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\\10.0.0.17\vo\Prebiehajuce sutaze\PPA\Progast\"/>
    </mc:Choice>
  </mc:AlternateContent>
  <xr:revisionPtr revIDLastSave="0" documentId="13_ncr:1_{252A85A1-E5DE-4F67-9B54-A635EEE92767}" xr6:coauthVersionLast="47" xr6:coauthVersionMax="47" xr10:uidLastSave="{00000000-0000-0000-0000-000000000000}"/>
  <bookViews>
    <workbookView xWindow="-108" yWindow="-108" windowWidth="23256" windowHeight="12576" tabRatio="697" xr2:uid="{00000000-000D-0000-FFFF-FFFF00000000}"/>
  </bookViews>
  <sheets>
    <sheet name="Rekapitulácia stavby" sheetId="1" r:id="rId1"/>
    <sheet name="01 - Architektúra a stati..." sheetId="2" r:id="rId2"/>
    <sheet name="02 - Zdravotechnika" sheetId="5" r:id="rId3"/>
    <sheet name="03 - Vykurovanie" sheetId="6" r:id="rId4"/>
    <sheet name="04 - Elektroinštalácia" sheetId="3" r:id="rId5"/>
    <sheet name="05 - Fotovoltaika" sheetId="4" r:id="rId6"/>
  </sheets>
  <definedNames>
    <definedName name="_xlnm._FilterDatabase" localSheetId="1" hidden="1">'01 - Architektúra a stati...'!$C$138:$L$341</definedName>
    <definedName name="_xlnm._FilterDatabase" localSheetId="2" hidden="1">'02 - Zdravotechnika'!$C$121:$L$172</definedName>
    <definedName name="_xlnm._FilterDatabase" localSheetId="3" hidden="1">'03 - Vykurovanie'!$C$121:$L$150</definedName>
    <definedName name="_xlnm._FilterDatabase" localSheetId="4" hidden="1">'04 - Elektroinštalácia'!$C$130:$L$344</definedName>
    <definedName name="_xlnm._FilterDatabase" localSheetId="5" hidden="1">'05 - Fotovoltaika'!$C$117:$L$161</definedName>
    <definedName name="_xlnm.Print_Titles" localSheetId="1">'01 - Architektúra a stati...'!$138:$138</definedName>
    <definedName name="_xlnm.Print_Titles" localSheetId="2">'02 - Zdravotechnika'!$121:$121</definedName>
    <definedName name="_xlnm.Print_Titles" localSheetId="3">'03 - Vykurovanie'!$121:$121</definedName>
    <definedName name="_xlnm.Print_Titles" localSheetId="4">'04 - Elektroinštalácia'!$130:$130</definedName>
    <definedName name="_xlnm.Print_Titles" localSheetId="5">'05 - Fotovoltaika'!$117:$117</definedName>
    <definedName name="_xlnm.Print_Titles" localSheetId="0">'Rekapitulácia stavby'!$92:$92</definedName>
    <definedName name="_xlnm.Print_Area" localSheetId="1">'01 - Architektúra a stati...'!$C$4:$K$76,'01 - Architektúra a stati...'!$C$126:$K$341</definedName>
    <definedName name="_xlnm.Print_Area" localSheetId="2">'02 - Zdravotechnika'!$C$4:$K$76,'02 - Zdravotechnika'!$C$109:$K$172</definedName>
    <definedName name="_xlnm.Print_Area" localSheetId="3">'03 - Vykurovanie'!$C$4:$K$76,'03 - Vykurovanie'!$C$109:$K$150</definedName>
    <definedName name="_xlnm.Print_Area" localSheetId="4">'04 - Elektroinštalácia'!$C$4:$K$76,'04 - Elektroinštalácia'!$C$118:$K$344</definedName>
    <definedName name="_xlnm.Print_Area" localSheetId="5">'05 - Fotovoltaika'!$C$4:$K$76,'05 - Fotovoltaika'!$C$105:$K$161</definedName>
    <definedName name="_xlnm.Print_Area" localSheetId="0">'Rekapitulácia stavby'!$D$4:$AO$76,'Rekapitulácia stavby'!$C$82:$AQ$100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6" l="1"/>
  <c r="K36" i="6"/>
  <c r="AY99" i="1" s="1"/>
  <c r="K35" i="6"/>
  <c r="AX99" i="1" s="1"/>
  <c r="BJ150" i="6"/>
  <c r="BI150" i="6"/>
  <c r="BH150" i="6"/>
  <c r="BF150" i="6"/>
  <c r="U150" i="6"/>
  <c r="S150" i="6"/>
  <c r="Q150" i="6"/>
  <c r="BJ149" i="6"/>
  <c r="BI149" i="6"/>
  <c r="BH149" i="6"/>
  <c r="BF149" i="6"/>
  <c r="U149" i="6"/>
  <c r="S149" i="6"/>
  <c r="Q149" i="6"/>
  <c r="BJ148" i="6"/>
  <c r="BI148" i="6"/>
  <c r="BH148" i="6"/>
  <c r="BF148" i="6"/>
  <c r="U148" i="6"/>
  <c r="S148" i="6"/>
  <c r="Q148" i="6"/>
  <c r="BJ147" i="6"/>
  <c r="BI147" i="6"/>
  <c r="BH147" i="6"/>
  <c r="BF147" i="6"/>
  <c r="U147" i="6"/>
  <c r="S147" i="6"/>
  <c r="Q147" i="6"/>
  <c r="BJ146" i="6"/>
  <c r="BI146" i="6"/>
  <c r="BH146" i="6"/>
  <c r="BF146" i="6"/>
  <c r="U146" i="6"/>
  <c r="S146" i="6"/>
  <c r="Q146" i="6"/>
  <c r="BJ145" i="6"/>
  <c r="BI145" i="6"/>
  <c r="BH145" i="6"/>
  <c r="BF145" i="6"/>
  <c r="U145" i="6"/>
  <c r="S145" i="6"/>
  <c r="Q145" i="6"/>
  <c r="BJ144" i="6"/>
  <c r="BI144" i="6"/>
  <c r="BH144" i="6"/>
  <c r="BF144" i="6"/>
  <c r="U144" i="6"/>
  <c r="S144" i="6"/>
  <c r="Q144" i="6"/>
  <c r="BJ143" i="6"/>
  <c r="BI143" i="6"/>
  <c r="BH143" i="6"/>
  <c r="BF143" i="6"/>
  <c r="U143" i="6"/>
  <c r="S143" i="6"/>
  <c r="Q143" i="6"/>
  <c r="BJ142" i="6"/>
  <c r="BI142" i="6"/>
  <c r="BH142" i="6"/>
  <c r="BF142" i="6"/>
  <c r="U142" i="6"/>
  <c r="S142" i="6"/>
  <c r="Q142" i="6"/>
  <c r="BJ141" i="6"/>
  <c r="BI141" i="6"/>
  <c r="BH141" i="6"/>
  <c r="BF141" i="6"/>
  <c r="U141" i="6"/>
  <c r="S141" i="6"/>
  <c r="Q141" i="6"/>
  <c r="BJ140" i="6"/>
  <c r="BI140" i="6"/>
  <c r="BH140" i="6"/>
  <c r="BF140" i="6"/>
  <c r="U140" i="6"/>
  <c r="S140" i="6"/>
  <c r="Q140" i="6"/>
  <c r="BJ138" i="6"/>
  <c r="BI138" i="6"/>
  <c r="BH138" i="6"/>
  <c r="BF138" i="6"/>
  <c r="U138" i="6"/>
  <c r="S138" i="6"/>
  <c r="Q138" i="6"/>
  <c r="BJ137" i="6"/>
  <c r="BI137" i="6"/>
  <c r="BH137" i="6"/>
  <c r="BF137" i="6"/>
  <c r="U137" i="6"/>
  <c r="S137" i="6"/>
  <c r="Q137" i="6"/>
  <c r="BJ136" i="6"/>
  <c r="BI136" i="6"/>
  <c r="BH136" i="6"/>
  <c r="BF136" i="6"/>
  <c r="U136" i="6"/>
  <c r="S136" i="6"/>
  <c r="Q136" i="6"/>
  <c r="BJ135" i="6"/>
  <c r="BI135" i="6"/>
  <c r="BH135" i="6"/>
  <c r="BF135" i="6"/>
  <c r="U135" i="6"/>
  <c r="S135" i="6"/>
  <c r="Q135" i="6"/>
  <c r="BJ134" i="6"/>
  <c r="BI134" i="6"/>
  <c r="BH134" i="6"/>
  <c r="BF134" i="6"/>
  <c r="U134" i="6"/>
  <c r="S134" i="6"/>
  <c r="Q134" i="6"/>
  <c r="BJ133" i="6"/>
  <c r="BI133" i="6"/>
  <c r="BH133" i="6"/>
  <c r="BF133" i="6"/>
  <c r="U133" i="6"/>
  <c r="S133" i="6"/>
  <c r="Q133" i="6"/>
  <c r="BJ131" i="6"/>
  <c r="BI131" i="6"/>
  <c r="BH131" i="6"/>
  <c r="BF131" i="6"/>
  <c r="U131" i="6"/>
  <c r="S131" i="6"/>
  <c r="Q131" i="6"/>
  <c r="BJ130" i="6"/>
  <c r="BI130" i="6"/>
  <c r="BH130" i="6"/>
  <c r="BF130" i="6"/>
  <c r="U130" i="6"/>
  <c r="S130" i="6"/>
  <c r="Q130" i="6"/>
  <c r="BJ129" i="6"/>
  <c r="BI129" i="6"/>
  <c r="BH129" i="6"/>
  <c r="BF129" i="6"/>
  <c r="U129" i="6"/>
  <c r="S129" i="6"/>
  <c r="Q129" i="6"/>
  <c r="BJ128" i="6"/>
  <c r="BI128" i="6"/>
  <c r="BH128" i="6"/>
  <c r="BF128" i="6"/>
  <c r="U128" i="6"/>
  <c r="S128" i="6"/>
  <c r="Q128" i="6"/>
  <c r="BJ125" i="6"/>
  <c r="BI125" i="6"/>
  <c r="BH125" i="6"/>
  <c r="BF125" i="6"/>
  <c r="U125" i="6"/>
  <c r="U124" i="6" s="1"/>
  <c r="U123" i="6" s="1"/>
  <c r="S125" i="6"/>
  <c r="S124" i="6" s="1"/>
  <c r="S123" i="6" s="1"/>
  <c r="Q125" i="6"/>
  <c r="Q124" i="6" s="1"/>
  <c r="Q123" i="6" s="1"/>
  <c r="K119" i="6"/>
  <c r="G119" i="6"/>
  <c r="K118" i="6"/>
  <c r="G118" i="6"/>
  <c r="G116" i="6"/>
  <c r="F114" i="6"/>
  <c r="K92" i="6"/>
  <c r="G92" i="6"/>
  <c r="K91" i="6"/>
  <c r="G91" i="6"/>
  <c r="G89" i="6"/>
  <c r="F87" i="6"/>
  <c r="K12" i="6"/>
  <c r="K89" i="6" s="1"/>
  <c r="F7" i="6"/>
  <c r="F85" i="6" s="1"/>
  <c r="K37" i="5"/>
  <c r="K36" i="5"/>
  <c r="AY98" i="1"/>
  <c r="K35" i="5"/>
  <c r="AX98" i="1" s="1"/>
  <c r="BJ172" i="5"/>
  <c r="BI172" i="5"/>
  <c r="BH172" i="5"/>
  <c r="BF172" i="5"/>
  <c r="U172" i="5"/>
  <c r="S172" i="5"/>
  <c r="Q172" i="5"/>
  <c r="BJ171" i="5"/>
  <c r="BI171" i="5"/>
  <c r="BH171" i="5"/>
  <c r="BF171" i="5"/>
  <c r="U171" i="5"/>
  <c r="S171" i="5"/>
  <c r="Q171" i="5"/>
  <c r="BJ170" i="5"/>
  <c r="BI170" i="5"/>
  <c r="BH170" i="5"/>
  <c r="BF170" i="5"/>
  <c r="U170" i="5"/>
  <c r="S170" i="5"/>
  <c r="Q170" i="5"/>
  <c r="BJ169" i="5"/>
  <c r="BI169" i="5"/>
  <c r="BH169" i="5"/>
  <c r="BF169" i="5"/>
  <c r="U169" i="5"/>
  <c r="S169" i="5"/>
  <c r="Q169" i="5"/>
  <c r="BJ168" i="5"/>
  <c r="BI168" i="5"/>
  <c r="BH168" i="5"/>
  <c r="BF168" i="5"/>
  <c r="U168" i="5"/>
  <c r="S168" i="5"/>
  <c r="Q168" i="5"/>
  <c r="BJ167" i="5"/>
  <c r="BI167" i="5"/>
  <c r="BH167" i="5"/>
  <c r="BF167" i="5"/>
  <c r="U167" i="5"/>
  <c r="S167" i="5"/>
  <c r="Q167" i="5"/>
  <c r="BJ166" i="5"/>
  <c r="BI166" i="5"/>
  <c r="BH166" i="5"/>
  <c r="BF166" i="5"/>
  <c r="U166" i="5"/>
  <c r="S166" i="5"/>
  <c r="Q166" i="5"/>
  <c r="BJ165" i="5"/>
  <c r="BI165" i="5"/>
  <c r="BH165" i="5"/>
  <c r="BF165" i="5"/>
  <c r="U165" i="5"/>
  <c r="S165" i="5"/>
  <c r="Q165" i="5"/>
  <c r="BJ164" i="5"/>
  <c r="BI164" i="5"/>
  <c r="BH164" i="5"/>
  <c r="BF164" i="5"/>
  <c r="U164" i="5"/>
  <c r="S164" i="5"/>
  <c r="Q164" i="5"/>
  <c r="BJ163" i="5"/>
  <c r="BI163" i="5"/>
  <c r="BH163" i="5"/>
  <c r="BF163" i="5"/>
  <c r="U163" i="5"/>
  <c r="S163" i="5"/>
  <c r="Q163" i="5"/>
  <c r="BJ162" i="5"/>
  <c r="BI162" i="5"/>
  <c r="BH162" i="5"/>
  <c r="BF162" i="5"/>
  <c r="U162" i="5"/>
  <c r="S162" i="5"/>
  <c r="Q162" i="5"/>
  <c r="BJ160" i="5"/>
  <c r="BI160" i="5"/>
  <c r="BH160" i="5"/>
  <c r="BF160" i="5"/>
  <c r="U160" i="5"/>
  <c r="S160" i="5"/>
  <c r="Q160" i="5"/>
  <c r="BJ159" i="5"/>
  <c r="BI159" i="5"/>
  <c r="BH159" i="5"/>
  <c r="BF159" i="5"/>
  <c r="U159" i="5"/>
  <c r="S159" i="5"/>
  <c r="Q159" i="5"/>
  <c r="BJ158" i="5"/>
  <c r="BI158" i="5"/>
  <c r="BH158" i="5"/>
  <c r="BF158" i="5"/>
  <c r="U158" i="5"/>
  <c r="S158" i="5"/>
  <c r="Q158" i="5"/>
  <c r="BJ157" i="5"/>
  <c r="BI157" i="5"/>
  <c r="BH157" i="5"/>
  <c r="BF157" i="5"/>
  <c r="U157" i="5"/>
  <c r="S157" i="5"/>
  <c r="Q157" i="5"/>
  <c r="BJ156" i="5"/>
  <c r="BI156" i="5"/>
  <c r="BH156" i="5"/>
  <c r="BF156" i="5"/>
  <c r="U156" i="5"/>
  <c r="S156" i="5"/>
  <c r="Q156" i="5"/>
  <c r="BJ155" i="5"/>
  <c r="BI155" i="5"/>
  <c r="BH155" i="5"/>
  <c r="BF155" i="5"/>
  <c r="U155" i="5"/>
  <c r="S155" i="5"/>
  <c r="Q155" i="5"/>
  <c r="BJ154" i="5"/>
  <c r="BI154" i="5"/>
  <c r="BH154" i="5"/>
  <c r="BF154" i="5"/>
  <c r="U154" i="5"/>
  <c r="S154" i="5"/>
  <c r="Q154" i="5"/>
  <c r="BJ153" i="5"/>
  <c r="BI153" i="5"/>
  <c r="BH153" i="5"/>
  <c r="BF153" i="5"/>
  <c r="U153" i="5"/>
  <c r="S153" i="5"/>
  <c r="Q153" i="5"/>
  <c r="BJ152" i="5"/>
  <c r="BI152" i="5"/>
  <c r="BH152" i="5"/>
  <c r="BF152" i="5"/>
  <c r="U152" i="5"/>
  <c r="S152" i="5"/>
  <c r="Q152" i="5"/>
  <c r="BJ151" i="5"/>
  <c r="BI151" i="5"/>
  <c r="BH151" i="5"/>
  <c r="BF151" i="5"/>
  <c r="U151" i="5"/>
  <c r="S151" i="5"/>
  <c r="Q151" i="5"/>
  <c r="BJ150" i="5"/>
  <c r="BI150" i="5"/>
  <c r="BH150" i="5"/>
  <c r="BF150" i="5"/>
  <c r="U150" i="5"/>
  <c r="S150" i="5"/>
  <c r="Q150" i="5"/>
  <c r="BJ149" i="5"/>
  <c r="BI149" i="5"/>
  <c r="BH149" i="5"/>
  <c r="BF149" i="5"/>
  <c r="U149" i="5"/>
  <c r="S149" i="5"/>
  <c r="Q149" i="5"/>
  <c r="BJ148" i="5"/>
  <c r="BI148" i="5"/>
  <c r="BH148" i="5"/>
  <c r="BF148" i="5"/>
  <c r="U148" i="5"/>
  <c r="S148" i="5"/>
  <c r="Q148" i="5"/>
  <c r="BJ147" i="5"/>
  <c r="BI147" i="5"/>
  <c r="BH147" i="5"/>
  <c r="BF147" i="5"/>
  <c r="U147" i="5"/>
  <c r="S147" i="5"/>
  <c r="Q147" i="5"/>
  <c r="BJ146" i="5"/>
  <c r="BI146" i="5"/>
  <c r="BH146" i="5"/>
  <c r="BF146" i="5"/>
  <c r="U146" i="5"/>
  <c r="S146" i="5"/>
  <c r="Q146" i="5"/>
  <c r="BJ145" i="5"/>
  <c r="BI145" i="5"/>
  <c r="BH145" i="5"/>
  <c r="BF145" i="5"/>
  <c r="U145" i="5"/>
  <c r="S145" i="5"/>
  <c r="Q145" i="5"/>
  <c r="BJ144" i="5"/>
  <c r="BI144" i="5"/>
  <c r="BH144" i="5"/>
  <c r="BF144" i="5"/>
  <c r="U144" i="5"/>
  <c r="S144" i="5"/>
  <c r="Q144" i="5"/>
  <c r="BJ143" i="5"/>
  <c r="BI143" i="5"/>
  <c r="BH143" i="5"/>
  <c r="BF143" i="5"/>
  <c r="U143" i="5"/>
  <c r="S143" i="5"/>
  <c r="Q143" i="5"/>
  <c r="BJ142" i="5"/>
  <c r="BI142" i="5"/>
  <c r="BH142" i="5"/>
  <c r="BF142" i="5"/>
  <c r="U142" i="5"/>
  <c r="S142" i="5"/>
  <c r="Q142" i="5"/>
  <c r="BJ141" i="5"/>
  <c r="BI141" i="5"/>
  <c r="BH141" i="5"/>
  <c r="BF141" i="5"/>
  <c r="U141" i="5"/>
  <c r="S141" i="5"/>
  <c r="Q141" i="5"/>
  <c r="BJ140" i="5"/>
  <c r="BI140" i="5"/>
  <c r="BH140" i="5"/>
  <c r="BF140" i="5"/>
  <c r="U140" i="5"/>
  <c r="S140" i="5"/>
  <c r="Q140" i="5"/>
  <c r="BJ139" i="5"/>
  <c r="BI139" i="5"/>
  <c r="BH139" i="5"/>
  <c r="BF139" i="5"/>
  <c r="U139" i="5"/>
  <c r="S139" i="5"/>
  <c r="Q139" i="5"/>
  <c r="BJ137" i="5"/>
  <c r="BI137" i="5"/>
  <c r="BH137" i="5"/>
  <c r="BF137" i="5"/>
  <c r="U137" i="5"/>
  <c r="S137" i="5"/>
  <c r="Q137" i="5"/>
  <c r="BJ136" i="5"/>
  <c r="BI136" i="5"/>
  <c r="BH136" i="5"/>
  <c r="BF136" i="5"/>
  <c r="U136" i="5"/>
  <c r="S136" i="5"/>
  <c r="Q136" i="5"/>
  <c r="BJ135" i="5"/>
  <c r="BI135" i="5"/>
  <c r="BH135" i="5"/>
  <c r="BF135" i="5"/>
  <c r="U135" i="5"/>
  <c r="S135" i="5"/>
  <c r="Q135" i="5"/>
  <c r="BJ134" i="5"/>
  <c r="BI134" i="5"/>
  <c r="BH134" i="5"/>
  <c r="BF134" i="5"/>
  <c r="U134" i="5"/>
  <c r="S134" i="5"/>
  <c r="Q134" i="5"/>
  <c r="BJ133" i="5"/>
  <c r="BI133" i="5"/>
  <c r="BH133" i="5"/>
  <c r="BF133" i="5"/>
  <c r="U133" i="5"/>
  <c r="S133" i="5"/>
  <c r="Q133" i="5"/>
  <c r="BJ132" i="5"/>
  <c r="BI132" i="5"/>
  <c r="BH132" i="5"/>
  <c r="BF132" i="5"/>
  <c r="U132" i="5"/>
  <c r="S132" i="5"/>
  <c r="Q132" i="5"/>
  <c r="BJ131" i="5"/>
  <c r="BI131" i="5"/>
  <c r="BH131" i="5"/>
  <c r="BF131" i="5"/>
  <c r="U131" i="5"/>
  <c r="S131" i="5"/>
  <c r="Q131" i="5"/>
  <c r="BJ130" i="5"/>
  <c r="BI130" i="5"/>
  <c r="BH130" i="5"/>
  <c r="BF130" i="5"/>
  <c r="U130" i="5"/>
  <c r="S130" i="5"/>
  <c r="Q130" i="5"/>
  <c r="BJ129" i="5"/>
  <c r="BI129" i="5"/>
  <c r="BH129" i="5"/>
  <c r="BF129" i="5"/>
  <c r="U129" i="5"/>
  <c r="S129" i="5"/>
  <c r="Q129" i="5"/>
  <c r="BJ128" i="5"/>
  <c r="BI128" i="5"/>
  <c r="BH128" i="5"/>
  <c r="BF128" i="5"/>
  <c r="U128" i="5"/>
  <c r="S128" i="5"/>
  <c r="Q128" i="5"/>
  <c r="BJ125" i="5"/>
  <c r="BI125" i="5"/>
  <c r="BH125" i="5"/>
  <c r="BF125" i="5"/>
  <c r="U125" i="5"/>
  <c r="U124" i="5" s="1"/>
  <c r="U123" i="5" s="1"/>
  <c r="S125" i="5"/>
  <c r="S124" i="5" s="1"/>
  <c r="S123" i="5" s="1"/>
  <c r="Q125" i="5"/>
  <c r="Q124" i="5" s="1"/>
  <c r="Q123" i="5" s="1"/>
  <c r="K119" i="5"/>
  <c r="G119" i="5"/>
  <c r="K118" i="5"/>
  <c r="G118" i="5"/>
  <c r="G116" i="5"/>
  <c r="F114" i="5"/>
  <c r="K92" i="5"/>
  <c r="G92" i="5"/>
  <c r="K91" i="5"/>
  <c r="G91" i="5"/>
  <c r="G89" i="5"/>
  <c r="F87" i="5"/>
  <c r="K12" i="5"/>
  <c r="K89" i="5" s="1"/>
  <c r="F7" i="5"/>
  <c r="F85" i="5" s="1"/>
  <c r="K37" i="4"/>
  <c r="K36" i="4"/>
  <c r="AY97" i="1"/>
  <c r="K35" i="4"/>
  <c r="AX97" i="1" s="1"/>
  <c r="BJ161" i="4"/>
  <c r="BI161" i="4"/>
  <c r="BH161" i="4"/>
  <c r="BF161" i="4"/>
  <c r="U161" i="4"/>
  <c r="S161" i="4"/>
  <c r="Q161" i="4"/>
  <c r="BJ160" i="4"/>
  <c r="BI160" i="4"/>
  <c r="BH160" i="4"/>
  <c r="BF160" i="4"/>
  <c r="U160" i="4"/>
  <c r="S160" i="4"/>
  <c r="Q160" i="4"/>
  <c r="BJ159" i="4"/>
  <c r="BI159" i="4"/>
  <c r="BH159" i="4"/>
  <c r="BF159" i="4"/>
  <c r="U159" i="4"/>
  <c r="S159" i="4"/>
  <c r="Q159" i="4"/>
  <c r="BJ158" i="4"/>
  <c r="BI158" i="4"/>
  <c r="BH158" i="4"/>
  <c r="BF158" i="4"/>
  <c r="U158" i="4"/>
  <c r="S158" i="4"/>
  <c r="Q158" i="4"/>
  <c r="BJ157" i="4"/>
  <c r="BI157" i="4"/>
  <c r="BH157" i="4"/>
  <c r="BF157" i="4"/>
  <c r="U157" i="4"/>
  <c r="S157" i="4"/>
  <c r="Q157" i="4"/>
  <c r="BJ156" i="4"/>
  <c r="BI156" i="4"/>
  <c r="BH156" i="4"/>
  <c r="BF156" i="4"/>
  <c r="U156" i="4"/>
  <c r="S156" i="4"/>
  <c r="Q156" i="4"/>
  <c r="BJ155" i="4"/>
  <c r="BI155" i="4"/>
  <c r="BH155" i="4"/>
  <c r="BF155" i="4"/>
  <c r="U155" i="4"/>
  <c r="S155" i="4"/>
  <c r="Q155" i="4"/>
  <c r="BJ154" i="4"/>
  <c r="BI154" i="4"/>
  <c r="BH154" i="4"/>
  <c r="BF154" i="4"/>
  <c r="U154" i="4"/>
  <c r="S154" i="4"/>
  <c r="Q154" i="4"/>
  <c r="BJ153" i="4"/>
  <c r="BI153" i="4"/>
  <c r="BH153" i="4"/>
  <c r="BF153" i="4"/>
  <c r="U153" i="4"/>
  <c r="S153" i="4"/>
  <c r="Q153" i="4"/>
  <c r="BJ152" i="4"/>
  <c r="BI152" i="4"/>
  <c r="BH152" i="4"/>
  <c r="BF152" i="4"/>
  <c r="U152" i="4"/>
  <c r="S152" i="4"/>
  <c r="Q152" i="4"/>
  <c r="BJ151" i="4"/>
  <c r="BI151" i="4"/>
  <c r="BH151" i="4"/>
  <c r="BF151" i="4"/>
  <c r="U151" i="4"/>
  <c r="S151" i="4"/>
  <c r="Q151" i="4"/>
  <c r="BJ150" i="4"/>
  <c r="BI150" i="4"/>
  <c r="BH150" i="4"/>
  <c r="BF150" i="4"/>
  <c r="U150" i="4"/>
  <c r="S150" i="4"/>
  <c r="Q150" i="4"/>
  <c r="BJ149" i="4"/>
  <c r="BI149" i="4"/>
  <c r="BH149" i="4"/>
  <c r="BF149" i="4"/>
  <c r="U149" i="4"/>
  <c r="S149" i="4"/>
  <c r="Q149" i="4"/>
  <c r="BJ148" i="4"/>
  <c r="BI148" i="4"/>
  <c r="BH148" i="4"/>
  <c r="BF148" i="4"/>
  <c r="U148" i="4"/>
  <c r="S148" i="4"/>
  <c r="Q148" i="4"/>
  <c r="BJ147" i="4"/>
  <c r="BI147" i="4"/>
  <c r="BH147" i="4"/>
  <c r="BF147" i="4"/>
  <c r="U147" i="4"/>
  <c r="S147" i="4"/>
  <c r="Q147" i="4"/>
  <c r="BJ146" i="4"/>
  <c r="BI146" i="4"/>
  <c r="BH146" i="4"/>
  <c r="BF146" i="4"/>
  <c r="U146" i="4"/>
  <c r="S146" i="4"/>
  <c r="Q146" i="4"/>
  <c r="BJ145" i="4"/>
  <c r="BI145" i="4"/>
  <c r="BH145" i="4"/>
  <c r="BF145" i="4"/>
  <c r="U145" i="4"/>
  <c r="S145" i="4"/>
  <c r="Q145" i="4"/>
  <c r="BJ144" i="4"/>
  <c r="BI144" i="4"/>
  <c r="BH144" i="4"/>
  <c r="BF144" i="4"/>
  <c r="U144" i="4"/>
  <c r="S144" i="4"/>
  <c r="Q144" i="4"/>
  <c r="BJ143" i="4"/>
  <c r="BI143" i="4"/>
  <c r="BH143" i="4"/>
  <c r="BF143" i="4"/>
  <c r="U143" i="4"/>
  <c r="S143" i="4"/>
  <c r="Q143" i="4"/>
  <c r="BJ142" i="4"/>
  <c r="BI142" i="4"/>
  <c r="BH142" i="4"/>
  <c r="BF142" i="4"/>
  <c r="U142" i="4"/>
  <c r="S142" i="4"/>
  <c r="Q142" i="4"/>
  <c r="BJ140" i="4"/>
  <c r="BI140" i="4"/>
  <c r="BH140" i="4"/>
  <c r="BF140" i="4"/>
  <c r="U140" i="4"/>
  <c r="S140" i="4"/>
  <c r="Q140" i="4"/>
  <c r="BJ139" i="4"/>
  <c r="BI139" i="4"/>
  <c r="BH139" i="4"/>
  <c r="BF139" i="4"/>
  <c r="U139" i="4"/>
  <c r="S139" i="4"/>
  <c r="Q139" i="4"/>
  <c r="BJ138" i="4"/>
  <c r="BI138" i="4"/>
  <c r="BH138" i="4"/>
  <c r="BF138" i="4"/>
  <c r="U138" i="4"/>
  <c r="S138" i="4"/>
  <c r="Q138" i="4"/>
  <c r="BJ137" i="4"/>
  <c r="BI137" i="4"/>
  <c r="BH137" i="4"/>
  <c r="BF137" i="4"/>
  <c r="U137" i="4"/>
  <c r="S137" i="4"/>
  <c r="Q137" i="4"/>
  <c r="BJ136" i="4"/>
  <c r="BI136" i="4"/>
  <c r="BH136" i="4"/>
  <c r="BF136" i="4"/>
  <c r="U136" i="4"/>
  <c r="S136" i="4"/>
  <c r="Q136" i="4"/>
  <c r="BJ135" i="4"/>
  <c r="BI135" i="4"/>
  <c r="BH135" i="4"/>
  <c r="BF135" i="4"/>
  <c r="U135" i="4"/>
  <c r="S135" i="4"/>
  <c r="Q135" i="4"/>
  <c r="BJ134" i="4"/>
  <c r="BI134" i="4"/>
  <c r="BH134" i="4"/>
  <c r="BF134" i="4"/>
  <c r="U134" i="4"/>
  <c r="S134" i="4"/>
  <c r="Q134" i="4"/>
  <c r="BJ133" i="4"/>
  <c r="BI133" i="4"/>
  <c r="BH133" i="4"/>
  <c r="BF133" i="4"/>
  <c r="U133" i="4"/>
  <c r="S133" i="4"/>
  <c r="Q133" i="4"/>
  <c r="BJ132" i="4"/>
  <c r="BI132" i="4"/>
  <c r="BH132" i="4"/>
  <c r="BF132" i="4"/>
  <c r="U132" i="4"/>
  <c r="S132" i="4"/>
  <c r="Q132" i="4"/>
  <c r="BJ131" i="4"/>
  <c r="BI131" i="4"/>
  <c r="BH131" i="4"/>
  <c r="BF131" i="4"/>
  <c r="U131" i="4"/>
  <c r="S131" i="4"/>
  <c r="Q131" i="4"/>
  <c r="BJ130" i="4"/>
  <c r="BI130" i="4"/>
  <c r="BH130" i="4"/>
  <c r="BF130" i="4"/>
  <c r="U130" i="4"/>
  <c r="S130" i="4"/>
  <c r="Q130" i="4"/>
  <c r="BJ129" i="4"/>
  <c r="BI129" i="4"/>
  <c r="BH129" i="4"/>
  <c r="BF129" i="4"/>
  <c r="U129" i="4"/>
  <c r="S129" i="4"/>
  <c r="Q129" i="4"/>
  <c r="BJ128" i="4"/>
  <c r="BI128" i="4"/>
  <c r="BH128" i="4"/>
  <c r="BF128" i="4"/>
  <c r="U128" i="4"/>
  <c r="S128" i="4"/>
  <c r="Q128" i="4"/>
  <c r="BJ127" i="4"/>
  <c r="BI127" i="4"/>
  <c r="BH127" i="4"/>
  <c r="BF127" i="4"/>
  <c r="U127" i="4"/>
  <c r="S127" i="4"/>
  <c r="Q127" i="4"/>
  <c r="BJ126" i="4"/>
  <c r="BI126" i="4"/>
  <c r="BH126" i="4"/>
  <c r="BF126" i="4"/>
  <c r="U126" i="4"/>
  <c r="S126" i="4"/>
  <c r="Q126" i="4"/>
  <c r="BJ125" i="4"/>
  <c r="BI125" i="4"/>
  <c r="BH125" i="4"/>
  <c r="BF125" i="4"/>
  <c r="U125" i="4"/>
  <c r="S125" i="4"/>
  <c r="Q125" i="4"/>
  <c r="BJ124" i="4"/>
  <c r="BI124" i="4"/>
  <c r="BH124" i="4"/>
  <c r="BF124" i="4"/>
  <c r="U124" i="4"/>
  <c r="S124" i="4"/>
  <c r="Q124" i="4"/>
  <c r="BJ123" i="4"/>
  <c r="BI123" i="4"/>
  <c r="BH123" i="4"/>
  <c r="BF123" i="4"/>
  <c r="U123" i="4"/>
  <c r="S123" i="4"/>
  <c r="Q123" i="4"/>
  <c r="BJ122" i="4"/>
  <c r="BI122" i="4"/>
  <c r="BH122" i="4"/>
  <c r="BF122" i="4"/>
  <c r="U122" i="4"/>
  <c r="S122" i="4"/>
  <c r="Q122" i="4"/>
  <c r="BJ121" i="4"/>
  <c r="BI121" i="4"/>
  <c r="BH121" i="4"/>
  <c r="BF121" i="4"/>
  <c r="U121" i="4"/>
  <c r="S121" i="4"/>
  <c r="Q121" i="4"/>
  <c r="BJ120" i="4"/>
  <c r="BI120" i="4"/>
  <c r="BH120" i="4"/>
  <c r="BF120" i="4"/>
  <c r="U120" i="4"/>
  <c r="S120" i="4"/>
  <c r="Q120" i="4"/>
  <c r="G112" i="4"/>
  <c r="F110" i="4"/>
  <c r="G89" i="4"/>
  <c r="F87" i="4"/>
  <c r="K24" i="4"/>
  <c r="F24" i="4"/>
  <c r="K115" i="4" s="1"/>
  <c r="K23" i="4"/>
  <c r="K21" i="4"/>
  <c r="F21" i="4"/>
  <c r="K91" i="4" s="1"/>
  <c r="K20" i="4"/>
  <c r="K18" i="4"/>
  <c r="F18" i="4"/>
  <c r="G92" i="4" s="1"/>
  <c r="K17" i="4"/>
  <c r="K15" i="4"/>
  <c r="F15" i="4"/>
  <c r="G114" i="4" s="1"/>
  <c r="K14" i="4"/>
  <c r="K12" i="4"/>
  <c r="K112" i="4" s="1"/>
  <c r="F7" i="4"/>
  <c r="F85" i="4" s="1"/>
  <c r="K37" i="3"/>
  <c r="K36" i="3"/>
  <c r="AY96" i="1" s="1"/>
  <c r="K35" i="3"/>
  <c r="AX96" i="1" s="1"/>
  <c r="BJ344" i="3"/>
  <c r="BI344" i="3"/>
  <c r="BH344" i="3"/>
  <c r="BF344" i="3"/>
  <c r="U344" i="3"/>
  <c r="U343" i="3" s="1"/>
  <c r="S344" i="3"/>
  <c r="S343" i="3" s="1"/>
  <c r="Q344" i="3"/>
  <c r="Q343" i="3" s="1"/>
  <c r="BJ342" i="3"/>
  <c r="BI342" i="3"/>
  <c r="BH342" i="3"/>
  <c r="BF342" i="3"/>
  <c r="U342" i="3"/>
  <c r="S342" i="3"/>
  <c r="Q342" i="3"/>
  <c r="BJ341" i="3"/>
  <c r="BI341" i="3"/>
  <c r="BH341" i="3"/>
  <c r="BF341" i="3"/>
  <c r="U341" i="3"/>
  <c r="S341" i="3"/>
  <c r="Q341" i="3"/>
  <c r="BJ340" i="3"/>
  <c r="BI340" i="3"/>
  <c r="BH340" i="3"/>
  <c r="BF340" i="3"/>
  <c r="U340" i="3"/>
  <c r="S340" i="3"/>
  <c r="Q340" i="3"/>
  <c r="BJ339" i="3"/>
  <c r="BI339" i="3"/>
  <c r="BH339" i="3"/>
  <c r="BF339" i="3"/>
  <c r="U339" i="3"/>
  <c r="S339" i="3"/>
  <c r="Q339" i="3"/>
  <c r="BJ338" i="3"/>
  <c r="BI338" i="3"/>
  <c r="BH338" i="3"/>
  <c r="BF338" i="3"/>
  <c r="U338" i="3"/>
  <c r="S338" i="3"/>
  <c r="Q338" i="3"/>
  <c r="BJ337" i="3"/>
  <c r="BI337" i="3"/>
  <c r="BH337" i="3"/>
  <c r="BF337" i="3"/>
  <c r="U337" i="3"/>
  <c r="S337" i="3"/>
  <c r="Q337" i="3"/>
  <c r="BJ336" i="3"/>
  <c r="BI336" i="3"/>
  <c r="BH336" i="3"/>
  <c r="BF336" i="3"/>
  <c r="U336" i="3"/>
  <c r="S336" i="3"/>
  <c r="Q336" i="3"/>
  <c r="BJ335" i="3"/>
  <c r="BI335" i="3"/>
  <c r="BH335" i="3"/>
  <c r="BF335" i="3"/>
  <c r="U335" i="3"/>
  <c r="S335" i="3"/>
  <c r="Q335" i="3"/>
  <c r="BJ334" i="3"/>
  <c r="BI334" i="3"/>
  <c r="BH334" i="3"/>
  <c r="BF334" i="3"/>
  <c r="U334" i="3"/>
  <c r="S334" i="3"/>
  <c r="Q334" i="3"/>
  <c r="BJ333" i="3"/>
  <c r="BI333" i="3"/>
  <c r="BH333" i="3"/>
  <c r="BF333" i="3"/>
  <c r="U333" i="3"/>
  <c r="S333" i="3"/>
  <c r="Q333" i="3"/>
  <c r="BJ332" i="3"/>
  <c r="BI332" i="3"/>
  <c r="BH332" i="3"/>
  <c r="BF332" i="3"/>
  <c r="U332" i="3"/>
  <c r="S332" i="3"/>
  <c r="Q332" i="3"/>
  <c r="BJ330" i="3"/>
  <c r="BI330" i="3"/>
  <c r="BH330" i="3"/>
  <c r="BF330" i="3"/>
  <c r="U330" i="3"/>
  <c r="S330" i="3"/>
  <c r="Q330" i="3"/>
  <c r="BJ329" i="3"/>
  <c r="BI329" i="3"/>
  <c r="BH329" i="3"/>
  <c r="BF329" i="3"/>
  <c r="U329" i="3"/>
  <c r="S329" i="3"/>
  <c r="Q329" i="3"/>
  <c r="BJ328" i="3"/>
  <c r="BI328" i="3"/>
  <c r="BH328" i="3"/>
  <c r="BF328" i="3"/>
  <c r="U328" i="3"/>
  <c r="S328" i="3"/>
  <c r="Q328" i="3"/>
  <c r="BJ327" i="3"/>
  <c r="BI327" i="3"/>
  <c r="BH327" i="3"/>
  <c r="BF327" i="3"/>
  <c r="U327" i="3"/>
  <c r="S327" i="3"/>
  <c r="Q327" i="3"/>
  <c r="BJ326" i="3"/>
  <c r="BI326" i="3"/>
  <c r="BH326" i="3"/>
  <c r="BF326" i="3"/>
  <c r="U326" i="3"/>
  <c r="S326" i="3"/>
  <c r="Q326" i="3"/>
  <c r="BJ325" i="3"/>
  <c r="BI325" i="3"/>
  <c r="BH325" i="3"/>
  <c r="BF325" i="3"/>
  <c r="U325" i="3"/>
  <c r="S325" i="3"/>
  <c r="Q325" i="3"/>
  <c r="BJ324" i="3"/>
  <c r="BI324" i="3"/>
  <c r="BH324" i="3"/>
  <c r="BF324" i="3"/>
  <c r="U324" i="3"/>
  <c r="S324" i="3"/>
  <c r="Q324" i="3"/>
  <c r="BJ323" i="3"/>
  <c r="BI323" i="3"/>
  <c r="BH323" i="3"/>
  <c r="BF323" i="3"/>
  <c r="U323" i="3"/>
  <c r="S323" i="3"/>
  <c r="Q323" i="3"/>
  <c r="BJ322" i="3"/>
  <c r="BI322" i="3"/>
  <c r="BH322" i="3"/>
  <c r="BF322" i="3"/>
  <c r="U322" i="3"/>
  <c r="S322" i="3"/>
  <c r="Q322" i="3"/>
  <c r="BJ320" i="3"/>
  <c r="BI320" i="3"/>
  <c r="BH320" i="3"/>
  <c r="BF320" i="3"/>
  <c r="U320" i="3"/>
  <c r="S320" i="3"/>
  <c r="Q320" i="3"/>
  <c r="BJ319" i="3"/>
  <c r="BI319" i="3"/>
  <c r="BH319" i="3"/>
  <c r="BF319" i="3"/>
  <c r="U319" i="3"/>
  <c r="S319" i="3"/>
  <c r="Q319" i="3"/>
  <c r="BJ318" i="3"/>
  <c r="BI318" i="3"/>
  <c r="BH318" i="3"/>
  <c r="BF318" i="3"/>
  <c r="U318" i="3"/>
  <c r="S318" i="3"/>
  <c r="Q318" i="3"/>
  <c r="BJ317" i="3"/>
  <c r="BI317" i="3"/>
  <c r="BH317" i="3"/>
  <c r="BF317" i="3"/>
  <c r="U317" i="3"/>
  <c r="S317" i="3"/>
  <c r="Q317" i="3"/>
  <c r="BJ316" i="3"/>
  <c r="BI316" i="3"/>
  <c r="BH316" i="3"/>
  <c r="BF316" i="3"/>
  <c r="U316" i="3"/>
  <c r="S316" i="3"/>
  <c r="Q316" i="3"/>
  <c r="BJ315" i="3"/>
  <c r="BI315" i="3"/>
  <c r="BH315" i="3"/>
  <c r="BF315" i="3"/>
  <c r="U315" i="3"/>
  <c r="S315" i="3"/>
  <c r="Q315" i="3"/>
  <c r="BJ314" i="3"/>
  <c r="BI314" i="3"/>
  <c r="BH314" i="3"/>
  <c r="BF314" i="3"/>
  <c r="U314" i="3"/>
  <c r="S314" i="3"/>
  <c r="Q314" i="3"/>
  <c r="BJ313" i="3"/>
  <c r="BI313" i="3"/>
  <c r="BH313" i="3"/>
  <c r="BF313" i="3"/>
  <c r="U313" i="3"/>
  <c r="S313" i="3"/>
  <c r="Q313" i="3"/>
  <c r="BJ312" i="3"/>
  <c r="BI312" i="3"/>
  <c r="BH312" i="3"/>
  <c r="BF312" i="3"/>
  <c r="U312" i="3"/>
  <c r="S312" i="3"/>
  <c r="Q312" i="3"/>
  <c r="BJ311" i="3"/>
  <c r="BI311" i="3"/>
  <c r="BH311" i="3"/>
  <c r="BF311" i="3"/>
  <c r="U311" i="3"/>
  <c r="S311" i="3"/>
  <c r="Q311" i="3"/>
  <c r="BJ309" i="3"/>
  <c r="BI309" i="3"/>
  <c r="BH309" i="3"/>
  <c r="BF309" i="3"/>
  <c r="U309" i="3"/>
  <c r="S309" i="3"/>
  <c r="Q309" i="3"/>
  <c r="BJ308" i="3"/>
  <c r="BI308" i="3"/>
  <c r="BH308" i="3"/>
  <c r="BF308" i="3"/>
  <c r="U308" i="3"/>
  <c r="S308" i="3"/>
  <c r="Q308" i="3"/>
  <c r="BJ307" i="3"/>
  <c r="BI307" i="3"/>
  <c r="BH307" i="3"/>
  <c r="BF307" i="3"/>
  <c r="U307" i="3"/>
  <c r="S307" i="3"/>
  <c r="Q307" i="3"/>
  <c r="BJ306" i="3"/>
  <c r="BI306" i="3"/>
  <c r="BH306" i="3"/>
  <c r="BF306" i="3"/>
  <c r="U306" i="3"/>
  <c r="S306" i="3"/>
  <c r="Q306" i="3"/>
  <c r="BJ305" i="3"/>
  <c r="BI305" i="3"/>
  <c r="BH305" i="3"/>
  <c r="BF305" i="3"/>
  <c r="U305" i="3"/>
  <c r="S305" i="3"/>
  <c r="Q305" i="3"/>
  <c r="BJ304" i="3"/>
  <c r="BI304" i="3"/>
  <c r="BH304" i="3"/>
  <c r="BF304" i="3"/>
  <c r="U304" i="3"/>
  <c r="S304" i="3"/>
  <c r="Q304" i="3"/>
  <c r="BJ303" i="3"/>
  <c r="BI303" i="3"/>
  <c r="BH303" i="3"/>
  <c r="BF303" i="3"/>
  <c r="U303" i="3"/>
  <c r="S303" i="3"/>
  <c r="Q303" i="3"/>
  <c r="BJ302" i="3"/>
  <c r="BI302" i="3"/>
  <c r="BH302" i="3"/>
  <c r="BF302" i="3"/>
  <c r="U302" i="3"/>
  <c r="S302" i="3"/>
  <c r="Q302" i="3"/>
  <c r="BJ301" i="3"/>
  <c r="BI301" i="3"/>
  <c r="BH301" i="3"/>
  <c r="BF301" i="3"/>
  <c r="U301" i="3"/>
  <c r="S301" i="3"/>
  <c r="Q301" i="3"/>
  <c r="BJ300" i="3"/>
  <c r="BI300" i="3"/>
  <c r="BH300" i="3"/>
  <c r="BF300" i="3"/>
  <c r="U300" i="3"/>
  <c r="S300" i="3"/>
  <c r="Q300" i="3"/>
  <c r="BJ299" i="3"/>
  <c r="BI299" i="3"/>
  <c r="BH299" i="3"/>
  <c r="BF299" i="3"/>
  <c r="U299" i="3"/>
  <c r="S299" i="3"/>
  <c r="Q299" i="3"/>
  <c r="BJ297" i="3"/>
  <c r="BI297" i="3"/>
  <c r="BH297" i="3"/>
  <c r="BF297" i="3"/>
  <c r="U297" i="3"/>
  <c r="S297" i="3"/>
  <c r="Q297" i="3"/>
  <c r="BJ296" i="3"/>
  <c r="BI296" i="3"/>
  <c r="BH296" i="3"/>
  <c r="BF296" i="3"/>
  <c r="U296" i="3"/>
  <c r="S296" i="3"/>
  <c r="Q296" i="3"/>
  <c r="BJ295" i="3"/>
  <c r="BI295" i="3"/>
  <c r="BH295" i="3"/>
  <c r="BF295" i="3"/>
  <c r="U295" i="3"/>
  <c r="S295" i="3"/>
  <c r="Q295" i="3"/>
  <c r="BJ294" i="3"/>
  <c r="BI294" i="3"/>
  <c r="BH294" i="3"/>
  <c r="BF294" i="3"/>
  <c r="U294" i="3"/>
  <c r="S294" i="3"/>
  <c r="Q294" i="3"/>
  <c r="BJ293" i="3"/>
  <c r="BI293" i="3"/>
  <c r="BH293" i="3"/>
  <c r="BF293" i="3"/>
  <c r="U293" i="3"/>
  <c r="S293" i="3"/>
  <c r="Q293" i="3"/>
  <c r="BJ292" i="3"/>
  <c r="BI292" i="3"/>
  <c r="BH292" i="3"/>
  <c r="BF292" i="3"/>
  <c r="U292" i="3"/>
  <c r="S292" i="3"/>
  <c r="Q292" i="3"/>
  <c r="BJ291" i="3"/>
  <c r="BI291" i="3"/>
  <c r="BH291" i="3"/>
  <c r="BF291" i="3"/>
  <c r="U291" i="3"/>
  <c r="S291" i="3"/>
  <c r="Q291" i="3"/>
  <c r="BJ290" i="3"/>
  <c r="BI290" i="3"/>
  <c r="BH290" i="3"/>
  <c r="BF290" i="3"/>
  <c r="U290" i="3"/>
  <c r="S290" i="3"/>
  <c r="Q290" i="3"/>
  <c r="BJ289" i="3"/>
  <c r="BI289" i="3"/>
  <c r="BH289" i="3"/>
  <c r="BF289" i="3"/>
  <c r="U289" i="3"/>
  <c r="S289" i="3"/>
  <c r="Q289" i="3"/>
  <c r="BJ288" i="3"/>
  <c r="BI288" i="3"/>
  <c r="BH288" i="3"/>
  <c r="BF288" i="3"/>
  <c r="U288" i="3"/>
  <c r="S288" i="3"/>
  <c r="Q288" i="3"/>
  <c r="BJ287" i="3"/>
  <c r="BI287" i="3"/>
  <c r="BH287" i="3"/>
  <c r="BF287" i="3"/>
  <c r="U287" i="3"/>
  <c r="S287" i="3"/>
  <c r="Q287" i="3"/>
  <c r="BJ286" i="3"/>
  <c r="BI286" i="3"/>
  <c r="BH286" i="3"/>
  <c r="BF286" i="3"/>
  <c r="U286" i="3"/>
  <c r="S286" i="3"/>
  <c r="Q286" i="3"/>
  <c r="BJ285" i="3"/>
  <c r="BI285" i="3"/>
  <c r="BH285" i="3"/>
  <c r="BF285" i="3"/>
  <c r="U285" i="3"/>
  <c r="S285" i="3"/>
  <c r="Q285" i="3"/>
  <c r="BJ284" i="3"/>
  <c r="BI284" i="3"/>
  <c r="BH284" i="3"/>
  <c r="BF284" i="3"/>
  <c r="U284" i="3"/>
  <c r="S284" i="3"/>
  <c r="Q284" i="3"/>
  <c r="BJ283" i="3"/>
  <c r="BI283" i="3"/>
  <c r="BH283" i="3"/>
  <c r="BF283" i="3"/>
  <c r="U283" i="3"/>
  <c r="S283" i="3"/>
  <c r="Q283" i="3"/>
  <c r="BJ282" i="3"/>
  <c r="BI282" i="3"/>
  <c r="BH282" i="3"/>
  <c r="BF282" i="3"/>
  <c r="U282" i="3"/>
  <c r="S282" i="3"/>
  <c r="Q282" i="3"/>
  <c r="BJ281" i="3"/>
  <c r="BI281" i="3"/>
  <c r="BH281" i="3"/>
  <c r="BF281" i="3"/>
  <c r="U281" i="3"/>
  <c r="S281" i="3"/>
  <c r="Q281" i="3"/>
  <c r="BJ280" i="3"/>
  <c r="BI280" i="3"/>
  <c r="BH280" i="3"/>
  <c r="BF280" i="3"/>
  <c r="U280" i="3"/>
  <c r="S280" i="3"/>
  <c r="Q280" i="3"/>
  <c r="BJ279" i="3"/>
  <c r="BI279" i="3"/>
  <c r="BH279" i="3"/>
  <c r="BF279" i="3"/>
  <c r="U279" i="3"/>
  <c r="S279" i="3"/>
  <c r="Q279" i="3"/>
  <c r="BJ278" i="3"/>
  <c r="BI278" i="3"/>
  <c r="BH278" i="3"/>
  <c r="BF278" i="3"/>
  <c r="U278" i="3"/>
  <c r="S278" i="3"/>
  <c r="Q278" i="3"/>
  <c r="BJ277" i="3"/>
  <c r="BI277" i="3"/>
  <c r="BH277" i="3"/>
  <c r="BF277" i="3"/>
  <c r="U277" i="3"/>
  <c r="S277" i="3"/>
  <c r="Q277" i="3"/>
  <c r="BJ276" i="3"/>
  <c r="BI276" i="3"/>
  <c r="BH276" i="3"/>
  <c r="BF276" i="3"/>
  <c r="U276" i="3"/>
  <c r="S276" i="3"/>
  <c r="Q276" i="3"/>
  <c r="BJ275" i="3"/>
  <c r="BI275" i="3"/>
  <c r="BH275" i="3"/>
  <c r="BF275" i="3"/>
  <c r="U275" i="3"/>
  <c r="S275" i="3"/>
  <c r="Q275" i="3"/>
  <c r="BJ274" i="3"/>
  <c r="BI274" i="3"/>
  <c r="BH274" i="3"/>
  <c r="BF274" i="3"/>
  <c r="U274" i="3"/>
  <c r="S274" i="3"/>
  <c r="Q274" i="3"/>
  <c r="BJ273" i="3"/>
  <c r="BI273" i="3"/>
  <c r="BH273" i="3"/>
  <c r="BF273" i="3"/>
  <c r="U273" i="3"/>
  <c r="S273" i="3"/>
  <c r="Q273" i="3"/>
  <c r="BJ272" i="3"/>
  <c r="BI272" i="3"/>
  <c r="BH272" i="3"/>
  <c r="BF272" i="3"/>
  <c r="U272" i="3"/>
  <c r="S272" i="3"/>
  <c r="Q272" i="3"/>
  <c r="BJ271" i="3"/>
  <c r="BI271" i="3"/>
  <c r="BH271" i="3"/>
  <c r="BF271" i="3"/>
  <c r="U271" i="3"/>
  <c r="S271" i="3"/>
  <c r="Q271" i="3"/>
  <c r="BJ270" i="3"/>
  <c r="BI270" i="3"/>
  <c r="BH270" i="3"/>
  <c r="BF270" i="3"/>
  <c r="U270" i="3"/>
  <c r="S270" i="3"/>
  <c r="Q270" i="3"/>
  <c r="BJ269" i="3"/>
  <c r="BI269" i="3"/>
  <c r="BH269" i="3"/>
  <c r="BF269" i="3"/>
  <c r="U269" i="3"/>
  <c r="S269" i="3"/>
  <c r="Q269" i="3"/>
  <c r="BJ268" i="3"/>
  <c r="BI268" i="3"/>
  <c r="BH268" i="3"/>
  <c r="BF268" i="3"/>
  <c r="U268" i="3"/>
  <c r="S268" i="3"/>
  <c r="Q268" i="3"/>
  <c r="BJ267" i="3"/>
  <c r="BI267" i="3"/>
  <c r="BH267" i="3"/>
  <c r="BF267" i="3"/>
  <c r="U267" i="3"/>
  <c r="S267" i="3"/>
  <c r="Q267" i="3"/>
  <c r="BJ266" i="3"/>
  <c r="BI266" i="3"/>
  <c r="BH266" i="3"/>
  <c r="BF266" i="3"/>
  <c r="U266" i="3"/>
  <c r="S266" i="3"/>
  <c r="Q266" i="3"/>
  <c r="BJ264" i="3"/>
  <c r="BI264" i="3"/>
  <c r="BH264" i="3"/>
  <c r="BF264" i="3"/>
  <c r="U264" i="3"/>
  <c r="S264" i="3"/>
  <c r="Q264" i="3"/>
  <c r="BJ263" i="3"/>
  <c r="BI263" i="3"/>
  <c r="BH263" i="3"/>
  <c r="BF263" i="3"/>
  <c r="U263" i="3"/>
  <c r="S263" i="3"/>
  <c r="Q263" i="3"/>
  <c r="BJ262" i="3"/>
  <c r="BI262" i="3"/>
  <c r="BH262" i="3"/>
  <c r="BF262" i="3"/>
  <c r="U262" i="3"/>
  <c r="S262" i="3"/>
  <c r="Q262" i="3"/>
  <c r="BJ261" i="3"/>
  <c r="BI261" i="3"/>
  <c r="BH261" i="3"/>
  <c r="BF261" i="3"/>
  <c r="U261" i="3"/>
  <c r="S261" i="3"/>
  <c r="Q261" i="3"/>
  <c r="BJ260" i="3"/>
  <c r="BI260" i="3"/>
  <c r="BH260" i="3"/>
  <c r="BF260" i="3"/>
  <c r="U260" i="3"/>
  <c r="S260" i="3"/>
  <c r="Q260" i="3"/>
  <c r="BJ259" i="3"/>
  <c r="BI259" i="3"/>
  <c r="BH259" i="3"/>
  <c r="BF259" i="3"/>
  <c r="U259" i="3"/>
  <c r="S259" i="3"/>
  <c r="Q259" i="3"/>
  <c r="BJ258" i="3"/>
  <c r="BI258" i="3"/>
  <c r="BH258" i="3"/>
  <c r="BF258" i="3"/>
  <c r="U258" i="3"/>
  <c r="S258" i="3"/>
  <c r="Q258" i="3"/>
  <c r="BJ257" i="3"/>
  <c r="BI257" i="3"/>
  <c r="BH257" i="3"/>
  <c r="BF257" i="3"/>
  <c r="U257" i="3"/>
  <c r="S257" i="3"/>
  <c r="Q257" i="3"/>
  <c r="BJ256" i="3"/>
  <c r="BI256" i="3"/>
  <c r="BH256" i="3"/>
  <c r="BF256" i="3"/>
  <c r="U256" i="3"/>
  <c r="S256" i="3"/>
  <c r="Q256" i="3"/>
  <c r="BJ255" i="3"/>
  <c r="BI255" i="3"/>
  <c r="BH255" i="3"/>
  <c r="BF255" i="3"/>
  <c r="U255" i="3"/>
  <c r="S255" i="3"/>
  <c r="Q255" i="3"/>
  <c r="BJ254" i="3"/>
  <c r="BI254" i="3"/>
  <c r="BH254" i="3"/>
  <c r="BF254" i="3"/>
  <c r="U254" i="3"/>
  <c r="S254" i="3"/>
  <c r="Q254" i="3"/>
  <c r="BJ253" i="3"/>
  <c r="BI253" i="3"/>
  <c r="BH253" i="3"/>
  <c r="BF253" i="3"/>
  <c r="U253" i="3"/>
  <c r="S253" i="3"/>
  <c r="Q253" i="3"/>
  <c r="BJ252" i="3"/>
  <c r="BI252" i="3"/>
  <c r="BH252" i="3"/>
  <c r="BF252" i="3"/>
  <c r="U252" i="3"/>
  <c r="S252" i="3"/>
  <c r="Q252" i="3"/>
  <c r="BJ251" i="3"/>
  <c r="BI251" i="3"/>
  <c r="BH251" i="3"/>
  <c r="BF251" i="3"/>
  <c r="U251" i="3"/>
  <c r="S251" i="3"/>
  <c r="Q251" i="3"/>
  <c r="BJ250" i="3"/>
  <c r="BI250" i="3"/>
  <c r="BH250" i="3"/>
  <c r="BF250" i="3"/>
  <c r="U250" i="3"/>
  <c r="S250" i="3"/>
  <c r="Q250" i="3"/>
  <c r="BJ249" i="3"/>
  <c r="BI249" i="3"/>
  <c r="BH249" i="3"/>
  <c r="BF249" i="3"/>
  <c r="U249" i="3"/>
  <c r="S249" i="3"/>
  <c r="Q249" i="3"/>
  <c r="BJ248" i="3"/>
  <c r="BI248" i="3"/>
  <c r="BH248" i="3"/>
  <c r="BF248" i="3"/>
  <c r="U248" i="3"/>
  <c r="S248" i="3"/>
  <c r="Q248" i="3"/>
  <c r="BJ247" i="3"/>
  <c r="BI247" i="3"/>
  <c r="BH247" i="3"/>
  <c r="BF247" i="3"/>
  <c r="U247" i="3"/>
  <c r="S247" i="3"/>
  <c r="Q247" i="3"/>
  <c r="BJ246" i="3"/>
  <c r="BI246" i="3"/>
  <c r="BH246" i="3"/>
  <c r="BF246" i="3"/>
  <c r="U246" i="3"/>
  <c r="S246" i="3"/>
  <c r="Q246" i="3"/>
  <c r="BJ245" i="3"/>
  <c r="BI245" i="3"/>
  <c r="BH245" i="3"/>
  <c r="BF245" i="3"/>
  <c r="U245" i="3"/>
  <c r="S245" i="3"/>
  <c r="Q245" i="3"/>
  <c r="BJ244" i="3"/>
  <c r="BI244" i="3"/>
  <c r="BH244" i="3"/>
  <c r="BF244" i="3"/>
  <c r="U244" i="3"/>
  <c r="S244" i="3"/>
  <c r="Q244" i="3"/>
  <c r="BJ243" i="3"/>
  <c r="BI243" i="3"/>
  <c r="BH243" i="3"/>
  <c r="BF243" i="3"/>
  <c r="U243" i="3"/>
  <c r="S243" i="3"/>
  <c r="Q243" i="3"/>
  <c r="BJ242" i="3"/>
  <c r="BI242" i="3"/>
  <c r="BH242" i="3"/>
  <c r="BF242" i="3"/>
  <c r="U242" i="3"/>
  <c r="S242" i="3"/>
  <c r="Q242" i="3"/>
  <c r="BJ241" i="3"/>
  <c r="BI241" i="3"/>
  <c r="BH241" i="3"/>
  <c r="BF241" i="3"/>
  <c r="U241" i="3"/>
  <c r="S241" i="3"/>
  <c r="Q241" i="3"/>
  <c r="BJ240" i="3"/>
  <c r="BI240" i="3"/>
  <c r="BH240" i="3"/>
  <c r="BF240" i="3"/>
  <c r="U240" i="3"/>
  <c r="S240" i="3"/>
  <c r="Q240" i="3"/>
  <c r="BJ239" i="3"/>
  <c r="BI239" i="3"/>
  <c r="BH239" i="3"/>
  <c r="BF239" i="3"/>
  <c r="U239" i="3"/>
  <c r="S239" i="3"/>
  <c r="Q239" i="3"/>
  <c r="BJ237" i="3"/>
  <c r="BI237" i="3"/>
  <c r="BH237" i="3"/>
  <c r="BF237" i="3"/>
  <c r="U237" i="3"/>
  <c r="S237" i="3"/>
  <c r="Q237" i="3"/>
  <c r="BJ236" i="3"/>
  <c r="BI236" i="3"/>
  <c r="BH236" i="3"/>
  <c r="BF236" i="3"/>
  <c r="U236" i="3"/>
  <c r="S236" i="3"/>
  <c r="Q236" i="3"/>
  <c r="BJ235" i="3"/>
  <c r="BI235" i="3"/>
  <c r="BH235" i="3"/>
  <c r="BF235" i="3"/>
  <c r="U235" i="3"/>
  <c r="S235" i="3"/>
  <c r="Q235" i="3"/>
  <c r="BJ234" i="3"/>
  <c r="BI234" i="3"/>
  <c r="BH234" i="3"/>
  <c r="BF234" i="3"/>
  <c r="U234" i="3"/>
  <c r="S234" i="3"/>
  <c r="Q234" i="3"/>
  <c r="BJ232" i="3"/>
  <c r="BI232" i="3"/>
  <c r="BH232" i="3"/>
  <c r="BF232" i="3"/>
  <c r="U232" i="3"/>
  <c r="S232" i="3"/>
  <c r="Q232" i="3"/>
  <c r="BJ231" i="3"/>
  <c r="BI231" i="3"/>
  <c r="BH231" i="3"/>
  <c r="BF231" i="3"/>
  <c r="U231" i="3"/>
  <c r="S231" i="3"/>
  <c r="Q231" i="3"/>
  <c r="BJ230" i="3"/>
  <c r="BI230" i="3"/>
  <c r="BH230" i="3"/>
  <c r="BF230" i="3"/>
  <c r="U230" i="3"/>
  <c r="S230" i="3"/>
  <c r="Q230" i="3"/>
  <c r="BJ229" i="3"/>
  <c r="BI229" i="3"/>
  <c r="BH229" i="3"/>
  <c r="BF229" i="3"/>
  <c r="U229" i="3"/>
  <c r="S229" i="3"/>
  <c r="Q229" i="3"/>
  <c r="BJ228" i="3"/>
  <c r="BI228" i="3"/>
  <c r="BH228" i="3"/>
  <c r="BF228" i="3"/>
  <c r="U228" i="3"/>
  <c r="S228" i="3"/>
  <c r="Q228" i="3"/>
  <c r="BJ227" i="3"/>
  <c r="BI227" i="3"/>
  <c r="BH227" i="3"/>
  <c r="BF227" i="3"/>
  <c r="U227" i="3"/>
  <c r="S227" i="3"/>
  <c r="Q227" i="3"/>
  <c r="BJ226" i="3"/>
  <c r="BI226" i="3"/>
  <c r="BH226" i="3"/>
  <c r="BF226" i="3"/>
  <c r="U226" i="3"/>
  <c r="S226" i="3"/>
  <c r="Q226" i="3"/>
  <c r="BJ225" i="3"/>
  <c r="BI225" i="3"/>
  <c r="BH225" i="3"/>
  <c r="BF225" i="3"/>
  <c r="U225" i="3"/>
  <c r="S225" i="3"/>
  <c r="Q225" i="3"/>
  <c r="BJ224" i="3"/>
  <c r="BI224" i="3"/>
  <c r="BH224" i="3"/>
  <c r="BF224" i="3"/>
  <c r="U224" i="3"/>
  <c r="S224" i="3"/>
  <c r="Q224" i="3"/>
  <c r="BJ223" i="3"/>
  <c r="BI223" i="3"/>
  <c r="BH223" i="3"/>
  <c r="BF223" i="3"/>
  <c r="U223" i="3"/>
  <c r="S223" i="3"/>
  <c r="Q223" i="3"/>
  <c r="BJ222" i="3"/>
  <c r="BI222" i="3"/>
  <c r="BH222" i="3"/>
  <c r="BF222" i="3"/>
  <c r="U222" i="3"/>
  <c r="S222" i="3"/>
  <c r="Q222" i="3"/>
  <c r="BJ220" i="3"/>
  <c r="BI220" i="3"/>
  <c r="BH220" i="3"/>
  <c r="BF220" i="3"/>
  <c r="U220" i="3"/>
  <c r="S220" i="3"/>
  <c r="Q220" i="3"/>
  <c r="BJ219" i="3"/>
  <c r="BI219" i="3"/>
  <c r="BH219" i="3"/>
  <c r="BF219" i="3"/>
  <c r="U219" i="3"/>
  <c r="S219" i="3"/>
  <c r="Q219" i="3"/>
  <c r="BJ218" i="3"/>
  <c r="BI218" i="3"/>
  <c r="BH218" i="3"/>
  <c r="BF218" i="3"/>
  <c r="U218" i="3"/>
  <c r="S218" i="3"/>
  <c r="Q218" i="3"/>
  <c r="BJ217" i="3"/>
  <c r="BI217" i="3"/>
  <c r="BH217" i="3"/>
  <c r="BF217" i="3"/>
  <c r="U217" i="3"/>
  <c r="S217" i="3"/>
  <c r="Q217" i="3"/>
  <c r="BJ216" i="3"/>
  <c r="BI216" i="3"/>
  <c r="BH216" i="3"/>
  <c r="BF216" i="3"/>
  <c r="U216" i="3"/>
  <c r="S216" i="3"/>
  <c r="Q216" i="3"/>
  <c r="BJ215" i="3"/>
  <c r="BI215" i="3"/>
  <c r="BH215" i="3"/>
  <c r="BF215" i="3"/>
  <c r="U215" i="3"/>
  <c r="S215" i="3"/>
  <c r="Q215" i="3"/>
  <c r="BJ214" i="3"/>
  <c r="BI214" i="3"/>
  <c r="BH214" i="3"/>
  <c r="BF214" i="3"/>
  <c r="U214" i="3"/>
  <c r="S214" i="3"/>
  <c r="Q214" i="3"/>
  <c r="BJ213" i="3"/>
  <c r="BI213" i="3"/>
  <c r="BH213" i="3"/>
  <c r="BF213" i="3"/>
  <c r="U213" i="3"/>
  <c r="S213" i="3"/>
  <c r="Q213" i="3"/>
  <c r="BJ212" i="3"/>
  <c r="BI212" i="3"/>
  <c r="BH212" i="3"/>
  <c r="BF212" i="3"/>
  <c r="U212" i="3"/>
  <c r="S212" i="3"/>
  <c r="Q212" i="3"/>
  <c r="BJ210" i="3"/>
  <c r="BI210" i="3"/>
  <c r="BH210" i="3"/>
  <c r="BF210" i="3"/>
  <c r="U210" i="3"/>
  <c r="S210" i="3"/>
  <c r="Q210" i="3"/>
  <c r="BJ209" i="3"/>
  <c r="BI209" i="3"/>
  <c r="BH209" i="3"/>
  <c r="BF209" i="3"/>
  <c r="U209" i="3"/>
  <c r="S209" i="3"/>
  <c r="Q209" i="3"/>
  <c r="BJ208" i="3"/>
  <c r="BI208" i="3"/>
  <c r="BH208" i="3"/>
  <c r="BF208" i="3"/>
  <c r="U208" i="3"/>
  <c r="S208" i="3"/>
  <c r="Q208" i="3"/>
  <c r="BJ207" i="3"/>
  <c r="BI207" i="3"/>
  <c r="BH207" i="3"/>
  <c r="BF207" i="3"/>
  <c r="U207" i="3"/>
  <c r="S207" i="3"/>
  <c r="Q207" i="3"/>
  <c r="BJ206" i="3"/>
  <c r="BI206" i="3"/>
  <c r="BH206" i="3"/>
  <c r="BF206" i="3"/>
  <c r="U206" i="3"/>
  <c r="S206" i="3"/>
  <c r="Q206" i="3"/>
  <c r="BJ205" i="3"/>
  <c r="BI205" i="3"/>
  <c r="BH205" i="3"/>
  <c r="BF205" i="3"/>
  <c r="U205" i="3"/>
  <c r="S205" i="3"/>
  <c r="Q205" i="3"/>
  <c r="BJ204" i="3"/>
  <c r="BI204" i="3"/>
  <c r="BH204" i="3"/>
  <c r="BF204" i="3"/>
  <c r="U204" i="3"/>
  <c r="S204" i="3"/>
  <c r="Q204" i="3"/>
  <c r="BJ203" i="3"/>
  <c r="BI203" i="3"/>
  <c r="BH203" i="3"/>
  <c r="BF203" i="3"/>
  <c r="U203" i="3"/>
  <c r="S203" i="3"/>
  <c r="Q203" i="3"/>
  <c r="BJ201" i="3"/>
  <c r="BI201" i="3"/>
  <c r="BH201" i="3"/>
  <c r="BF201" i="3"/>
  <c r="U201" i="3"/>
  <c r="S201" i="3"/>
  <c r="Q201" i="3"/>
  <c r="BJ200" i="3"/>
  <c r="BI200" i="3"/>
  <c r="BH200" i="3"/>
  <c r="BF200" i="3"/>
  <c r="U200" i="3"/>
  <c r="S200" i="3"/>
  <c r="Q200" i="3"/>
  <c r="BJ199" i="3"/>
  <c r="BI199" i="3"/>
  <c r="BH199" i="3"/>
  <c r="BF199" i="3"/>
  <c r="U199" i="3"/>
  <c r="S199" i="3"/>
  <c r="Q199" i="3"/>
  <c r="BJ198" i="3"/>
  <c r="BI198" i="3"/>
  <c r="BH198" i="3"/>
  <c r="BF198" i="3"/>
  <c r="U198" i="3"/>
  <c r="S198" i="3"/>
  <c r="Q198" i="3"/>
  <c r="BJ197" i="3"/>
  <c r="BI197" i="3"/>
  <c r="BH197" i="3"/>
  <c r="BF197" i="3"/>
  <c r="U197" i="3"/>
  <c r="S197" i="3"/>
  <c r="Q197" i="3"/>
  <c r="BJ196" i="3"/>
  <c r="BI196" i="3"/>
  <c r="BH196" i="3"/>
  <c r="BF196" i="3"/>
  <c r="U196" i="3"/>
  <c r="S196" i="3"/>
  <c r="Q196" i="3"/>
  <c r="BJ195" i="3"/>
  <c r="BI195" i="3"/>
  <c r="BH195" i="3"/>
  <c r="BF195" i="3"/>
  <c r="U195" i="3"/>
  <c r="S195" i="3"/>
  <c r="Q195" i="3"/>
  <c r="BJ194" i="3"/>
  <c r="BI194" i="3"/>
  <c r="BH194" i="3"/>
  <c r="BF194" i="3"/>
  <c r="U194" i="3"/>
  <c r="S194" i="3"/>
  <c r="Q194" i="3"/>
  <c r="BJ192" i="3"/>
  <c r="BI192" i="3"/>
  <c r="BH192" i="3"/>
  <c r="BF192" i="3"/>
  <c r="U192" i="3"/>
  <c r="S192" i="3"/>
  <c r="Q192" i="3"/>
  <c r="BJ191" i="3"/>
  <c r="BI191" i="3"/>
  <c r="BH191" i="3"/>
  <c r="BF191" i="3"/>
  <c r="U191" i="3"/>
  <c r="S191" i="3"/>
  <c r="Q191" i="3"/>
  <c r="BJ190" i="3"/>
  <c r="BI190" i="3"/>
  <c r="BH190" i="3"/>
  <c r="BF190" i="3"/>
  <c r="U190" i="3"/>
  <c r="S190" i="3"/>
  <c r="Q190" i="3"/>
  <c r="BJ189" i="3"/>
  <c r="BI189" i="3"/>
  <c r="BH189" i="3"/>
  <c r="BF189" i="3"/>
  <c r="U189" i="3"/>
  <c r="S189" i="3"/>
  <c r="Q189" i="3"/>
  <c r="BJ188" i="3"/>
  <c r="BI188" i="3"/>
  <c r="BH188" i="3"/>
  <c r="BF188" i="3"/>
  <c r="U188" i="3"/>
  <c r="S188" i="3"/>
  <c r="Q188" i="3"/>
  <c r="BJ187" i="3"/>
  <c r="BI187" i="3"/>
  <c r="BH187" i="3"/>
  <c r="BF187" i="3"/>
  <c r="U187" i="3"/>
  <c r="S187" i="3"/>
  <c r="Q187" i="3"/>
  <c r="BJ186" i="3"/>
  <c r="BI186" i="3"/>
  <c r="BH186" i="3"/>
  <c r="BF186" i="3"/>
  <c r="U186" i="3"/>
  <c r="S186" i="3"/>
  <c r="Q186" i="3"/>
  <c r="BJ185" i="3"/>
  <c r="BI185" i="3"/>
  <c r="BH185" i="3"/>
  <c r="BF185" i="3"/>
  <c r="U185" i="3"/>
  <c r="S185" i="3"/>
  <c r="Q185" i="3"/>
  <c r="BJ184" i="3"/>
  <c r="BI184" i="3"/>
  <c r="BH184" i="3"/>
  <c r="BF184" i="3"/>
  <c r="U184" i="3"/>
  <c r="S184" i="3"/>
  <c r="Q184" i="3"/>
  <c r="BJ183" i="3"/>
  <c r="BI183" i="3"/>
  <c r="BH183" i="3"/>
  <c r="BF183" i="3"/>
  <c r="U183" i="3"/>
  <c r="S183" i="3"/>
  <c r="Q183" i="3"/>
  <c r="BJ182" i="3"/>
  <c r="BI182" i="3"/>
  <c r="BH182" i="3"/>
  <c r="BF182" i="3"/>
  <c r="U182" i="3"/>
  <c r="S182" i="3"/>
  <c r="Q182" i="3"/>
  <c r="BJ181" i="3"/>
  <c r="BI181" i="3"/>
  <c r="BH181" i="3"/>
  <c r="BF181" i="3"/>
  <c r="U181" i="3"/>
  <c r="S181" i="3"/>
  <c r="Q181" i="3"/>
  <c r="BJ180" i="3"/>
  <c r="BI180" i="3"/>
  <c r="BH180" i="3"/>
  <c r="BF180" i="3"/>
  <c r="U180" i="3"/>
  <c r="S180" i="3"/>
  <c r="Q180" i="3"/>
  <c r="BJ179" i="3"/>
  <c r="BI179" i="3"/>
  <c r="BH179" i="3"/>
  <c r="BF179" i="3"/>
  <c r="U179" i="3"/>
  <c r="S179" i="3"/>
  <c r="Q179" i="3"/>
  <c r="BJ178" i="3"/>
  <c r="BI178" i="3"/>
  <c r="BH178" i="3"/>
  <c r="BF178" i="3"/>
  <c r="U178" i="3"/>
  <c r="S178" i="3"/>
  <c r="Q178" i="3"/>
  <c r="BJ177" i="3"/>
  <c r="BI177" i="3"/>
  <c r="BH177" i="3"/>
  <c r="BF177" i="3"/>
  <c r="U177" i="3"/>
  <c r="S177" i="3"/>
  <c r="Q177" i="3"/>
  <c r="BJ176" i="3"/>
  <c r="BI176" i="3"/>
  <c r="BH176" i="3"/>
  <c r="BF176" i="3"/>
  <c r="U176" i="3"/>
  <c r="S176" i="3"/>
  <c r="Q176" i="3"/>
  <c r="BJ175" i="3"/>
  <c r="BI175" i="3"/>
  <c r="BH175" i="3"/>
  <c r="BF175" i="3"/>
  <c r="U175" i="3"/>
  <c r="S175" i="3"/>
  <c r="Q175" i="3"/>
  <c r="BJ174" i="3"/>
  <c r="BI174" i="3"/>
  <c r="BH174" i="3"/>
  <c r="BF174" i="3"/>
  <c r="U174" i="3"/>
  <c r="S174" i="3"/>
  <c r="Q174" i="3"/>
  <c r="BJ173" i="3"/>
  <c r="BI173" i="3"/>
  <c r="BH173" i="3"/>
  <c r="BF173" i="3"/>
  <c r="U173" i="3"/>
  <c r="S173" i="3"/>
  <c r="Q173" i="3"/>
  <c r="BJ172" i="3"/>
  <c r="BI172" i="3"/>
  <c r="BH172" i="3"/>
  <c r="BF172" i="3"/>
  <c r="U172" i="3"/>
  <c r="S172" i="3"/>
  <c r="Q172" i="3"/>
  <c r="BJ171" i="3"/>
  <c r="BI171" i="3"/>
  <c r="BH171" i="3"/>
  <c r="BF171" i="3"/>
  <c r="U171" i="3"/>
  <c r="S171" i="3"/>
  <c r="Q171" i="3"/>
  <c r="BJ170" i="3"/>
  <c r="BI170" i="3"/>
  <c r="BH170" i="3"/>
  <c r="BF170" i="3"/>
  <c r="U170" i="3"/>
  <c r="S170" i="3"/>
  <c r="Q170" i="3"/>
  <c r="BJ169" i="3"/>
  <c r="BI169" i="3"/>
  <c r="BH169" i="3"/>
  <c r="BF169" i="3"/>
  <c r="U169" i="3"/>
  <c r="S169" i="3"/>
  <c r="Q169" i="3"/>
  <c r="BJ168" i="3"/>
  <c r="BI168" i="3"/>
  <c r="BH168" i="3"/>
  <c r="BF168" i="3"/>
  <c r="U168" i="3"/>
  <c r="S168" i="3"/>
  <c r="Q168" i="3"/>
  <c r="BJ167" i="3"/>
  <c r="BI167" i="3"/>
  <c r="BH167" i="3"/>
  <c r="BF167" i="3"/>
  <c r="U167" i="3"/>
  <c r="S167" i="3"/>
  <c r="Q167" i="3"/>
  <c r="BJ166" i="3"/>
  <c r="BI166" i="3"/>
  <c r="BH166" i="3"/>
  <c r="BF166" i="3"/>
  <c r="U166" i="3"/>
  <c r="S166" i="3"/>
  <c r="Q166" i="3"/>
  <c r="BJ165" i="3"/>
  <c r="BI165" i="3"/>
  <c r="BH165" i="3"/>
  <c r="BF165" i="3"/>
  <c r="U165" i="3"/>
  <c r="S165" i="3"/>
  <c r="Q165" i="3"/>
  <c r="BJ164" i="3"/>
  <c r="BI164" i="3"/>
  <c r="BH164" i="3"/>
  <c r="BF164" i="3"/>
  <c r="U164" i="3"/>
  <c r="S164" i="3"/>
  <c r="Q164" i="3"/>
  <c r="BJ163" i="3"/>
  <c r="BI163" i="3"/>
  <c r="BH163" i="3"/>
  <c r="BF163" i="3"/>
  <c r="U163" i="3"/>
  <c r="S163" i="3"/>
  <c r="Q163" i="3"/>
  <c r="BJ162" i="3"/>
  <c r="BI162" i="3"/>
  <c r="BH162" i="3"/>
  <c r="BF162" i="3"/>
  <c r="U162" i="3"/>
  <c r="S162" i="3"/>
  <c r="Q162" i="3"/>
  <c r="BJ161" i="3"/>
  <c r="BI161" i="3"/>
  <c r="BH161" i="3"/>
  <c r="BF161" i="3"/>
  <c r="U161" i="3"/>
  <c r="S161" i="3"/>
  <c r="Q161" i="3"/>
  <c r="BJ159" i="3"/>
  <c r="BI159" i="3"/>
  <c r="BH159" i="3"/>
  <c r="BF159" i="3"/>
  <c r="U159" i="3"/>
  <c r="S159" i="3"/>
  <c r="Q159" i="3"/>
  <c r="BJ158" i="3"/>
  <c r="BI158" i="3"/>
  <c r="BH158" i="3"/>
  <c r="BF158" i="3"/>
  <c r="U158" i="3"/>
  <c r="S158" i="3"/>
  <c r="Q158" i="3"/>
  <c r="BJ157" i="3"/>
  <c r="BI157" i="3"/>
  <c r="BH157" i="3"/>
  <c r="BF157" i="3"/>
  <c r="U157" i="3"/>
  <c r="S157" i="3"/>
  <c r="Q157" i="3"/>
  <c r="BJ156" i="3"/>
  <c r="BI156" i="3"/>
  <c r="BH156" i="3"/>
  <c r="BF156" i="3"/>
  <c r="U156" i="3"/>
  <c r="S156" i="3"/>
  <c r="Q156" i="3"/>
  <c r="BJ155" i="3"/>
  <c r="BI155" i="3"/>
  <c r="BH155" i="3"/>
  <c r="BF155" i="3"/>
  <c r="U155" i="3"/>
  <c r="S155" i="3"/>
  <c r="Q155" i="3"/>
  <c r="BJ154" i="3"/>
  <c r="BI154" i="3"/>
  <c r="BH154" i="3"/>
  <c r="BF154" i="3"/>
  <c r="U154" i="3"/>
  <c r="S154" i="3"/>
  <c r="Q154" i="3"/>
  <c r="BJ153" i="3"/>
  <c r="BI153" i="3"/>
  <c r="BH153" i="3"/>
  <c r="BF153" i="3"/>
  <c r="U153" i="3"/>
  <c r="S153" i="3"/>
  <c r="Q153" i="3"/>
  <c r="BJ152" i="3"/>
  <c r="BI152" i="3"/>
  <c r="BH152" i="3"/>
  <c r="BF152" i="3"/>
  <c r="U152" i="3"/>
  <c r="S152" i="3"/>
  <c r="Q152" i="3"/>
  <c r="BJ151" i="3"/>
  <c r="BI151" i="3"/>
  <c r="BH151" i="3"/>
  <c r="BF151" i="3"/>
  <c r="U151" i="3"/>
  <c r="S151" i="3"/>
  <c r="Q151" i="3"/>
  <c r="BJ150" i="3"/>
  <c r="BI150" i="3"/>
  <c r="BH150" i="3"/>
  <c r="BF150" i="3"/>
  <c r="U150" i="3"/>
  <c r="S150" i="3"/>
  <c r="Q150" i="3"/>
  <c r="BJ149" i="3"/>
  <c r="BI149" i="3"/>
  <c r="BH149" i="3"/>
  <c r="BF149" i="3"/>
  <c r="U149" i="3"/>
  <c r="S149" i="3"/>
  <c r="Q149" i="3"/>
  <c r="BJ148" i="3"/>
  <c r="BI148" i="3"/>
  <c r="BH148" i="3"/>
  <c r="BF148" i="3"/>
  <c r="U148" i="3"/>
  <c r="S148" i="3"/>
  <c r="Q148" i="3"/>
  <c r="BJ147" i="3"/>
  <c r="BI147" i="3"/>
  <c r="BH147" i="3"/>
  <c r="BF147" i="3"/>
  <c r="U147" i="3"/>
  <c r="S147" i="3"/>
  <c r="Q147" i="3"/>
  <c r="BJ146" i="3"/>
  <c r="BI146" i="3"/>
  <c r="BH146" i="3"/>
  <c r="BF146" i="3"/>
  <c r="U146" i="3"/>
  <c r="S146" i="3"/>
  <c r="Q146" i="3"/>
  <c r="BJ145" i="3"/>
  <c r="BI145" i="3"/>
  <c r="BH145" i="3"/>
  <c r="BF145" i="3"/>
  <c r="U145" i="3"/>
  <c r="S145" i="3"/>
  <c r="Q145" i="3"/>
  <c r="BJ144" i="3"/>
  <c r="BI144" i="3"/>
  <c r="BH144" i="3"/>
  <c r="BF144" i="3"/>
  <c r="U144" i="3"/>
  <c r="S144" i="3"/>
  <c r="Q144" i="3"/>
  <c r="BJ143" i="3"/>
  <c r="BI143" i="3"/>
  <c r="BH143" i="3"/>
  <c r="BF143" i="3"/>
  <c r="U143" i="3"/>
  <c r="S143" i="3"/>
  <c r="Q143" i="3"/>
  <c r="BJ142" i="3"/>
  <c r="BI142" i="3"/>
  <c r="BH142" i="3"/>
  <c r="BF142" i="3"/>
  <c r="U142" i="3"/>
  <c r="S142" i="3"/>
  <c r="Q142" i="3"/>
  <c r="BJ141" i="3"/>
  <c r="BI141" i="3"/>
  <c r="BH141" i="3"/>
  <c r="BF141" i="3"/>
  <c r="U141" i="3"/>
  <c r="S141" i="3"/>
  <c r="Q141" i="3"/>
  <c r="BJ140" i="3"/>
  <c r="BI140" i="3"/>
  <c r="BH140" i="3"/>
  <c r="BF140" i="3"/>
  <c r="U140" i="3"/>
  <c r="S140" i="3"/>
  <c r="Q140" i="3"/>
  <c r="BJ139" i="3"/>
  <c r="BI139" i="3"/>
  <c r="BH139" i="3"/>
  <c r="BF139" i="3"/>
  <c r="U139" i="3"/>
  <c r="S139" i="3"/>
  <c r="Q139" i="3"/>
  <c r="BJ138" i="3"/>
  <c r="BI138" i="3"/>
  <c r="BH138" i="3"/>
  <c r="BF138" i="3"/>
  <c r="U138" i="3"/>
  <c r="S138" i="3"/>
  <c r="Q138" i="3"/>
  <c r="BJ137" i="3"/>
  <c r="BI137" i="3"/>
  <c r="BH137" i="3"/>
  <c r="BF137" i="3"/>
  <c r="U137" i="3"/>
  <c r="S137" i="3"/>
  <c r="Q137" i="3"/>
  <c r="BJ136" i="3"/>
  <c r="BI136" i="3"/>
  <c r="BH136" i="3"/>
  <c r="BF136" i="3"/>
  <c r="U136" i="3"/>
  <c r="S136" i="3"/>
  <c r="Q136" i="3"/>
  <c r="BJ135" i="3"/>
  <c r="BI135" i="3"/>
  <c r="BH135" i="3"/>
  <c r="BF135" i="3"/>
  <c r="U135" i="3"/>
  <c r="S135" i="3"/>
  <c r="Q135" i="3"/>
  <c r="BJ134" i="3"/>
  <c r="BI134" i="3"/>
  <c r="BH134" i="3"/>
  <c r="BF134" i="3"/>
  <c r="U134" i="3"/>
  <c r="S134" i="3"/>
  <c r="Q134" i="3"/>
  <c r="G125" i="3"/>
  <c r="F123" i="3"/>
  <c r="G89" i="3"/>
  <c r="F87" i="3"/>
  <c r="K24" i="3"/>
  <c r="F24" i="3"/>
  <c r="K128" i="3" s="1"/>
  <c r="K23" i="3"/>
  <c r="K21" i="3"/>
  <c r="F21" i="3"/>
  <c r="K91" i="3" s="1"/>
  <c r="K20" i="3"/>
  <c r="K18" i="3"/>
  <c r="F18" i="3"/>
  <c r="G92" i="3" s="1"/>
  <c r="K17" i="3"/>
  <c r="K15" i="3"/>
  <c r="F15" i="3"/>
  <c r="G127" i="3" s="1"/>
  <c r="K14" i="3"/>
  <c r="K12" i="3"/>
  <c r="K89" i="3" s="1"/>
  <c r="F7" i="3"/>
  <c r="F121" i="3" s="1"/>
  <c r="K37" i="2"/>
  <c r="K36" i="2"/>
  <c r="AY95" i="1" s="1"/>
  <c r="K35" i="2"/>
  <c r="AX95" i="1" s="1"/>
  <c r="BJ341" i="2"/>
  <c r="BI341" i="2"/>
  <c r="BH341" i="2"/>
  <c r="BF341" i="2"/>
  <c r="U341" i="2"/>
  <c r="S341" i="2"/>
  <c r="Q341" i="2"/>
  <c r="BJ340" i="2"/>
  <c r="BI340" i="2"/>
  <c r="BH340" i="2"/>
  <c r="BF340" i="2"/>
  <c r="U340" i="2"/>
  <c r="S340" i="2"/>
  <c r="Q340" i="2"/>
  <c r="BJ339" i="2"/>
  <c r="BI339" i="2"/>
  <c r="BH339" i="2"/>
  <c r="BF339" i="2"/>
  <c r="U339" i="2"/>
  <c r="S339" i="2"/>
  <c r="Q339" i="2"/>
  <c r="BJ338" i="2"/>
  <c r="BI338" i="2"/>
  <c r="BH338" i="2"/>
  <c r="BF338" i="2"/>
  <c r="U338" i="2"/>
  <c r="S338" i="2"/>
  <c r="Q338" i="2"/>
  <c r="BJ336" i="2"/>
  <c r="BI336" i="2"/>
  <c r="BH336" i="2"/>
  <c r="BF336" i="2"/>
  <c r="U336" i="2"/>
  <c r="S336" i="2"/>
  <c r="Q336" i="2"/>
  <c r="BJ335" i="2"/>
  <c r="BI335" i="2"/>
  <c r="BH335" i="2"/>
  <c r="BF335" i="2"/>
  <c r="U335" i="2"/>
  <c r="S335" i="2"/>
  <c r="Q335" i="2"/>
  <c r="BJ334" i="2"/>
  <c r="BI334" i="2"/>
  <c r="BH334" i="2"/>
  <c r="BF334" i="2"/>
  <c r="U334" i="2"/>
  <c r="S334" i="2"/>
  <c r="Q334" i="2"/>
  <c r="BJ332" i="2"/>
  <c r="BI332" i="2"/>
  <c r="BH332" i="2"/>
  <c r="BF332" i="2"/>
  <c r="U332" i="2"/>
  <c r="S332" i="2"/>
  <c r="Q332" i="2"/>
  <c r="BJ331" i="2"/>
  <c r="BI331" i="2"/>
  <c r="BH331" i="2"/>
  <c r="BF331" i="2"/>
  <c r="U331" i="2"/>
  <c r="S331" i="2"/>
  <c r="Q331" i="2"/>
  <c r="BJ330" i="2"/>
  <c r="BI330" i="2"/>
  <c r="BH330" i="2"/>
  <c r="BF330" i="2"/>
  <c r="U330" i="2"/>
  <c r="S330" i="2"/>
  <c r="Q330" i="2"/>
  <c r="BJ328" i="2"/>
  <c r="BI328" i="2"/>
  <c r="BH328" i="2"/>
  <c r="BF328" i="2"/>
  <c r="U328" i="2"/>
  <c r="S328" i="2"/>
  <c r="Q328" i="2"/>
  <c r="BJ327" i="2"/>
  <c r="BI327" i="2"/>
  <c r="BH327" i="2"/>
  <c r="BF327" i="2"/>
  <c r="U327" i="2"/>
  <c r="S327" i="2"/>
  <c r="Q327" i="2"/>
  <c r="BJ326" i="2"/>
  <c r="BI326" i="2"/>
  <c r="BH326" i="2"/>
  <c r="BF326" i="2"/>
  <c r="U326" i="2"/>
  <c r="S326" i="2"/>
  <c r="Q326" i="2"/>
  <c r="BJ324" i="2"/>
  <c r="BI324" i="2"/>
  <c r="BH324" i="2"/>
  <c r="BF324" i="2"/>
  <c r="U324" i="2"/>
  <c r="U323" i="2" s="1"/>
  <c r="S324" i="2"/>
  <c r="S323" i="2" s="1"/>
  <c r="Q324" i="2"/>
  <c r="Q323" i="2" s="1"/>
  <c r="BJ322" i="2"/>
  <c r="BI322" i="2"/>
  <c r="BH322" i="2"/>
  <c r="BF322" i="2"/>
  <c r="U322" i="2"/>
  <c r="S322" i="2"/>
  <c r="Q322" i="2"/>
  <c r="BJ321" i="2"/>
  <c r="BI321" i="2"/>
  <c r="BH321" i="2"/>
  <c r="BF321" i="2"/>
  <c r="U321" i="2"/>
  <c r="S321" i="2"/>
  <c r="Q321" i="2"/>
  <c r="BJ320" i="2"/>
  <c r="BI320" i="2"/>
  <c r="BH320" i="2"/>
  <c r="BF320" i="2"/>
  <c r="U320" i="2"/>
  <c r="S320" i="2"/>
  <c r="Q320" i="2"/>
  <c r="BJ319" i="2"/>
  <c r="BI319" i="2"/>
  <c r="BH319" i="2"/>
  <c r="BF319" i="2"/>
  <c r="U319" i="2"/>
  <c r="S319" i="2"/>
  <c r="Q319" i="2"/>
  <c r="BJ318" i="2"/>
  <c r="BI318" i="2"/>
  <c r="BH318" i="2"/>
  <c r="BF318" i="2"/>
  <c r="U318" i="2"/>
  <c r="S318" i="2"/>
  <c r="Q318" i="2"/>
  <c r="BJ317" i="2"/>
  <c r="BI317" i="2"/>
  <c r="BH317" i="2"/>
  <c r="BF317" i="2"/>
  <c r="U317" i="2"/>
  <c r="S317" i="2"/>
  <c r="Q317" i="2"/>
  <c r="BJ316" i="2"/>
  <c r="BI316" i="2"/>
  <c r="BH316" i="2"/>
  <c r="BF316" i="2"/>
  <c r="U316" i="2"/>
  <c r="S316" i="2"/>
  <c r="Q316" i="2"/>
  <c r="BJ315" i="2"/>
  <c r="BI315" i="2"/>
  <c r="BH315" i="2"/>
  <c r="BF315" i="2"/>
  <c r="U315" i="2"/>
  <c r="S315" i="2"/>
  <c r="Q315" i="2"/>
  <c r="BJ314" i="2"/>
  <c r="BI314" i="2"/>
  <c r="BH314" i="2"/>
  <c r="BF314" i="2"/>
  <c r="U314" i="2"/>
  <c r="S314" i="2"/>
  <c r="Q314" i="2"/>
  <c r="BJ313" i="2"/>
  <c r="BI313" i="2"/>
  <c r="BH313" i="2"/>
  <c r="BF313" i="2"/>
  <c r="U313" i="2"/>
  <c r="S313" i="2"/>
  <c r="Q313" i="2"/>
  <c r="BJ312" i="2"/>
  <c r="BI312" i="2"/>
  <c r="BH312" i="2"/>
  <c r="BF312" i="2"/>
  <c r="U312" i="2"/>
  <c r="S312" i="2"/>
  <c r="Q312" i="2"/>
  <c r="BJ311" i="2"/>
  <c r="BI311" i="2"/>
  <c r="BH311" i="2"/>
  <c r="BF311" i="2"/>
  <c r="U311" i="2"/>
  <c r="S311" i="2"/>
  <c r="Q311" i="2"/>
  <c r="BJ310" i="2"/>
  <c r="BI310" i="2"/>
  <c r="BH310" i="2"/>
  <c r="BF310" i="2"/>
  <c r="U310" i="2"/>
  <c r="S310" i="2"/>
  <c r="Q310" i="2"/>
  <c r="BJ309" i="2"/>
  <c r="BI309" i="2"/>
  <c r="BH309" i="2"/>
  <c r="BF309" i="2"/>
  <c r="U309" i="2"/>
  <c r="S309" i="2"/>
  <c r="Q309" i="2"/>
  <c r="BJ308" i="2"/>
  <c r="BI308" i="2"/>
  <c r="BH308" i="2"/>
  <c r="BF308" i="2"/>
  <c r="U308" i="2"/>
  <c r="S308" i="2"/>
  <c r="Q308" i="2"/>
  <c r="BJ307" i="2"/>
  <c r="BI307" i="2"/>
  <c r="BH307" i="2"/>
  <c r="BF307" i="2"/>
  <c r="U307" i="2"/>
  <c r="S307" i="2"/>
  <c r="Q307" i="2"/>
  <c r="BJ306" i="2"/>
  <c r="BI306" i="2"/>
  <c r="BH306" i="2"/>
  <c r="BF306" i="2"/>
  <c r="U306" i="2"/>
  <c r="S306" i="2"/>
  <c r="Q306" i="2"/>
  <c r="BJ305" i="2"/>
  <c r="BI305" i="2"/>
  <c r="BH305" i="2"/>
  <c r="BF305" i="2"/>
  <c r="U305" i="2"/>
  <c r="S305" i="2"/>
  <c r="Q305" i="2"/>
  <c r="BJ304" i="2"/>
  <c r="BI304" i="2"/>
  <c r="BH304" i="2"/>
  <c r="BF304" i="2"/>
  <c r="U304" i="2"/>
  <c r="S304" i="2"/>
  <c r="Q304" i="2"/>
  <c r="BJ303" i="2"/>
  <c r="BI303" i="2"/>
  <c r="BH303" i="2"/>
  <c r="BF303" i="2"/>
  <c r="U303" i="2"/>
  <c r="S303" i="2"/>
  <c r="Q303" i="2"/>
  <c r="BJ302" i="2"/>
  <c r="BI302" i="2"/>
  <c r="BH302" i="2"/>
  <c r="BF302" i="2"/>
  <c r="U302" i="2"/>
  <c r="S302" i="2"/>
  <c r="Q302" i="2"/>
  <c r="BJ301" i="2"/>
  <c r="BI301" i="2"/>
  <c r="BH301" i="2"/>
  <c r="BF301" i="2"/>
  <c r="U301" i="2"/>
  <c r="S301" i="2"/>
  <c r="Q301" i="2"/>
  <c r="BJ300" i="2"/>
  <c r="BI300" i="2"/>
  <c r="BH300" i="2"/>
  <c r="BF300" i="2"/>
  <c r="U300" i="2"/>
  <c r="S300" i="2"/>
  <c r="Q300" i="2"/>
  <c r="BJ299" i="2"/>
  <c r="BI299" i="2"/>
  <c r="BH299" i="2"/>
  <c r="BF299" i="2"/>
  <c r="U299" i="2"/>
  <c r="S299" i="2"/>
  <c r="Q299" i="2"/>
  <c r="BJ298" i="2"/>
  <c r="BI298" i="2"/>
  <c r="BH298" i="2"/>
  <c r="BF298" i="2"/>
  <c r="U298" i="2"/>
  <c r="S298" i="2"/>
  <c r="Q298" i="2"/>
  <c r="BJ296" i="2"/>
  <c r="BI296" i="2"/>
  <c r="BH296" i="2"/>
  <c r="BF296" i="2"/>
  <c r="U296" i="2"/>
  <c r="S296" i="2"/>
  <c r="Q296" i="2"/>
  <c r="BJ295" i="2"/>
  <c r="BI295" i="2"/>
  <c r="BH295" i="2"/>
  <c r="BF295" i="2"/>
  <c r="U295" i="2"/>
  <c r="S295" i="2"/>
  <c r="Q295" i="2"/>
  <c r="BJ294" i="2"/>
  <c r="BI294" i="2"/>
  <c r="BH294" i="2"/>
  <c r="BF294" i="2"/>
  <c r="U294" i="2"/>
  <c r="S294" i="2"/>
  <c r="Q294" i="2"/>
  <c r="BJ293" i="2"/>
  <c r="BI293" i="2"/>
  <c r="BH293" i="2"/>
  <c r="BF293" i="2"/>
  <c r="U293" i="2"/>
  <c r="S293" i="2"/>
  <c r="Q293" i="2"/>
  <c r="BJ292" i="2"/>
  <c r="BI292" i="2"/>
  <c r="BH292" i="2"/>
  <c r="BF292" i="2"/>
  <c r="U292" i="2"/>
  <c r="S292" i="2"/>
  <c r="Q292" i="2"/>
  <c r="BJ291" i="2"/>
  <c r="BI291" i="2"/>
  <c r="BH291" i="2"/>
  <c r="BF291" i="2"/>
  <c r="U291" i="2"/>
  <c r="S291" i="2"/>
  <c r="Q291" i="2"/>
  <c r="BJ290" i="2"/>
  <c r="BI290" i="2"/>
  <c r="BH290" i="2"/>
  <c r="BF290" i="2"/>
  <c r="U290" i="2"/>
  <c r="S290" i="2"/>
  <c r="Q290" i="2"/>
  <c r="BJ289" i="2"/>
  <c r="BI289" i="2"/>
  <c r="BH289" i="2"/>
  <c r="BF289" i="2"/>
  <c r="U289" i="2"/>
  <c r="S289" i="2"/>
  <c r="Q289" i="2"/>
  <c r="BJ288" i="2"/>
  <c r="BI288" i="2"/>
  <c r="BH288" i="2"/>
  <c r="BF288" i="2"/>
  <c r="U288" i="2"/>
  <c r="S288" i="2"/>
  <c r="Q288" i="2"/>
  <c r="BJ287" i="2"/>
  <c r="BI287" i="2"/>
  <c r="BH287" i="2"/>
  <c r="BF287" i="2"/>
  <c r="U287" i="2"/>
  <c r="S287" i="2"/>
  <c r="Q287" i="2"/>
  <c r="BJ286" i="2"/>
  <c r="BI286" i="2"/>
  <c r="BH286" i="2"/>
  <c r="BF286" i="2"/>
  <c r="U286" i="2"/>
  <c r="S286" i="2"/>
  <c r="Q286" i="2"/>
  <c r="BJ284" i="2"/>
  <c r="BI284" i="2"/>
  <c r="BH284" i="2"/>
  <c r="BF284" i="2"/>
  <c r="U284" i="2"/>
  <c r="S284" i="2"/>
  <c r="Q284" i="2"/>
  <c r="BJ283" i="2"/>
  <c r="BI283" i="2"/>
  <c r="BH283" i="2"/>
  <c r="BF283" i="2"/>
  <c r="U283" i="2"/>
  <c r="S283" i="2"/>
  <c r="Q283" i="2"/>
  <c r="BJ282" i="2"/>
  <c r="BI282" i="2"/>
  <c r="BH282" i="2"/>
  <c r="BF282" i="2"/>
  <c r="U282" i="2"/>
  <c r="S282" i="2"/>
  <c r="Q282" i="2"/>
  <c r="BJ281" i="2"/>
  <c r="BI281" i="2"/>
  <c r="BH281" i="2"/>
  <c r="BF281" i="2"/>
  <c r="U281" i="2"/>
  <c r="S281" i="2"/>
  <c r="Q281" i="2"/>
  <c r="BJ280" i="2"/>
  <c r="BI280" i="2"/>
  <c r="BH280" i="2"/>
  <c r="BF280" i="2"/>
  <c r="U280" i="2"/>
  <c r="S280" i="2"/>
  <c r="Q280" i="2"/>
  <c r="BJ279" i="2"/>
  <c r="BI279" i="2"/>
  <c r="BH279" i="2"/>
  <c r="BF279" i="2"/>
  <c r="U279" i="2"/>
  <c r="S279" i="2"/>
  <c r="Q279" i="2"/>
  <c r="BJ277" i="2"/>
  <c r="BI277" i="2"/>
  <c r="BH277" i="2"/>
  <c r="BF277" i="2"/>
  <c r="U277" i="2"/>
  <c r="S277" i="2"/>
  <c r="Q277" i="2"/>
  <c r="BJ276" i="2"/>
  <c r="BI276" i="2"/>
  <c r="BH276" i="2"/>
  <c r="BF276" i="2"/>
  <c r="U276" i="2"/>
  <c r="S276" i="2"/>
  <c r="Q276" i="2"/>
  <c r="BJ275" i="2"/>
  <c r="BI275" i="2"/>
  <c r="BH275" i="2"/>
  <c r="BF275" i="2"/>
  <c r="U275" i="2"/>
  <c r="S275" i="2"/>
  <c r="Q275" i="2"/>
  <c r="BJ274" i="2"/>
  <c r="BI274" i="2"/>
  <c r="BH274" i="2"/>
  <c r="BF274" i="2"/>
  <c r="U274" i="2"/>
  <c r="S274" i="2"/>
  <c r="Q274" i="2"/>
  <c r="BJ273" i="2"/>
  <c r="BI273" i="2"/>
  <c r="BH273" i="2"/>
  <c r="BF273" i="2"/>
  <c r="U273" i="2"/>
  <c r="S273" i="2"/>
  <c r="Q273" i="2"/>
  <c r="BJ272" i="2"/>
  <c r="BI272" i="2"/>
  <c r="BH272" i="2"/>
  <c r="BF272" i="2"/>
  <c r="U272" i="2"/>
  <c r="S272" i="2"/>
  <c r="Q272" i="2"/>
  <c r="BJ271" i="2"/>
  <c r="BI271" i="2"/>
  <c r="BH271" i="2"/>
  <c r="BF271" i="2"/>
  <c r="U271" i="2"/>
  <c r="S271" i="2"/>
  <c r="Q271" i="2"/>
  <c r="BJ270" i="2"/>
  <c r="BI270" i="2"/>
  <c r="BH270" i="2"/>
  <c r="BF270" i="2"/>
  <c r="U270" i="2"/>
  <c r="S270" i="2"/>
  <c r="Q270" i="2"/>
  <c r="BJ269" i="2"/>
  <c r="BI269" i="2"/>
  <c r="BH269" i="2"/>
  <c r="BF269" i="2"/>
  <c r="U269" i="2"/>
  <c r="S269" i="2"/>
  <c r="Q269" i="2"/>
  <c r="BJ268" i="2"/>
  <c r="BI268" i="2"/>
  <c r="BH268" i="2"/>
  <c r="BF268" i="2"/>
  <c r="U268" i="2"/>
  <c r="S268" i="2"/>
  <c r="Q268" i="2"/>
  <c r="BJ267" i="2"/>
  <c r="BI267" i="2"/>
  <c r="BH267" i="2"/>
  <c r="BF267" i="2"/>
  <c r="U267" i="2"/>
  <c r="S267" i="2"/>
  <c r="Q267" i="2"/>
  <c r="BJ266" i="2"/>
  <c r="BI266" i="2"/>
  <c r="BH266" i="2"/>
  <c r="BF266" i="2"/>
  <c r="U266" i="2"/>
  <c r="S266" i="2"/>
  <c r="Q266" i="2"/>
  <c r="BJ264" i="2"/>
  <c r="BI264" i="2"/>
  <c r="BH264" i="2"/>
  <c r="BF264" i="2"/>
  <c r="U264" i="2"/>
  <c r="U263" i="2" s="1"/>
  <c r="S264" i="2"/>
  <c r="S263" i="2" s="1"/>
  <c r="Q264" i="2"/>
  <c r="Q263" i="2" s="1"/>
  <c r="BJ262" i="2"/>
  <c r="BI262" i="2"/>
  <c r="BH262" i="2"/>
  <c r="BF262" i="2"/>
  <c r="U262" i="2"/>
  <c r="S262" i="2"/>
  <c r="Q262" i="2"/>
  <c r="BJ261" i="2"/>
  <c r="BI261" i="2"/>
  <c r="BH261" i="2"/>
  <c r="BF261" i="2"/>
  <c r="U261" i="2"/>
  <c r="S261" i="2"/>
  <c r="Q261" i="2"/>
  <c r="BJ260" i="2"/>
  <c r="BI260" i="2"/>
  <c r="BH260" i="2"/>
  <c r="BF260" i="2"/>
  <c r="U260" i="2"/>
  <c r="S260" i="2"/>
  <c r="Q260" i="2"/>
  <c r="BJ259" i="2"/>
  <c r="BI259" i="2"/>
  <c r="BH259" i="2"/>
  <c r="BF259" i="2"/>
  <c r="U259" i="2"/>
  <c r="S259" i="2"/>
  <c r="Q259" i="2"/>
  <c r="BJ258" i="2"/>
  <c r="BI258" i="2"/>
  <c r="BH258" i="2"/>
  <c r="BF258" i="2"/>
  <c r="U258" i="2"/>
  <c r="S258" i="2"/>
  <c r="Q258" i="2"/>
  <c r="BJ256" i="2"/>
  <c r="BI256" i="2"/>
  <c r="BH256" i="2"/>
  <c r="BF256" i="2"/>
  <c r="U256" i="2"/>
  <c r="S256" i="2"/>
  <c r="Q256" i="2"/>
  <c r="BJ255" i="2"/>
  <c r="BI255" i="2"/>
  <c r="BH255" i="2"/>
  <c r="BF255" i="2"/>
  <c r="U255" i="2"/>
  <c r="S255" i="2"/>
  <c r="Q255" i="2"/>
  <c r="BJ254" i="2"/>
  <c r="BI254" i="2"/>
  <c r="BH254" i="2"/>
  <c r="BF254" i="2"/>
  <c r="U254" i="2"/>
  <c r="S254" i="2"/>
  <c r="Q254" i="2"/>
  <c r="BJ253" i="2"/>
  <c r="BI253" i="2"/>
  <c r="BH253" i="2"/>
  <c r="BF253" i="2"/>
  <c r="U253" i="2"/>
  <c r="S253" i="2"/>
  <c r="Q253" i="2"/>
  <c r="BJ252" i="2"/>
  <c r="BI252" i="2"/>
  <c r="BH252" i="2"/>
  <c r="BF252" i="2"/>
  <c r="U252" i="2"/>
  <c r="S252" i="2"/>
  <c r="Q252" i="2"/>
  <c r="BJ251" i="2"/>
  <c r="BI251" i="2"/>
  <c r="BH251" i="2"/>
  <c r="BF251" i="2"/>
  <c r="U251" i="2"/>
  <c r="S251" i="2"/>
  <c r="Q251" i="2"/>
  <c r="BJ250" i="2"/>
  <c r="BI250" i="2"/>
  <c r="BH250" i="2"/>
  <c r="BF250" i="2"/>
  <c r="U250" i="2"/>
  <c r="S250" i="2"/>
  <c r="Q250" i="2"/>
  <c r="BJ249" i="2"/>
  <c r="BI249" i="2"/>
  <c r="BH249" i="2"/>
  <c r="BF249" i="2"/>
  <c r="U249" i="2"/>
  <c r="S249" i="2"/>
  <c r="Q249" i="2"/>
  <c r="BJ248" i="2"/>
  <c r="BI248" i="2"/>
  <c r="BH248" i="2"/>
  <c r="BF248" i="2"/>
  <c r="U248" i="2"/>
  <c r="S248" i="2"/>
  <c r="Q248" i="2"/>
  <c r="BJ247" i="2"/>
  <c r="BI247" i="2"/>
  <c r="BH247" i="2"/>
  <c r="BF247" i="2"/>
  <c r="U247" i="2"/>
  <c r="S247" i="2"/>
  <c r="Q247" i="2"/>
  <c r="BJ246" i="2"/>
  <c r="BI246" i="2"/>
  <c r="BH246" i="2"/>
  <c r="BF246" i="2"/>
  <c r="U246" i="2"/>
  <c r="S246" i="2"/>
  <c r="Q246" i="2"/>
  <c r="BJ245" i="2"/>
  <c r="BI245" i="2"/>
  <c r="BH245" i="2"/>
  <c r="BF245" i="2"/>
  <c r="U245" i="2"/>
  <c r="S245" i="2"/>
  <c r="Q245" i="2"/>
  <c r="BJ244" i="2"/>
  <c r="BI244" i="2"/>
  <c r="BH244" i="2"/>
  <c r="BF244" i="2"/>
  <c r="U244" i="2"/>
  <c r="S244" i="2"/>
  <c r="Q244" i="2"/>
  <c r="BJ242" i="2"/>
  <c r="BI242" i="2"/>
  <c r="BH242" i="2"/>
  <c r="BF242" i="2"/>
  <c r="U242" i="2"/>
  <c r="S242" i="2"/>
  <c r="Q242" i="2"/>
  <c r="BJ241" i="2"/>
  <c r="BI241" i="2"/>
  <c r="BH241" i="2"/>
  <c r="BF241" i="2"/>
  <c r="U241" i="2"/>
  <c r="S241" i="2"/>
  <c r="Q241" i="2"/>
  <c r="BJ240" i="2"/>
  <c r="BI240" i="2"/>
  <c r="BH240" i="2"/>
  <c r="BF240" i="2"/>
  <c r="U240" i="2"/>
  <c r="S240" i="2"/>
  <c r="Q240" i="2"/>
  <c r="BJ239" i="2"/>
  <c r="BI239" i="2"/>
  <c r="BH239" i="2"/>
  <c r="BF239" i="2"/>
  <c r="U239" i="2"/>
  <c r="S239" i="2"/>
  <c r="Q239" i="2"/>
  <c r="BJ238" i="2"/>
  <c r="BI238" i="2"/>
  <c r="BH238" i="2"/>
  <c r="BF238" i="2"/>
  <c r="U238" i="2"/>
  <c r="S238" i="2"/>
  <c r="Q238" i="2"/>
  <c r="BJ237" i="2"/>
  <c r="BI237" i="2"/>
  <c r="BH237" i="2"/>
  <c r="BF237" i="2"/>
  <c r="U237" i="2"/>
  <c r="S237" i="2"/>
  <c r="Q237" i="2"/>
  <c r="BJ236" i="2"/>
  <c r="BI236" i="2"/>
  <c r="BH236" i="2"/>
  <c r="BF236" i="2"/>
  <c r="U236" i="2"/>
  <c r="S236" i="2"/>
  <c r="Q236" i="2"/>
  <c r="BJ235" i="2"/>
  <c r="BI235" i="2"/>
  <c r="BH235" i="2"/>
  <c r="BF235" i="2"/>
  <c r="U235" i="2"/>
  <c r="S235" i="2"/>
  <c r="Q235" i="2"/>
  <c r="BJ234" i="2"/>
  <c r="BI234" i="2"/>
  <c r="BH234" i="2"/>
  <c r="BF234" i="2"/>
  <c r="U234" i="2"/>
  <c r="S234" i="2"/>
  <c r="Q234" i="2"/>
  <c r="BJ233" i="2"/>
  <c r="BI233" i="2"/>
  <c r="BH233" i="2"/>
  <c r="BF233" i="2"/>
  <c r="U233" i="2"/>
  <c r="S233" i="2"/>
  <c r="Q233" i="2"/>
  <c r="BJ232" i="2"/>
  <c r="BI232" i="2"/>
  <c r="BH232" i="2"/>
  <c r="BF232" i="2"/>
  <c r="U232" i="2"/>
  <c r="S232" i="2"/>
  <c r="Q232" i="2"/>
  <c r="BJ231" i="2"/>
  <c r="BI231" i="2"/>
  <c r="BH231" i="2"/>
  <c r="BF231" i="2"/>
  <c r="U231" i="2"/>
  <c r="S231" i="2"/>
  <c r="Q231" i="2"/>
  <c r="BJ230" i="2"/>
  <c r="BI230" i="2"/>
  <c r="BH230" i="2"/>
  <c r="BF230" i="2"/>
  <c r="U230" i="2"/>
  <c r="S230" i="2"/>
  <c r="Q230" i="2"/>
  <c r="BJ229" i="2"/>
  <c r="BI229" i="2"/>
  <c r="BH229" i="2"/>
  <c r="BF229" i="2"/>
  <c r="U229" i="2"/>
  <c r="S229" i="2"/>
  <c r="Q229" i="2"/>
  <c r="BJ228" i="2"/>
  <c r="BI228" i="2"/>
  <c r="BH228" i="2"/>
  <c r="BF228" i="2"/>
  <c r="U228" i="2"/>
  <c r="S228" i="2"/>
  <c r="Q228" i="2"/>
  <c r="BJ227" i="2"/>
  <c r="BI227" i="2"/>
  <c r="BH227" i="2"/>
  <c r="BF227" i="2"/>
  <c r="U227" i="2"/>
  <c r="S227" i="2"/>
  <c r="Q227" i="2"/>
  <c r="BJ226" i="2"/>
  <c r="BI226" i="2"/>
  <c r="BH226" i="2"/>
  <c r="BF226" i="2"/>
  <c r="U226" i="2"/>
  <c r="S226" i="2"/>
  <c r="Q226" i="2"/>
  <c r="BJ224" i="2"/>
  <c r="BI224" i="2"/>
  <c r="BH224" i="2"/>
  <c r="BF224" i="2"/>
  <c r="U224" i="2"/>
  <c r="S224" i="2"/>
  <c r="Q224" i="2"/>
  <c r="BJ223" i="2"/>
  <c r="BI223" i="2"/>
  <c r="BH223" i="2"/>
  <c r="BF223" i="2"/>
  <c r="U223" i="2"/>
  <c r="S223" i="2"/>
  <c r="Q223" i="2"/>
  <c r="BJ222" i="2"/>
  <c r="BI222" i="2"/>
  <c r="BH222" i="2"/>
  <c r="BF222" i="2"/>
  <c r="U222" i="2"/>
  <c r="S222" i="2"/>
  <c r="Q222" i="2"/>
  <c r="BJ221" i="2"/>
  <c r="BI221" i="2"/>
  <c r="BH221" i="2"/>
  <c r="BF221" i="2"/>
  <c r="U221" i="2"/>
  <c r="S221" i="2"/>
  <c r="Q221" i="2"/>
  <c r="BJ220" i="2"/>
  <c r="BI220" i="2"/>
  <c r="BH220" i="2"/>
  <c r="BF220" i="2"/>
  <c r="U220" i="2"/>
  <c r="S220" i="2"/>
  <c r="Q220" i="2"/>
  <c r="BJ219" i="2"/>
  <c r="BI219" i="2"/>
  <c r="BH219" i="2"/>
  <c r="BF219" i="2"/>
  <c r="U219" i="2"/>
  <c r="S219" i="2"/>
  <c r="Q219" i="2"/>
  <c r="BJ218" i="2"/>
  <c r="BI218" i="2"/>
  <c r="BH218" i="2"/>
  <c r="BF218" i="2"/>
  <c r="U218" i="2"/>
  <c r="S218" i="2"/>
  <c r="Q218" i="2"/>
  <c r="BJ217" i="2"/>
  <c r="BI217" i="2"/>
  <c r="BH217" i="2"/>
  <c r="BF217" i="2"/>
  <c r="U217" i="2"/>
  <c r="S217" i="2"/>
  <c r="Q217" i="2"/>
  <c r="BJ216" i="2"/>
  <c r="BI216" i="2"/>
  <c r="BH216" i="2"/>
  <c r="BF216" i="2"/>
  <c r="U216" i="2"/>
  <c r="S216" i="2"/>
  <c r="Q216" i="2"/>
  <c r="BJ215" i="2"/>
  <c r="BI215" i="2"/>
  <c r="BH215" i="2"/>
  <c r="BF215" i="2"/>
  <c r="U215" i="2"/>
  <c r="S215" i="2"/>
  <c r="Q215" i="2"/>
  <c r="BJ214" i="2"/>
  <c r="BI214" i="2"/>
  <c r="BH214" i="2"/>
  <c r="BF214" i="2"/>
  <c r="U214" i="2"/>
  <c r="S214" i="2"/>
  <c r="Q214" i="2"/>
  <c r="BJ213" i="2"/>
  <c r="BI213" i="2"/>
  <c r="BH213" i="2"/>
  <c r="BF213" i="2"/>
  <c r="U213" i="2"/>
  <c r="S213" i="2"/>
  <c r="Q213" i="2"/>
  <c r="BJ212" i="2"/>
  <c r="BI212" i="2"/>
  <c r="BH212" i="2"/>
  <c r="BF212" i="2"/>
  <c r="U212" i="2"/>
  <c r="S212" i="2"/>
  <c r="Q212" i="2"/>
  <c r="BJ209" i="2"/>
  <c r="BI209" i="2"/>
  <c r="BH209" i="2"/>
  <c r="BF209" i="2"/>
  <c r="U209" i="2"/>
  <c r="U208" i="2" s="1"/>
  <c r="S209" i="2"/>
  <c r="S208" i="2" s="1"/>
  <c r="Q209" i="2"/>
  <c r="Q208" i="2" s="1"/>
  <c r="BJ207" i="2"/>
  <c r="BI207" i="2"/>
  <c r="BH207" i="2"/>
  <c r="BF207" i="2"/>
  <c r="U207" i="2"/>
  <c r="S207" i="2"/>
  <c r="Q207" i="2"/>
  <c r="BJ206" i="2"/>
  <c r="BI206" i="2"/>
  <c r="BH206" i="2"/>
  <c r="BF206" i="2"/>
  <c r="U206" i="2"/>
  <c r="S206" i="2"/>
  <c r="Q206" i="2"/>
  <c r="BJ205" i="2"/>
  <c r="BI205" i="2"/>
  <c r="BH205" i="2"/>
  <c r="BF205" i="2"/>
  <c r="U205" i="2"/>
  <c r="S205" i="2"/>
  <c r="Q205" i="2"/>
  <c r="BJ204" i="2"/>
  <c r="BI204" i="2"/>
  <c r="BH204" i="2"/>
  <c r="BF204" i="2"/>
  <c r="U204" i="2"/>
  <c r="S204" i="2"/>
  <c r="Q204" i="2"/>
  <c r="BJ203" i="2"/>
  <c r="BI203" i="2"/>
  <c r="BH203" i="2"/>
  <c r="BF203" i="2"/>
  <c r="U203" i="2"/>
  <c r="S203" i="2"/>
  <c r="Q203" i="2"/>
  <c r="BJ202" i="2"/>
  <c r="BI202" i="2"/>
  <c r="BH202" i="2"/>
  <c r="BF202" i="2"/>
  <c r="U202" i="2"/>
  <c r="S202" i="2"/>
  <c r="Q202" i="2"/>
  <c r="BJ201" i="2"/>
  <c r="BI201" i="2"/>
  <c r="BH201" i="2"/>
  <c r="BF201" i="2"/>
  <c r="U201" i="2"/>
  <c r="S201" i="2"/>
  <c r="Q201" i="2"/>
  <c r="BJ200" i="2"/>
  <c r="BI200" i="2"/>
  <c r="BH200" i="2"/>
  <c r="BF200" i="2"/>
  <c r="U200" i="2"/>
  <c r="S200" i="2"/>
  <c r="Q200" i="2"/>
  <c r="BJ199" i="2"/>
  <c r="BI199" i="2"/>
  <c r="BH199" i="2"/>
  <c r="BF199" i="2"/>
  <c r="U199" i="2"/>
  <c r="S199" i="2"/>
  <c r="Q199" i="2"/>
  <c r="BJ198" i="2"/>
  <c r="BI198" i="2"/>
  <c r="BH198" i="2"/>
  <c r="BF198" i="2"/>
  <c r="U198" i="2"/>
  <c r="S198" i="2"/>
  <c r="Q198" i="2"/>
  <c r="BJ197" i="2"/>
  <c r="BI197" i="2"/>
  <c r="BH197" i="2"/>
  <c r="BF197" i="2"/>
  <c r="U197" i="2"/>
  <c r="S197" i="2"/>
  <c r="Q197" i="2"/>
  <c r="BJ196" i="2"/>
  <c r="BI196" i="2"/>
  <c r="BH196" i="2"/>
  <c r="BF196" i="2"/>
  <c r="U196" i="2"/>
  <c r="S196" i="2"/>
  <c r="Q196" i="2"/>
  <c r="BJ195" i="2"/>
  <c r="BI195" i="2"/>
  <c r="BH195" i="2"/>
  <c r="BF195" i="2"/>
  <c r="U195" i="2"/>
  <c r="S195" i="2"/>
  <c r="Q195" i="2"/>
  <c r="BJ194" i="2"/>
  <c r="BI194" i="2"/>
  <c r="BH194" i="2"/>
  <c r="BF194" i="2"/>
  <c r="U194" i="2"/>
  <c r="S194" i="2"/>
  <c r="Q194" i="2"/>
  <c r="BJ193" i="2"/>
  <c r="BI193" i="2"/>
  <c r="BH193" i="2"/>
  <c r="BF193" i="2"/>
  <c r="U193" i="2"/>
  <c r="S193" i="2"/>
  <c r="Q193" i="2"/>
  <c r="BJ191" i="2"/>
  <c r="BI191" i="2"/>
  <c r="BH191" i="2"/>
  <c r="BF191" i="2"/>
  <c r="U191" i="2"/>
  <c r="S191" i="2"/>
  <c r="Q191" i="2"/>
  <c r="BJ190" i="2"/>
  <c r="BI190" i="2"/>
  <c r="BH190" i="2"/>
  <c r="BF190" i="2"/>
  <c r="U190" i="2"/>
  <c r="S190" i="2"/>
  <c r="Q190" i="2"/>
  <c r="BJ189" i="2"/>
  <c r="BI189" i="2"/>
  <c r="BH189" i="2"/>
  <c r="BF189" i="2"/>
  <c r="U189" i="2"/>
  <c r="S189" i="2"/>
  <c r="Q189" i="2"/>
  <c r="BJ188" i="2"/>
  <c r="BI188" i="2"/>
  <c r="BH188" i="2"/>
  <c r="BF188" i="2"/>
  <c r="U188" i="2"/>
  <c r="S188" i="2"/>
  <c r="Q188" i="2"/>
  <c r="BJ186" i="2"/>
  <c r="BI186" i="2"/>
  <c r="BH186" i="2"/>
  <c r="BF186" i="2"/>
  <c r="U186" i="2"/>
  <c r="S186" i="2"/>
  <c r="Q186" i="2"/>
  <c r="BJ185" i="2"/>
  <c r="BI185" i="2"/>
  <c r="BH185" i="2"/>
  <c r="BF185" i="2"/>
  <c r="U185" i="2"/>
  <c r="S185" i="2"/>
  <c r="Q185" i="2"/>
  <c r="BJ184" i="2"/>
  <c r="BI184" i="2"/>
  <c r="BH184" i="2"/>
  <c r="BF184" i="2"/>
  <c r="U184" i="2"/>
  <c r="S184" i="2"/>
  <c r="Q184" i="2"/>
  <c r="BJ183" i="2"/>
  <c r="BI183" i="2"/>
  <c r="BH183" i="2"/>
  <c r="BF183" i="2"/>
  <c r="U183" i="2"/>
  <c r="S183" i="2"/>
  <c r="Q183" i="2"/>
  <c r="BJ182" i="2"/>
  <c r="BI182" i="2"/>
  <c r="BH182" i="2"/>
  <c r="BF182" i="2"/>
  <c r="U182" i="2"/>
  <c r="S182" i="2"/>
  <c r="Q182" i="2"/>
  <c r="BJ181" i="2"/>
  <c r="BI181" i="2"/>
  <c r="BH181" i="2"/>
  <c r="BF181" i="2"/>
  <c r="U181" i="2"/>
  <c r="S181" i="2"/>
  <c r="Q181" i="2"/>
  <c r="BJ179" i="2"/>
  <c r="BI179" i="2"/>
  <c r="BH179" i="2"/>
  <c r="BF179" i="2"/>
  <c r="U179" i="2"/>
  <c r="S179" i="2"/>
  <c r="Q179" i="2"/>
  <c r="BJ178" i="2"/>
  <c r="BI178" i="2"/>
  <c r="BH178" i="2"/>
  <c r="BF178" i="2"/>
  <c r="U178" i="2"/>
  <c r="S178" i="2"/>
  <c r="Q178" i="2"/>
  <c r="BJ177" i="2"/>
  <c r="BI177" i="2"/>
  <c r="BH177" i="2"/>
  <c r="BF177" i="2"/>
  <c r="U177" i="2"/>
  <c r="S177" i="2"/>
  <c r="Q177" i="2"/>
  <c r="BJ176" i="2"/>
  <c r="BI176" i="2"/>
  <c r="BH176" i="2"/>
  <c r="BF176" i="2"/>
  <c r="U176" i="2"/>
  <c r="S176" i="2"/>
  <c r="Q176" i="2"/>
  <c r="BJ175" i="2"/>
  <c r="BI175" i="2"/>
  <c r="BH175" i="2"/>
  <c r="BF175" i="2"/>
  <c r="U175" i="2"/>
  <c r="S175" i="2"/>
  <c r="Q175" i="2"/>
  <c r="BJ174" i="2"/>
  <c r="BI174" i="2"/>
  <c r="BH174" i="2"/>
  <c r="BF174" i="2"/>
  <c r="U174" i="2"/>
  <c r="S174" i="2"/>
  <c r="Q174" i="2"/>
  <c r="BJ173" i="2"/>
  <c r="BI173" i="2"/>
  <c r="BH173" i="2"/>
  <c r="BF173" i="2"/>
  <c r="U173" i="2"/>
  <c r="S173" i="2"/>
  <c r="Q173" i="2"/>
  <c r="BJ172" i="2"/>
  <c r="BI172" i="2"/>
  <c r="BH172" i="2"/>
  <c r="BF172" i="2"/>
  <c r="U172" i="2"/>
  <c r="S172" i="2"/>
  <c r="Q172" i="2"/>
  <c r="BJ171" i="2"/>
  <c r="BI171" i="2"/>
  <c r="BH171" i="2"/>
  <c r="BF171" i="2"/>
  <c r="U171" i="2"/>
  <c r="S171" i="2"/>
  <c r="Q171" i="2"/>
  <c r="BJ169" i="2"/>
  <c r="BI169" i="2"/>
  <c r="BH169" i="2"/>
  <c r="BF169" i="2"/>
  <c r="U169" i="2"/>
  <c r="S169" i="2"/>
  <c r="Q169" i="2"/>
  <c r="BJ168" i="2"/>
  <c r="BI168" i="2"/>
  <c r="BH168" i="2"/>
  <c r="BF168" i="2"/>
  <c r="U168" i="2"/>
  <c r="S168" i="2"/>
  <c r="Q168" i="2"/>
  <c r="BJ167" i="2"/>
  <c r="BI167" i="2"/>
  <c r="BH167" i="2"/>
  <c r="BF167" i="2"/>
  <c r="U167" i="2"/>
  <c r="S167" i="2"/>
  <c r="Q167" i="2"/>
  <c r="BJ166" i="2"/>
  <c r="BI166" i="2"/>
  <c r="BH166" i="2"/>
  <c r="BF166" i="2"/>
  <c r="U166" i="2"/>
  <c r="S166" i="2"/>
  <c r="Q166" i="2"/>
  <c r="BJ165" i="2"/>
  <c r="BI165" i="2"/>
  <c r="BH165" i="2"/>
  <c r="BF165" i="2"/>
  <c r="U165" i="2"/>
  <c r="S165" i="2"/>
  <c r="Q165" i="2"/>
  <c r="BJ164" i="2"/>
  <c r="BI164" i="2"/>
  <c r="BH164" i="2"/>
  <c r="BF164" i="2"/>
  <c r="U164" i="2"/>
  <c r="S164" i="2"/>
  <c r="Q164" i="2"/>
  <c r="BJ163" i="2"/>
  <c r="BI163" i="2"/>
  <c r="BH163" i="2"/>
  <c r="BF163" i="2"/>
  <c r="U163" i="2"/>
  <c r="S163" i="2"/>
  <c r="Q163" i="2"/>
  <c r="BJ162" i="2"/>
  <c r="BI162" i="2"/>
  <c r="BH162" i="2"/>
  <c r="BF162" i="2"/>
  <c r="U162" i="2"/>
  <c r="S162" i="2"/>
  <c r="Q162" i="2"/>
  <c r="BJ161" i="2"/>
  <c r="BI161" i="2"/>
  <c r="BH161" i="2"/>
  <c r="BF161" i="2"/>
  <c r="U161" i="2"/>
  <c r="S161" i="2"/>
  <c r="Q161" i="2"/>
  <c r="BJ160" i="2"/>
  <c r="BI160" i="2"/>
  <c r="BH160" i="2"/>
  <c r="BF160" i="2"/>
  <c r="U160" i="2"/>
  <c r="S160" i="2"/>
  <c r="Q160" i="2"/>
  <c r="BJ159" i="2"/>
  <c r="BI159" i="2"/>
  <c r="BH159" i="2"/>
  <c r="BF159" i="2"/>
  <c r="U159" i="2"/>
  <c r="S159" i="2"/>
  <c r="Q159" i="2"/>
  <c r="BJ158" i="2"/>
  <c r="BI158" i="2"/>
  <c r="BH158" i="2"/>
  <c r="BF158" i="2"/>
  <c r="U158" i="2"/>
  <c r="S158" i="2"/>
  <c r="Q158" i="2"/>
  <c r="BJ157" i="2"/>
  <c r="BI157" i="2"/>
  <c r="BH157" i="2"/>
  <c r="BF157" i="2"/>
  <c r="U157" i="2"/>
  <c r="S157" i="2"/>
  <c r="Q157" i="2"/>
  <c r="BJ156" i="2"/>
  <c r="BI156" i="2"/>
  <c r="BH156" i="2"/>
  <c r="BF156" i="2"/>
  <c r="U156" i="2"/>
  <c r="S156" i="2"/>
  <c r="Q156" i="2"/>
  <c r="BJ155" i="2"/>
  <c r="BI155" i="2"/>
  <c r="BH155" i="2"/>
  <c r="BF155" i="2"/>
  <c r="U155" i="2"/>
  <c r="S155" i="2"/>
  <c r="Q155" i="2"/>
  <c r="BJ153" i="2"/>
  <c r="BI153" i="2"/>
  <c r="BH153" i="2"/>
  <c r="BF153" i="2"/>
  <c r="U153" i="2"/>
  <c r="S153" i="2"/>
  <c r="Q153" i="2"/>
  <c r="BJ152" i="2"/>
  <c r="BI152" i="2"/>
  <c r="BH152" i="2"/>
  <c r="BF152" i="2"/>
  <c r="U152" i="2"/>
  <c r="S152" i="2"/>
  <c r="Q152" i="2"/>
  <c r="BJ151" i="2"/>
  <c r="BI151" i="2"/>
  <c r="BH151" i="2"/>
  <c r="BF151" i="2"/>
  <c r="U151" i="2"/>
  <c r="S151" i="2"/>
  <c r="Q151" i="2"/>
  <c r="BJ150" i="2"/>
  <c r="BI150" i="2"/>
  <c r="BH150" i="2"/>
  <c r="BF150" i="2"/>
  <c r="U150" i="2"/>
  <c r="S150" i="2"/>
  <c r="Q150" i="2"/>
  <c r="BJ149" i="2"/>
  <c r="BI149" i="2"/>
  <c r="BH149" i="2"/>
  <c r="BF149" i="2"/>
  <c r="U149" i="2"/>
  <c r="S149" i="2"/>
  <c r="Q149" i="2"/>
  <c r="BJ148" i="2"/>
  <c r="BI148" i="2"/>
  <c r="BH148" i="2"/>
  <c r="BF148" i="2"/>
  <c r="U148" i="2"/>
  <c r="S148" i="2"/>
  <c r="Q148" i="2"/>
  <c r="BJ147" i="2"/>
  <c r="BI147" i="2"/>
  <c r="BH147" i="2"/>
  <c r="BF147" i="2"/>
  <c r="U147" i="2"/>
  <c r="S147" i="2"/>
  <c r="Q147" i="2"/>
  <c r="BJ146" i="2"/>
  <c r="BI146" i="2"/>
  <c r="BH146" i="2"/>
  <c r="BF146" i="2"/>
  <c r="U146" i="2"/>
  <c r="S146" i="2"/>
  <c r="Q146" i="2"/>
  <c r="BJ145" i="2"/>
  <c r="BI145" i="2"/>
  <c r="BH145" i="2"/>
  <c r="BF145" i="2"/>
  <c r="U145" i="2"/>
  <c r="S145" i="2"/>
  <c r="Q145" i="2"/>
  <c r="BJ144" i="2"/>
  <c r="BI144" i="2"/>
  <c r="BH144" i="2"/>
  <c r="BF144" i="2"/>
  <c r="U144" i="2"/>
  <c r="S144" i="2"/>
  <c r="Q144" i="2"/>
  <c r="BJ143" i="2"/>
  <c r="BI143" i="2"/>
  <c r="BH143" i="2"/>
  <c r="BF143" i="2"/>
  <c r="U143" i="2"/>
  <c r="S143" i="2"/>
  <c r="Q143" i="2"/>
  <c r="BJ142" i="2"/>
  <c r="BI142" i="2"/>
  <c r="BH142" i="2"/>
  <c r="BF142" i="2"/>
  <c r="U142" i="2"/>
  <c r="S142" i="2"/>
  <c r="Q142" i="2"/>
  <c r="K136" i="2"/>
  <c r="G136" i="2"/>
  <c r="K135" i="2"/>
  <c r="G135" i="2"/>
  <c r="G133" i="2"/>
  <c r="F131" i="2"/>
  <c r="K92" i="2"/>
  <c r="G92" i="2"/>
  <c r="K91" i="2"/>
  <c r="G91" i="2"/>
  <c r="G89" i="2"/>
  <c r="F87" i="2"/>
  <c r="K12" i="2"/>
  <c r="K133" i="2" s="1"/>
  <c r="F7" i="2"/>
  <c r="F129" i="2" s="1"/>
  <c r="L90" i="1"/>
  <c r="AM90" i="1"/>
  <c r="AM89" i="1"/>
  <c r="L89" i="1"/>
  <c r="AM87" i="1"/>
  <c r="L87" i="1"/>
  <c r="L85" i="1"/>
  <c r="L84" i="1"/>
  <c r="BL336" i="2"/>
  <c r="BL302" i="2"/>
  <c r="K258" i="2"/>
  <c r="BL229" i="2"/>
  <c r="K202" i="2"/>
  <c r="K152" i="2"/>
  <c r="K340" i="2"/>
  <c r="BL335" i="2"/>
  <c r="K319" i="2"/>
  <c r="BL292" i="2"/>
  <c r="BL194" i="2"/>
  <c r="K335" i="2"/>
  <c r="BL324" i="2"/>
  <c r="K307" i="2"/>
  <c r="K284" i="2"/>
  <c r="K279" i="2"/>
  <c r="BL258" i="2"/>
  <c r="BL237" i="2"/>
  <c r="BL228" i="2"/>
  <c r="BL217" i="2"/>
  <c r="K207" i="2"/>
  <c r="K191" i="2"/>
  <c r="K175" i="2"/>
  <c r="BL157" i="2"/>
  <c r="K142" i="2"/>
  <c r="K322" i="2"/>
  <c r="K300" i="2"/>
  <c r="BL286" i="2"/>
  <c r="K270" i="2"/>
  <c r="K256" i="2"/>
  <c r="BL236" i="2"/>
  <c r="BL186" i="2"/>
  <c r="BL174" i="2"/>
  <c r="K163" i="2"/>
  <c r="K144" i="2"/>
  <c r="BL308" i="2"/>
  <c r="BL264" i="2"/>
  <c r="BL245" i="2"/>
  <c r="K228" i="2"/>
  <c r="BL207" i="2"/>
  <c r="BL200" i="2"/>
  <c r="K194" i="2"/>
  <c r="K179" i="2"/>
  <c r="K171" i="2"/>
  <c r="K308" i="2"/>
  <c r="K275" i="2"/>
  <c r="BL253" i="2"/>
  <c r="BL242" i="2"/>
  <c r="K217" i="2"/>
  <c r="K209" i="2"/>
  <c r="BL175" i="2"/>
  <c r="BL164" i="2"/>
  <c r="BL151" i="2"/>
  <c r="BL291" i="2"/>
  <c r="BL183" i="2"/>
  <c r="K176" i="2"/>
  <c r="BL160" i="2"/>
  <c r="K146" i="2"/>
  <c r="BL279" i="2"/>
  <c r="BL266" i="2"/>
  <c r="K250" i="2"/>
  <c r="BL239" i="2"/>
  <c r="K227" i="2"/>
  <c r="K216" i="2"/>
  <c r="BL202" i="2"/>
  <c r="K292" i="3"/>
  <c r="BL268" i="3"/>
  <c r="BL246" i="3"/>
  <c r="BL164" i="3"/>
  <c r="BL326" i="3"/>
  <c r="K286" i="3"/>
  <c r="K275" i="3"/>
  <c r="BL264" i="3"/>
  <c r="BL250" i="3"/>
  <c r="BL232" i="3"/>
  <c r="BL215" i="3"/>
  <c r="K175" i="3"/>
  <c r="K166" i="3"/>
  <c r="BL150" i="3"/>
  <c r="BL317" i="3"/>
  <c r="BL257" i="3"/>
  <c r="K250" i="3"/>
  <c r="K231" i="3"/>
  <c r="K216" i="3"/>
  <c r="K210" i="3"/>
  <c r="K196" i="3"/>
  <c r="K180" i="3"/>
  <c r="K150" i="3"/>
  <c r="BL344" i="3"/>
  <c r="BL337" i="3"/>
  <c r="K332" i="3"/>
  <c r="K326" i="3"/>
  <c r="BL302" i="3"/>
  <c r="BL293" i="3"/>
  <c r="BL237" i="3"/>
  <c r="K178" i="3"/>
  <c r="BL138" i="3"/>
  <c r="BL339" i="3"/>
  <c r="K329" i="3"/>
  <c r="BL292" i="3"/>
  <c r="BL261" i="3"/>
  <c r="K253" i="3"/>
  <c r="K239" i="3"/>
  <c r="BL212" i="3"/>
  <c r="K201" i="3"/>
  <c r="BL191" i="3"/>
  <c r="BL174" i="3"/>
  <c r="K162" i="3"/>
  <c r="BL135" i="3"/>
  <c r="BL308" i="3"/>
  <c r="K299" i="3"/>
  <c r="K294" i="3"/>
  <c r="BL284" i="3"/>
  <c r="BL275" i="3"/>
  <c r="K270" i="3"/>
  <c r="K260" i="3"/>
  <c r="K237" i="3"/>
  <c r="BL229" i="3"/>
  <c r="K213" i="3"/>
  <c r="K191" i="3"/>
  <c r="BL176" i="3"/>
  <c r="K149" i="3"/>
  <c r="K134" i="3"/>
  <c r="K320" i="3"/>
  <c r="BL304" i="3"/>
  <c r="K285" i="3"/>
  <c r="K262" i="3"/>
  <c r="BL228" i="3"/>
  <c r="K212" i="3"/>
  <c r="K206" i="3"/>
  <c r="BL180" i="3"/>
  <c r="BL167" i="3"/>
  <c r="BL151" i="3"/>
  <c r="BL137" i="3"/>
  <c r="BL300" i="3"/>
  <c r="K215" i="3"/>
  <c r="K164" i="3"/>
  <c r="BL157" i="4"/>
  <c r="BL161" i="4"/>
  <c r="K152" i="4"/>
  <c r="BL129" i="4"/>
  <c r="BL147" i="4"/>
  <c r="BL155" i="4"/>
  <c r="K143" i="4"/>
  <c r="BL150" i="4"/>
  <c r="K159" i="5"/>
  <c r="K142" i="5"/>
  <c r="BL141" i="6"/>
  <c r="K134" i="6"/>
  <c r="BL129" i="6"/>
  <c r="BL128" i="6"/>
  <c r="K341" i="2"/>
  <c r="BL326" i="2"/>
  <c r="K288" i="2"/>
  <c r="K255" i="2"/>
  <c r="BL214" i="2"/>
  <c r="BL195" i="2"/>
  <c r="BL169" i="2"/>
  <c r="BL338" i="2"/>
  <c r="BL328" i="2"/>
  <c r="K311" i="2"/>
  <c r="BL296" i="2"/>
  <c r="K195" i="2"/>
  <c r="K327" i="2"/>
  <c r="K310" i="2"/>
  <c r="K286" i="2"/>
  <c r="K268" i="2"/>
  <c r="BL247" i="2"/>
  <c r="BL227" i="2"/>
  <c r="BL193" i="2"/>
  <c r="BL167" i="2"/>
  <c r="BL144" i="2"/>
  <c r="BL330" i="2"/>
  <c r="BL310" i="2"/>
  <c r="K296" i="2"/>
  <c r="K287" i="2"/>
  <c r="BL259" i="2"/>
  <c r="K242" i="2"/>
  <c r="K206" i="2"/>
  <c r="K188" i="2"/>
  <c r="BL168" i="2"/>
  <c r="K153" i="2"/>
  <c r="BL312" i="2"/>
  <c r="BL271" i="2"/>
  <c r="BL250" i="2"/>
  <c r="K236" i="2"/>
  <c r="BL218" i="2"/>
  <c r="BL198" i="2"/>
  <c r="BL184" i="2"/>
  <c r="K159" i="2"/>
  <c r="BL303" i="2"/>
  <c r="BL238" i="2"/>
  <c r="K214" i="2"/>
  <c r="K182" i="2"/>
  <c r="BL161" i="2"/>
  <c r="BL143" i="2"/>
  <c r="BL299" i="2"/>
  <c r="K274" i="2"/>
  <c r="K177" i="2"/>
  <c r="K161" i="2"/>
  <c r="K147" i="2"/>
  <c r="BL294" i="2"/>
  <c r="BL272" i="2"/>
  <c r="K260" i="2"/>
  <c r="K238" i="2"/>
  <c r="K224" i="2"/>
  <c r="K212" i="2"/>
  <c r="BL303" i="3"/>
  <c r="K261" i="3"/>
  <c r="K187" i="3"/>
  <c r="K328" i="3"/>
  <c r="K315" i="3"/>
  <c r="BL290" i="3"/>
  <c r="BL271" i="3"/>
  <c r="K259" i="3"/>
  <c r="K243" i="3"/>
  <c r="BL223" i="3"/>
  <c r="BL213" i="3"/>
  <c r="K183" i="3"/>
  <c r="BL163" i="3"/>
  <c r="BL149" i="3"/>
  <c r="BL311" i="3"/>
  <c r="BL245" i="3"/>
  <c r="BL227" i="3"/>
  <c r="BL201" i="3"/>
  <c r="BL190" i="3"/>
  <c r="BL170" i="3"/>
  <c r="BL147" i="3"/>
  <c r="K340" i="3"/>
  <c r="BL334" i="3"/>
  <c r="BL318" i="3"/>
  <c r="K301" i="3"/>
  <c r="BL285" i="3"/>
  <c r="BL185" i="3"/>
  <c r="BL136" i="3"/>
  <c r="BL336" i="3"/>
  <c r="K319" i="3"/>
  <c r="K287" i="3"/>
  <c r="BL262" i="3"/>
  <c r="K249" i="3"/>
  <c r="BL235" i="3"/>
  <c r="BL208" i="3"/>
  <c r="BL184" i="3"/>
  <c r="K172" i="3"/>
  <c r="BL148" i="3"/>
  <c r="BL320" i="3"/>
  <c r="K307" i="3"/>
  <c r="BL295" i="3"/>
  <c r="K280" i="3"/>
  <c r="K273" i="3"/>
  <c r="K268" i="3"/>
  <c r="K255" i="3"/>
  <c r="K236" i="3"/>
  <c r="K220" i="3"/>
  <c r="BL196" i="3"/>
  <c r="K185" i="3"/>
  <c r="K173" i="3"/>
  <c r="K141" i="3"/>
  <c r="K311" i="3"/>
  <c r="K289" i="3"/>
  <c r="K256" i="3"/>
  <c r="BL217" i="3"/>
  <c r="BL198" i="3"/>
  <c r="K176" i="3"/>
  <c r="K156" i="3"/>
  <c r="BL142" i="3"/>
  <c r="BL134" i="3"/>
  <c r="K229" i="3"/>
  <c r="BL169" i="3"/>
  <c r="BL139" i="3"/>
  <c r="K160" i="4"/>
  <c r="K138" i="4"/>
  <c r="K154" i="4"/>
  <c r="K134" i="4"/>
  <c r="K159" i="4"/>
  <c r="K146" i="4"/>
  <c r="K132" i="4"/>
  <c r="BL125" i="4"/>
  <c r="K142" i="4"/>
  <c r="K157" i="4"/>
  <c r="BL152" i="4"/>
  <c r="K150" i="4"/>
  <c r="K148" i="4"/>
  <c r="BL145" i="4"/>
  <c r="K144" i="4"/>
  <c r="K140" i="4"/>
  <c r="BL137" i="4"/>
  <c r="BL134" i="4"/>
  <c r="BL123" i="4"/>
  <c r="BL122" i="4"/>
  <c r="BL159" i="4"/>
  <c r="K151" i="4"/>
  <c r="K139" i="4"/>
  <c r="BL135" i="4"/>
  <c r="BL128" i="4"/>
  <c r="K124" i="4"/>
  <c r="K122" i="4"/>
  <c r="K148" i="5"/>
  <c r="K135" i="5"/>
  <c r="BL134" i="5"/>
  <c r="K172" i="5"/>
  <c r="K170" i="5"/>
  <c r="BL167" i="5"/>
  <c r="BL165" i="5"/>
  <c r="K162" i="5"/>
  <c r="BL159" i="5"/>
  <c r="BL155" i="5"/>
  <c r="BL152" i="5"/>
  <c r="BL151" i="5"/>
  <c r="BL147" i="5"/>
  <c r="BL145" i="5"/>
  <c r="BL142" i="5"/>
  <c r="K140" i="5"/>
  <c r="K132" i="5"/>
  <c r="K129" i="5"/>
  <c r="BL128" i="5"/>
  <c r="BL170" i="5"/>
  <c r="K153" i="5"/>
  <c r="K152" i="5"/>
  <c r="K149" i="5"/>
  <c r="K145" i="5"/>
  <c r="BL144" i="5"/>
  <c r="K133" i="5"/>
  <c r="BL130" i="5"/>
  <c r="K167" i="5"/>
  <c r="K137" i="5"/>
  <c r="BL125" i="5"/>
  <c r="K158" i="5"/>
  <c r="K143" i="5"/>
  <c r="BL150" i="6"/>
  <c r="BL144" i="6"/>
  <c r="K128" i="6"/>
  <c r="K140" i="6"/>
  <c r="BL147" i="6"/>
  <c r="K137" i="6"/>
  <c r="K136" i="6"/>
  <c r="BL142" i="6"/>
  <c r="BL332" i="2"/>
  <c r="K269" i="2"/>
  <c r="BL213" i="2"/>
  <c r="K174" i="2"/>
  <c r="K336" i="2"/>
  <c r="K316" i="2"/>
  <c r="BL283" i="2"/>
  <c r="K334" i="2"/>
  <c r="BL316" i="2"/>
  <c r="K302" i="2"/>
  <c r="K271" i="2"/>
  <c r="BL249" i="2"/>
  <c r="K215" i="2"/>
  <c r="K198" i="2"/>
  <c r="K172" i="2"/>
  <c r="BL149" i="2"/>
  <c r="K324" i="2"/>
  <c r="BL298" i="2"/>
  <c r="BL276" i="2"/>
  <c r="K237" i="2"/>
  <c r="K196" i="2"/>
  <c r="K178" i="2"/>
  <c r="K148" i="2"/>
  <c r="K291" i="2"/>
  <c r="BL248" i="2"/>
  <c r="K231" i="2"/>
  <c r="K199" i="2"/>
  <c r="K185" i="2"/>
  <c r="BL148" i="2"/>
  <c r="BL260" i="2"/>
  <c r="K229" i="2"/>
  <c r="BL176" i="2"/>
  <c r="BL145" i="2"/>
  <c r="BL295" i="2"/>
  <c r="K168" i="2"/>
  <c r="K149" i="2"/>
  <c r="K276" i="2"/>
  <c r="BL256" i="2"/>
  <c r="BL235" i="2"/>
  <c r="BL222" i="2"/>
  <c r="BL332" i="3"/>
  <c r="BL274" i="3"/>
  <c r="K244" i="3"/>
  <c r="K146" i="3"/>
  <c r="BL314" i="3"/>
  <c r="BL270" i="3"/>
  <c r="BL251" i="3"/>
  <c r="K240" i="3"/>
  <c r="BL205" i="3"/>
  <c r="K169" i="3"/>
  <c r="K147" i="3"/>
  <c r="K281" i="3"/>
  <c r="BL240" i="3"/>
  <c r="K217" i="3"/>
  <c r="BL194" i="3"/>
  <c r="K171" i="3"/>
  <c r="BL341" i="3"/>
  <c r="BL330" i="3"/>
  <c r="K314" i="3"/>
  <c r="BL294" i="3"/>
  <c r="BL258" i="3"/>
  <c r="K161" i="3"/>
  <c r="K337" i="3"/>
  <c r="K293" i="3"/>
  <c r="K279" i="3"/>
  <c r="K252" i="3"/>
  <c r="K223" i="3"/>
  <c r="K204" i="3"/>
  <c r="BL183" i="3"/>
  <c r="K165" i="3"/>
  <c r="BL323" i="3"/>
  <c r="K303" i="3"/>
  <c r="BL288" i="3"/>
  <c r="BL276" i="3"/>
  <c r="K267" i="3"/>
  <c r="K246" i="3"/>
  <c r="BL226" i="3"/>
  <c r="BL195" i="3"/>
  <c r="K174" i="3"/>
  <c r="K145" i="3"/>
  <c r="BL315" i="3"/>
  <c r="K290" i="3"/>
  <c r="K264" i="3"/>
  <c r="BL220" i="3"/>
  <c r="K194" i="3"/>
  <c r="K148" i="3"/>
  <c r="K312" i="3"/>
  <c r="BL219" i="3"/>
  <c r="BL146" i="3"/>
  <c r="K125" i="4"/>
  <c r="K136" i="4"/>
  <c r="K120" i="4"/>
  <c r="BL148" i="4"/>
  <c r="K133" i="4"/>
  <c r="K155" i="4"/>
  <c r="K137" i="4"/>
  <c r="K147" i="4"/>
  <c r="BL143" i="4"/>
  <c r="BL139" i="4"/>
  <c r="K126" i="4"/>
  <c r="K121" i="4"/>
  <c r="K153" i="4"/>
  <c r="BL136" i="4"/>
  <c r="BL132" i="4"/>
  <c r="BL126" i="4"/>
  <c r="K164" i="5"/>
  <c r="K139" i="5"/>
  <c r="BL172" i="5"/>
  <c r="K168" i="5"/>
  <c r="K166" i="5"/>
  <c r="K163" i="5"/>
  <c r="BL158" i="5"/>
  <c r="BL154" i="5"/>
  <c r="K150" i="5"/>
  <c r="BL146" i="5"/>
  <c r="K141" i="5"/>
  <c r="K134" i="5"/>
  <c r="K131" i="5"/>
  <c r="K171" i="5"/>
  <c r="BL164" i="5"/>
  <c r="BL150" i="5"/>
  <c r="K147" i="5"/>
  <c r="BL135" i="5"/>
  <c r="BL162" i="5"/>
  <c r="K160" i="5"/>
  <c r="K157" i="5"/>
  <c r="BL156" i="5"/>
  <c r="K155" i="5"/>
  <c r="BL153" i="5"/>
  <c r="K151" i="5"/>
  <c r="BL132" i="5"/>
  <c r="BL129" i="5"/>
  <c r="BL168" i="5"/>
  <c r="BL157" i="5"/>
  <c r="BL133" i="5"/>
  <c r="BL169" i="5"/>
  <c r="K146" i="5"/>
  <c r="K136" i="5"/>
  <c r="K143" i="6"/>
  <c r="BL125" i="6"/>
  <c r="BL137" i="6"/>
  <c r="K146" i="6"/>
  <c r="K144" i="6"/>
  <c r="K141" i="6"/>
  <c r="K339" i="2"/>
  <c r="K303" i="2"/>
  <c r="BL289" i="2"/>
  <c r="K264" i="2"/>
  <c r="BL230" i="2"/>
  <c r="K205" i="2"/>
  <c r="BL188" i="2"/>
  <c r="BL341" i="2"/>
  <c r="K330" i="2"/>
  <c r="K320" i="2"/>
  <c r="BL313" i="2"/>
  <c r="K304" i="2"/>
  <c r="K244" i="2"/>
  <c r="BL156" i="2"/>
  <c r="BL321" i="2"/>
  <c r="K301" i="2"/>
  <c r="K289" i="2"/>
  <c r="K277" i="2"/>
  <c r="K254" i="2"/>
  <c r="K235" i="2"/>
  <c r="BL216" i="2"/>
  <c r="BL197" i="2"/>
  <c r="K183" i="2"/>
  <c r="BL163" i="2"/>
  <c r="K143" i="2"/>
  <c r="BL327" i="2"/>
  <c r="K317" i="2"/>
  <c r="BL304" i="2"/>
  <c r="K299" i="2"/>
  <c r="K290" i="2"/>
  <c r="BL274" i="2"/>
  <c r="K249" i="2"/>
  <c r="BL223" i="2"/>
  <c r="K201" i="2"/>
  <c r="K184" i="2"/>
  <c r="K162" i="2"/>
  <c r="BL142" i="2"/>
  <c r="K292" i="2"/>
  <c r="BL254" i="2"/>
  <c r="BL240" i="2"/>
  <c r="K221" i="2"/>
  <c r="BL206" i="2"/>
  <c r="K193" i="2"/>
  <c r="BL177" i="2"/>
  <c r="BL162" i="2"/>
  <c r="K309" i="2"/>
  <c r="BL273" i="2"/>
  <c r="K252" i="2"/>
  <c r="BL232" i="2"/>
  <c r="K204" i="2"/>
  <c r="BL171" i="2"/>
  <c r="BL153" i="2"/>
  <c r="BL318" i="2"/>
  <c r="BL287" i="2"/>
  <c r="K273" i="2"/>
  <c r="BL185" i="2"/>
  <c r="BL172" i="2"/>
  <c r="K155" i="2"/>
  <c r="K331" i="2"/>
  <c r="BL277" i="2"/>
  <c r="BL267" i="2"/>
  <c r="K253" i="2"/>
  <c r="K240" i="2"/>
  <c r="K232" i="2"/>
  <c r="K220" i="2"/>
  <c r="BL203" i="2"/>
  <c r="BL316" i="3"/>
  <c r="BL273" i="3"/>
  <c r="K251" i="3"/>
  <c r="K168" i="3"/>
  <c r="BL141" i="3"/>
  <c r="K323" i="3"/>
  <c r="K291" i="3"/>
  <c r="BL280" i="3"/>
  <c r="K254" i="3"/>
  <c r="K228" i="3"/>
  <c r="BL222" i="3"/>
  <c r="BL209" i="3"/>
  <c r="BL172" i="3"/>
  <c r="K153" i="3"/>
  <c r="BL140" i="3"/>
  <c r="BL255" i="3"/>
  <c r="BL243" i="3"/>
  <c r="K230" i="3"/>
  <c r="BL214" i="3"/>
  <c r="K199" i="3"/>
  <c r="BL189" i="3"/>
  <c r="BL161" i="3"/>
  <c r="K142" i="3"/>
  <c r="BL338" i="3"/>
  <c r="K333" i="3"/>
  <c r="BL328" i="3"/>
  <c r="BL312" i="3"/>
  <c r="K288" i="3"/>
  <c r="K205" i="3"/>
  <c r="K186" i="3"/>
  <c r="K152" i="3"/>
  <c r="K341" i="3"/>
  <c r="BL335" i="3"/>
  <c r="BL301" i="3"/>
  <c r="BL281" i="3"/>
  <c r="BL259" i="3"/>
  <c r="BL236" i="3"/>
  <c r="K218" i="3"/>
  <c r="BL199" i="3"/>
  <c r="K182" i="3"/>
  <c r="BL177" i="3"/>
  <c r="BL156" i="3"/>
  <c r="K327" i="3"/>
  <c r="K318" i="3"/>
  <c r="K306" i="3"/>
  <c r="K277" i="3"/>
  <c r="K272" i="3"/>
  <c r="K245" i="3"/>
  <c r="BL218" i="3"/>
  <c r="BL207" i="3"/>
  <c r="BL192" i="3"/>
  <c r="BL173" i="3"/>
  <c r="K155" i="3"/>
  <c r="K139" i="3"/>
  <c r="BL305" i="3"/>
  <c r="K226" i="3"/>
  <c r="K167" i="3"/>
  <c r="BL144" i="3"/>
  <c r="BL138" i="4"/>
  <c r="BL130" i="4"/>
  <c r="K158" i="4"/>
  <c r="K123" i="4"/>
  <c r="BL144" i="4"/>
  <c r="BL160" i="4"/>
  <c r="BL142" i="4"/>
  <c r="K128" i="4"/>
  <c r="BL120" i="4"/>
  <c r="BL154" i="4"/>
  <c r="K154" i="5"/>
  <c r="BL143" i="5"/>
  <c r="BL145" i="6"/>
  <c r="K129" i="6"/>
  <c r="BL134" i="6"/>
  <c r="BL130" i="6"/>
  <c r="K138" i="6"/>
  <c r="K338" i="2"/>
  <c r="BL317" i="2"/>
  <c r="BL300" i="2"/>
  <c r="BL270" i="2"/>
  <c r="K251" i="2"/>
  <c r="BL215" i="2"/>
  <c r="K189" i="2"/>
  <c r="K150" i="2"/>
  <c r="BL339" i="2"/>
  <c r="K321" i="2"/>
  <c r="K314" i="2"/>
  <c r="BL305" i="2"/>
  <c r="BL204" i="2"/>
  <c r="K157" i="2"/>
  <c r="K328" i="2"/>
  <c r="K313" i="2"/>
  <c r="K305" i="2"/>
  <c r="K294" i="2"/>
  <c r="BL282" i="2"/>
  <c r="K259" i="2"/>
  <c r="BL246" i="2"/>
  <c r="K234" i="2"/>
  <c r="K218" i="2"/>
  <c r="K203" i="2"/>
  <c r="BL190" i="2"/>
  <c r="BL165" i="2"/>
  <c r="K151" i="2"/>
  <c r="BL314" i="2"/>
  <c r="BL301" i="2"/>
  <c r="BL288" i="2"/>
  <c r="K280" i="2"/>
  <c r="K267" i="2"/>
  <c r="BL251" i="2"/>
  <c r="K233" i="2"/>
  <c r="K197" i="2"/>
  <c r="K169" i="2"/>
  <c r="K160" i="2"/>
  <c r="K293" i="2"/>
  <c r="BL284" i="2"/>
  <c r="BL252" i="2"/>
  <c r="K241" i="2"/>
  <c r="K222" i="2"/>
  <c r="BL205" i="2"/>
  <c r="BL189" i="2"/>
  <c r="BL173" i="2"/>
  <c r="BL150" i="2"/>
  <c r="BL307" i="2"/>
  <c r="K261" i="2"/>
  <c r="K248" i="2"/>
  <c r="BL241" i="2"/>
  <c r="BL224" i="2"/>
  <c r="K200" i="2"/>
  <c r="BL181" i="2"/>
  <c r="K165" i="2"/>
  <c r="BL159" i="2"/>
  <c r="BL320" i="2"/>
  <c r="K281" i="2"/>
  <c r="BL262" i="2"/>
  <c r="BL182" i="2"/>
  <c r="K164" i="2"/>
  <c r="BL152" i="2"/>
  <c r="BL319" i="2"/>
  <c r="BL268" i="2"/>
  <c r="K246" i="2"/>
  <c r="BL234" i="2"/>
  <c r="K230" i="2"/>
  <c r="BL219" i="2"/>
  <c r="BL313" i="3"/>
  <c r="BL269" i="3"/>
  <c r="K247" i="3"/>
  <c r="BL165" i="3"/>
  <c r="BL162" i="3"/>
  <c r="K324" i="3"/>
  <c r="BL306" i="3"/>
  <c r="BL282" i="3"/>
  <c r="BL272" i="3"/>
  <c r="BL263" i="3"/>
  <c r="BL244" i="3"/>
  <c r="K227" i="3"/>
  <c r="K219" i="3"/>
  <c r="K184" i="3"/>
  <c r="BL171" i="3"/>
  <c r="BL152" i="3"/>
  <c r="BL319" i="3"/>
  <c r="BL309" i="3"/>
  <c r="K248" i="3"/>
  <c r="BL239" i="3"/>
  <c r="BL225" i="3"/>
  <c r="K207" i="3"/>
  <c r="BL197" i="3"/>
  <c r="BL182" i="3"/>
  <c r="K151" i="3"/>
  <c r="BL342" i="3"/>
  <c r="K339" i="3"/>
  <c r="K336" i="3"/>
  <c r="BL329" i="3"/>
  <c r="K325" i="3"/>
  <c r="K304" i="3"/>
  <c r="BL291" i="3"/>
  <c r="K274" i="3"/>
  <c r="BL200" i="3"/>
  <c r="BL175" i="3"/>
  <c r="BL340" i="3"/>
  <c r="K330" i="3"/>
  <c r="BL286" i="3"/>
  <c r="K263" i="3"/>
  <c r="BL256" i="3"/>
  <c r="K241" i="3"/>
  <c r="BL230" i="3"/>
  <c r="BL206" i="3"/>
  <c r="K197" i="3"/>
  <c r="BL178" i="3"/>
  <c r="K170" i="3"/>
  <c r="K158" i="3"/>
  <c r="K136" i="3"/>
  <c r="K317" i="3"/>
  <c r="K305" i="3"/>
  <c r="K296" i="3"/>
  <c r="BL287" i="3"/>
  <c r="K278" i="3"/>
  <c r="K271" i="3"/>
  <c r="K257" i="3"/>
  <c r="BL248" i="3"/>
  <c r="K222" i="3"/>
  <c r="K200" i="3"/>
  <c r="K190" i="3"/>
  <c r="K181" i="3"/>
  <c r="BL155" i="3"/>
  <c r="K144" i="3"/>
  <c r="BL333" i="3"/>
  <c r="K300" i="3"/>
  <c r="BL279" i="3"/>
  <c r="BL266" i="3"/>
  <c r="BL249" i="3"/>
  <c r="K208" i="3"/>
  <c r="BL187" i="3"/>
  <c r="BL159" i="3"/>
  <c r="BL145" i="3"/>
  <c r="K138" i="3"/>
  <c r="BL324" i="3"/>
  <c r="BL297" i="3"/>
  <c r="BL166" i="3"/>
  <c r="K137" i="3"/>
  <c r="K131" i="4"/>
  <c r="K156" i="4"/>
  <c r="BL124" i="4"/>
  <c r="K149" i="4"/>
  <c r="BL133" i="4"/>
  <c r="BL156" i="4"/>
  <c r="K145" i="4"/>
  <c r="BL131" i="4"/>
  <c r="K127" i="4"/>
  <c r="K161" i="4"/>
  <c r="BL137" i="5"/>
  <c r="K125" i="5"/>
  <c r="BL166" i="5"/>
  <c r="BL163" i="5"/>
  <c r="K156" i="5"/>
  <c r="BL136" i="5"/>
  <c r="BL171" i="5"/>
  <c r="BL148" i="5"/>
  <c r="BL141" i="5"/>
  <c r="BL148" i="6"/>
  <c r="BL136" i="6"/>
  <c r="BL140" i="6"/>
  <c r="K147" i="6"/>
  <c r="BL135" i="6"/>
  <c r="K148" i="6"/>
  <c r="K142" i="6"/>
  <c r="K133" i="6"/>
  <c r="K125" i="6"/>
  <c r="K130" i="6"/>
  <c r="BL340" i="2"/>
  <c r="BL315" i="2"/>
  <c r="K298" i="2"/>
  <c r="K266" i="2"/>
  <c r="K219" i="2"/>
  <c r="BL201" i="2"/>
  <c r="BL147" i="2"/>
  <c r="BL331" i="2"/>
  <c r="K315" i="2"/>
  <c r="BL309" i="2"/>
  <c r="BL280" i="2"/>
  <c r="K173" i="2"/>
  <c r="BL146" i="2"/>
  <c r="K318" i="2"/>
  <c r="K312" i="2"/>
  <c r="K295" i="2"/>
  <c r="K283" i="2"/>
  <c r="BL261" i="2"/>
  <c r="K245" i="2"/>
  <c r="BL231" i="2"/>
  <c r="BL220" i="2"/>
  <c r="BL209" i="2"/>
  <c r="BL178" i="2"/>
  <c r="BL155" i="2"/>
  <c r="BL334" i="2"/>
  <c r="K326" i="2"/>
  <c r="BL311" i="2"/>
  <c r="BL293" i="2"/>
  <c r="BL281" i="2"/>
  <c r="BL269" i="2"/>
  <c r="BL255" i="2"/>
  <c r="BL221" i="2"/>
  <c r="BL191" i="2"/>
  <c r="BL179" i="2"/>
  <c r="BL166" i="2"/>
  <c r="K158" i="2"/>
  <c r="AS94" i="1"/>
  <c r="K226" i="2"/>
  <c r="BL196" i="2"/>
  <c r="K186" i="2"/>
  <c r="K166" i="2"/>
  <c r="K145" i="2"/>
  <c r="BL306" i="2"/>
  <c r="K247" i="2"/>
  <c r="K239" i="2"/>
  <c r="K223" i="2"/>
  <c r="K213" i="2"/>
  <c r="K190" i="2"/>
  <c r="K167" i="2"/>
  <c r="K156" i="2"/>
  <c r="BL322" i="2"/>
  <c r="K306" i="2"/>
  <c r="K282" i="2"/>
  <c r="K272" i="2"/>
  <c r="K181" i="2"/>
  <c r="BL158" i="2"/>
  <c r="K332" i="2"/>
  <c r="BL290" i="2"/>
  <c r="BL275" i="2"/>
  <c r="K262" i="2"/>
  <c r="BL244" i="2"/>
  <c r="BL233" i="2"/>
  <c r="BL226" i="2"/>
  <c r="BL212" i="2"/>
  <c r="BL199" i="2"/>
  <c r="BL299" i="3"/>
  <c r="BL252" i="3"/>
  <c r="BL181" i="3"/>
  <c r="K163" i="3"/>
  <c r="BL325" i="3"/>
  <c r="K308" i="3"/>
  <c r="K284" i="3"/>
  <c r="K258" i="3"/>
  <c r="BL247" i="3"/>
  <c r="BL241" i="3"/>
  <c r="BL224" i="3"/>
  <c r="BL216" i="3"/>
  <c r="BL204" i="3"/>
  <c r="BL157" i="3"/>
  <c r="BL143" i="3"/>
  <c r="K316" i="3"/>
  <c r="BL283" i="3"/>
  <c r="BL253" i="3"/>
  <c r="K234" i="3"/>
  <c r="K224" i="3"/>
  <c r="K209" i="3"/>
  <c r="K198" i="3"/>
  <c r="BL186" i="3"/>
  <c r="K179" i="3"/>
  <c r="K344" i="3"/>
  <c r="K338" i="3"/>
  <c r="K335" i="3"/>
  <c r="BL327" i="3"/>
  <c r="BL307" i="3"/>
  <c r="K295" i="3"/>
  <c r="BL278" i="3"/>
  <c r="K232" i="3"/>
  <c r="K189" i="3"/>
  <c r="BL158" i="3"/>
  <c r="K342" i="3"/>
  <c r="K334" i="3"/>
  <c r="BL296" i="3"/>
  <c r="BL267" i="3"/>
  <c r="BL260" i="3"/>
  <c r="BL242" i="3"/>
  <c r="BL234" i="3"/>
  <c r="BL210" i="3"/>
  <c r="K203" i="3"/>
  <c r="K192" i="3"/>
  <c r="BL179" i="3"/>
  <c r="BL168" i="3"/>
  <c r="K154" i="3"/>
  <c r="BL322" i="3"/>
  <c r="K313" i="3"/>
  <c r="K297" i="3"/>
  <c r="BL289" i="3"/>
  <c r="K282" i="3"/>
  <c r="BL277" i="3"/>
  <c r="K269" i="3"/>
  <c r="K266" i="3"/>
  <c r="K242" i="3"/>
  <c r="K235" i="3"/>
  <c r="K214" i="3"/>
  <c r="BL203" i="3"/>
  <c r="BL188" i="3"/>
  <c r="K177" i="3"/>
  <c r="BL154" i="3"/>
  <c r="K143" i="3"/>
  <c r="K322" i="3"/>
  <c r="K309" i="3"/>
  <c r="K283" i="3"/>
  <c r="K276" i="3"/>
  <c r="BL254" i="3"/>
  <c r="K225" i="3"/>
  <c r="K195" i="3"/>
  <c r="K188" i="3"/>
  <c r="K157" i="3"/>
  <c r="BL153" i="3"/>
  <c r="K140" i="3"/>
  <c r="K135" i="3"/>
  <c r="K302" i="3"/>
  <c r="BL231" i="3"/>
  <c r="K159" i="3"/>
  <c r="K135" i="4"/>
  <c r="K129" i="4"/>
  <c r="BL149" i="4"/>
  <c r="BL158" i="4"/>
  <c r="BL146" i="4"/>
  <c r="BL127" i="4"/>
  <c r="BL151" i="4"/>
  <c r="BL140" i="4"/>
  <c r="K130" i="4"/>
  <c r="BL121" i="4"/>
  <c r="BL153" i="4"/>
  <c r="BL140" i="5"/>
  <c r="K128" i="5"/>
  <c r="K169" i="5"/>
  <c r="K165" i="5"/>
  <c r="BL139" i="5"/>
  <c r="BL131" i="5"/>
  <c r="BL160" i="5"/>
  <c r="BL149" i="5"/>
  <c r="K144" i="5"/>
  <c r="K130" i="5"/>
  <c r="BL149" i="6"/>
  <c r="K150" i="6"/>
  <c r="BL133" i="6"/>
  <c r="BL138" i="6"/>
  <c r="BL146" i="6"/>
  <c r="K131" i="6"/>
  <c r="K145" i="6"/>
  <c r="K149" i="6"/>
  <c r="BL131" i="6"/>
  <c r="BL143" i="6"/>
  <c r="K135" i="6"/>
  <c r="Q154" i="2" l="1"/>
  <c r="Q180" i="2"/>
  <c r="BL187" i="2"/>
  <c r="K187" i="2" s="1"/>
  <c r="K102" i="2" s="1"/>
  <c r="BL211" i="2"/>
  <c r="K211" i="2" s="1"/>
  <c r="K106" i="2" s="1"/>
  <c r="Q225" i="2"/>
  <c r="U257" i="2"/>
  <c r="Q278" i="2"/>
  <c r="S285" i="2"/>
  <c r="BL325" i="2"/>
  <c r="K325" i="2" s="1"/>
  <c r="K116" i="2" s="1"/>
  <c r="BL333" i="2"/>
  <c r="K333" i="2" s="1"/>
  <c r="K118" i="2" s="1"/>
  <c r="U337" i="2"/>
  <c r="Q119" i="4"/>
  <c r="U141" i="4"/>
  <c r="BL127" i="5"/>
  <c r="K127" i="5" s="1"/>
  <c r="K100" i="5" s="1"/>
  <c r="Q138" i="5"/>
  <c r="S161" i="5"/>
  <c r="U141" i="2"/>
  <c r="U170" i="2"/>
  <c r="Q192" i="2"/>
  <c r="S225" i="2"/>
  <c r="Q257" i="2"/>
  <c r="Q265" i="2"/>
  <c r="BL297" i="2"/>
  <c r="K297" i="2" s="1"/>
  <c r="K114" i="2" s="1"/>
  <c r="U325" i="2"/>
  <c r="Q333" i="2"/>
  <c r="Q133" i="3"/>
  <c r="U133" i="3"/>
  <c r="BL193" i="3"/>
  <c r="K193" i="3" s="1"/>
  <c r="K100" i="3" s="1"/>
  <c r="U193" i="3"/>
  <c r="BL211" i="3"/>
  <c r="K211" i="3" s="1"/>
  <c r="K102" i="3" s="1"/>
  <c r="BL221" i="3"/>
  <c r="K221" i="3" s="1"/>
  <c r="K103" i="3" s="1"/>
  <c r="BL238" i="3"/>
  <c r="K238" i="3" s="1"/>
  <c r="K105" i="3" s="1"/>
  <c r="S265" i="3"/>
  <c r="S310" i="3"/>
  <c r="BL331" i="3"/>
  <c r="K331" i="3" s="1"/>
  <c r="K110" i="3" s="1"/>
  <c r="S119" i="4"/>
  <c r="Q127" i="5"/>
  <c r="BL161" i="5"/>
  <c r="K161" i="5" s="1"/>
  <c r="K102" i="5" s="1"/>
  <c r="S154" i="2"/>
  <c r="S180" i="2"/>
  <c r="S187" i="2"/>
  <c r="S211" i="2"/>
  <c r="S243" i="2"/>
  <c r="U265" i="2"/>
  <c r="Q297" i="2"/>
  <c r="BL329" i="2"/>
  <c r="K329" i="2" s="1"/>
  <c r="K117" i="2" s="1"/>
  <c r="Q337" i="2"/>
  <c r="S127" i="5"/>
  <c r="Q161" i="5"/>
  <c r="S132" i="6"/>
  <c r="Q141" i="2"/>
  <c r="BL180" i="2"/>
  <c r="K180" i="2" s="1"/>
  <c r="K101" i="2" s="1"/>
  <c r="BL192" i="2"/>
  <c r="K192" i="2" s="1"/>
  <c r="K103" i="2" s="1"/>
  <c r="U211" i="2"/>
  <c r="U243" i="2"/>
  <c r="BL278" i="2"/>
  <c r="K278" i="2" s="1"/>
  <c r="K112" i="2" s="1"/>
  <c r="S297" i="2"/>
  <c r="Q329" i="2"/>
  <c r="S333" i="2"/>
  <c r="S133" i="3"/>
  <c r="S193" i="3"/>
  <c r="Q221" i="3"/>
  <c r="S233" i="3"/>
  <c r="U265" i="3"/>
  <c r="U310" i="3"/>
  <c r="U331" i="3"/>
  <c r="Q141" i="4"/>
  <c r="U138" i="5"/>
  <c r="U132" i="6"/>
  <c r="BL141" i="2"/>
  <c r="K141" i="2" s="1"/>
  <c r="K98" i="2" s="1"/>
  <c r="BL170" i="2"/>
  <c r="K170" i="2" s="1"/>
  <c r="K100" i="2" s="1"/>
  <c r="Q187" i="2"/>
  <c r="BL225" i="2"/>
  <c r="K225" i="2" s="1"/>
  <c r="K107" i="2" s="1"/>
  <c r="BL257" i="2"/>
  <c r="K257" i="2" s="1"/>
  <c r="K109" i="2" s="1"/>
  <c r="U297" i="2"/>
  <c r="U329" i="2"/>
  <c r="BL337" i="2"/>
  <c r="K337" i="2" s="1"/>
  <c r="K119" i="2" s="1"/>
  <c r="Q160" i="3"/>
  <c r="Q202" i="3"/>
  <c r="S211" i="3"/>
  <c r="BL233" i="3"/>
  <c r="K233" i="3" s="1"/>
  <c r="K104" i="3" s="1"/>
  <c r="U238" i="3"/>
  <c r="Q298" i="3"/>
  <c r="U298" i="3"/>
  <c r="Q321" i="3"/>
  <c r="Q331" i="3"/>
  <c r="Q127" i="6"/>
  <c r="BL139" i="6"/>
  <c r="K139" i="6" s="1"/>
  <c r="K102" i="6" s="1"/>
  <c r="U154" i="2"/>
  <c r="U180" i="2"/>
  <c r="U187" i="2"/>
  <c r="Q211" i="2"/>
  <c r="BL243" i="2"/>
  <c r="K243" i="2" s="1"/>
  <c r="K108" i="2" s="1"/>
  <c r="S265" i="2"/>
  <c r="BL285" i="2"/>
  <c r="K285" i="2" s="1"/>
  <c r="K113" i="2" s="1"/>
  <c r="Q325" i="2"/>
  <c r="BL133" i="3"/>
  <c r="K133" i="3" s="1"/>
  <c r="K98" i="3" s="1"/>
  <c r="U160" i="3"/>
  <c r="BL202" i="3"/>
  <c r="K202" i="3" s="1"/>
  <c r="K101" i="3" s="1"/>
  <c r="Q211" i="3"/>
  <c r="U221" i="3"/>
  <c r="Q233" i="3"/>
  <c r="U233" i="3"/>
  <c r="BL265" i="3"/>
  <c r="K265" i="3" s="1"/>
  <c r="K106" i="3" s="1"/>
  <c r="S298" i="3"/>
  <c r="BL321" i="3"/>
  <c r="K321" i="3" s="1"/>
  <c r="K109" i="3" s="1"/>
  <c r="S331" i="3"/>
  <c r="BL119" i="4"/>
  <c r="K119" i="4" s="1"/>
  <c r="K97" i="4" s="1"/>
  <c r="S141" i="4"/>
  <c r="S138" i="5"/>
  <c r="BL127" i="6"/>
  <c r="K127" i="6" s="1"/>
  <c r="K100" i="6" s="1"/>
  <c r="U127" i="6"/>
  <c r="Q132" i="6"/>
  <c r="Q139" i="6"/>
  <c r="S141" i="2"/>
  <c r="Q170" i="2"/>
  <c r="U192" i="2"/>
  <c r="U225" i="2"/>
  <c r="S257" i="2"/>
  <c r="S278" i="2"/>
  <c r="Q285" i="2"/>
  <c r="S325" i="2"/>
  <c r="S337" i="2"/>
  <c r="S160" i="3"/>
  <c r="S202" i="3"/>
  <c r="S221" i="3"/>
  <c r="S238" i="3"/>
  <c r="BL298" i="3"/>
  <c r="K298" i="3" s="1"/>
  <c r="K107" i="3" s="1"/>
  <c r="Q310" i="3"/>
  <c r="S321" i="3"/>
  <c r="U119" i="4"/>
  <c r="BL138" i="5"/>
  <c r="K138" i="5" s="1"/>
  <c r="K101" i="5" s="1"/>
  <c r="U161" i="5"/>
  <c r="S127" i="6"/>
  <c r="BL132" i="6"/>
  <c r="K132" i="6"/>
  <c r="K101" i="6" s="1"/>
  <c r="U139" i="6"/>
  <c r="BL154" i="2"/>
  <c r="K154" i="2" s="1"/>
  <c r="K99" i="2" s="1"/>
  <c r="S170" i="2"/>
  <c r="S192" i="2"/>
  <c r="Q243" i="2"/>
  <c r="BL265" i="2"/>
  <c r="K265" i="2" s="1"/>
  <c r="K111" i="2" s="1"/>
  <c r="U278" i="2"/>
  <c r="U285" i="2"/>
  <c r="S329" i="2"/>
  <c r="U333" i="2"/>
  <c r="BL160" i="3"/>
  <c r="K160" i="3" s="1"/>
  <c r="K99" i="3" s="1"/>
  <c r="Q193" i="3"/>
  <c r="U202" i="3"/>
  <c r="U211" i="3"/>
  <c r="Q238" i="3"/>
  <c r="Q265" i="3"/>
  <c r="BL310" i="3"/>
  <c r="K310" i="3" s="1"/>
  <c r="K108" i="3" s="1"/>
  <c r="U321" i="3"/>
  <c r="BL141" i="4"/>
  <c r="K141" i="4" s="1"/>
  <c r="K98" i="4" s="1"/>
  <c r="U127" i="5"/>
  <c r="S139" i="6"/>
  <c r="BL208" i="2"/>
  <c r="K208" i="2" s="1"/>
  <c r="K104" i="2" s="1"/>
  <c r="BL323" i="2"/>
  <c r="K323" i="2" s="1"/>
  <c r="K115" i="2" s="1"/>
  <c r="BL263" i="2"/>
  <c r="K263" i="2" s="1"/>
  <c r="K110" i="2" s="1"/>
  <c r="BL343" i="3"/>
  <c r="K343" i="3"/>
  <c r="K111" i="3"/>
  <c r="BL124" i="5"/>
  <c r="K124" i="5" s="1"/>
  <c r="K98" i="5" s="1"/>
  <c r="BL124" i="6"/>
  <c r="K124" i="6" s="1"/>
  <c r="K98" i="6" s="1"/>
  <c r="BG140" i="6"/>
  <c r="BG144" i="6"/>
  <c r="BG145" i="6"/>
  <c r="K116" i="6"/>
  <c r="BG130" i="6"/>
  <c r="F112" i="6"/>
  <c r="BG125" i="6"/>
  <c r="BG129" i="6"/>
  <c r="BG131" i="6"/>
  <c r="BG142" i="6"/>
  <c r="BG148" i="6"/>
  <c r="BG149" i="6"/>
  <c r="BG133" i="6"/>
  <c r="BG134" i="6"/>
  <c r="BG138" i="6"/>
  <c r="BG150" i="6"/>
  <c r="BG128" i="6"/>
  <c r="BG136" i="6"/>
  <c r="BG141" i="6"/>
  <c r="BG143" i="6"/>
  <c r="BG147" i="6"/>
  <c r="BG135" i="6"/>
  <c r="BG146" i="6"/>
  <c r="BG137" i="6"/>
  <c r="BG129" i="5"/>
  <c r="BG133" i="5"/>
  <c r="BG148" i="5"/>
  <c r="F112" i="5"/>
  <c r="BG134" i="5"/>
  <c r="BG135" i="5"/>
  <c r="BG147" i="5"/>
  <c r="BG151" i="5"/>
  <c r="BG166" i="5"/>
  <c r="K116" i="5"/>
  <c r="BG125" i="5"/>
  <c r="BG128" i="5"/>
  <c r="BG140" i="5"/>
  <c r="BG150" i="5"/>
  <c r="BG155" i="5"/>
  <c r="BG156" i="5"/>
  <c r="BG158" i="5"/>
  <c r="BG170" i="5"/>
  <c r="BG171" i="5"/>
  <c r="BG136" i="5"/>
  <c r="BG139" i="5"/>
  <c r="BG145" i="5"/>
  <c r="BG152" i="5"/>
  <c r="BG163" i="5"/>
  <c r="BG165" i="5"/>
  <c r="BG172" i="5"/>
  <c r="BG131" i="5"/>
  <c r="BG141" i="5"/>
  <c r="BG146" i="5"/>
  <c r="BG132" i="5"/>
  <c r="BG137" i="5"/>
  <c r="BG143" i="5"/>
  <c r="BG144" i="5"/>
  <c r="BG149" i="5"/>
  <c r="BG153" i="5"/>
  <c r="BG154" i="5"/>
  <c r="BG164" i="5"/>
  <c r="BG167" i="5"/>
  <c r="BG130" i="5"/>
  <c r="BG142" i="5"/>
  <c r="BG157" i="5"/>
  <c r="BG159" i="5"/>
  <c r="BG160" i="5"/>
  <c r="BG162" i="5"/>
  <c r="BG168" i="5"/>
  <c r="BG169" i="5"/>
  <c r="K92" i="4"/>
  <c r="G115" i="4"/>
  <c r="BG130" i="4"/>
  <c r="BG133" i="4"/>
  <c r="BG136" i="4"/>
  <c r="BG148" i="4"/>
  <c r="BG154" i="4"/>
  <c r="BG156" i="4"/>
  <c r="BG157" i="4"/>
  <c r="G91" i="4"/>
  <c r="BG135" i="4"/>
  <c r="BG142" i="4"/>
  <c r="BG146" i="4"/>
  <c r="BG155" i="4"/>
  <c r="BG160" i="4"/>
  <c r="F108" i="4"/>
  <c r="K114" i="4"/>
  <c r="BG120" i="4"/>
  <c r="BG125" i="4"/>
  <c r="BG127" i="4"/>
  <c r="BG132" i="4"/>
  <c r="BG143" i="4"/>
  <c r="BG147" i="4"/>
  <c r="K89" i="4"/>
  <c r="BG123" i="4"/>
  <c r="BG128" i="4"/>
  <c r="BG138" i="4"/>
  <c r="BG139" i="4"/>
  <c r="BG152" i="4"/>
  <c r="BG153" i="4"/>
  <c r="BG124" i="4"/>
  <c r="BG129" i="4"/>
  <c r="BG137" i="4"/>
  <c r="BG149" i="4"/>
  <c r="BG161" i="4"/>
  <c r="BG121" i="4"/>
  <c r="BG122" i="4"/>
  <c r="BG131" i="4"/>
  <c r="BG134" i="4"/>
  <c r="BG140" i="4"/>
  <c r="BG145" i="4"/>
  <c r="BG150" i="4"/>
  <c r="BG151" i="4"/>
  <c r="BG126" i="4"/>
  <c r="BG144" i="4"/>
  <c r="BG158" i="4"/>
  <c r="BG159" i="4"/>
  <c r="K125" i="3"/>
  <c r="G128" i="3"/>
  <c r="BG140" i="3"/>
  <c r="BG152" i="3"/>
  <c r="BG170" i="3"/>
  <c r="BG210" i="3"/>
  <c r="BG218" i="3"/>
  <c r="BG223" i="3"/>
  <c r="BG226" i="3"/>
  <c r="BG303" i="3"/>
  <c r="BG308" i="3"/>
  <c r="BG314" i="3"/>
  <c r="BG318" i="3"/>
  <c r="BG320" i="3"/>
  <c r="BG158" i="3"/>
  <c r="BG161" i="3"/>
  <c r="BG174" i="3"/>
  <c r="BG178" i="3"/>
  <c r="BG181" i="3"/>
  <c r="BG185" i="3"/>
  <c r="BG189" i="3"/>
  <c r="BG194" i="3"/>
  <c r="BG199" i="3"/>
  <c r="BG203" i="3"/>
  <c r="BG205" i="3"/>
  <c r="BG209" i="3"/>
  <c r="BG213" i="3"/>
  <c r="BG230" i="3"/>
  <c r="BG232" i="3"/>
  <c r="BG234" i="3"/>
  <c r="BG235" i="3"/>
  <c r="BG236" i="3"/>
  <c r="BG237" i="3"/>
  <c r="BG240" i="3"/>
  <c r="BG241" i="3"/>
  <c r="BG242" i="3"/>
  <c r="BG243" i="3"/>
  <c r="BG246" i="3"/>
  <c r="BG251" i="3"/>
  <c r="BG252" i="3"/>
  <c r="BG271" i="3"/>
  <c r="BG277" i="3"/>
  <c r="BG280" i="3"/>
  <c r="BG282" i="3"/>
  <c r="BG284" i="3"/>
  <c r="BG286" i="3"/>
  <c r="BG287" i="3"/>
  <c r="BG299" i="3"/>
  <c r="BG301" i="3"/>
  <c r="BG302" i="3"/>
  <c r="BG323" i="3"/>
  <c r="BG326" i="3"/>
  <c r="BG327" i="3"/>
  <c r="BG332" i="3"/>
  <c r="K92" i="3"/>
  <c r="BG134" i="3"/>
  <c r="BG135" i="3"/>
  <c r="BG139" i="3"/>
  <c r="BG147" i="3"/>
  <c r="BG156" i="3"/>
  <c r="BG175" i="3"/>
  <c r="BG176" i="3"/>
  <c r="BG190" i="3"/>
  <c r="BG191" i="3"/>
  <c r="BG207" i="3"/>
  <c r="BG224" i="3"/>
  <c r="BG225" i="3"/>
  <c r="BG273" i="3"/>
  <c r="BG288" i="3"/>
  <c r="BG293" i="3"/>
  <c r="BG296" i="3"/>
  <c r="BG304" i="3"/>
  <c r="BG311" i="3"/>
  <c r="BG312" i="3"/>
  <c r="BG316" i="3"/>
  <c r="BG322" i="3"/>
  <c r="BG324" i="3"/>
  <c r="BG325" i="3"/>
  <c r="F85" i="3"/>
  <c r="G91" i="3"/>
  <c r="BG145" i="3"/>
  <c r="BG146" i="3"/>
  <c r="BG166" i="3"/>
  <c r="BG180" i="3"/>
  <c r="BG182" i="3"/>
  <c r="BG187" i="3"/>
  <c r="BG188" i="3"/>
  <c r="BG192" i="3"/>
  <c r="BG198" i="3"/>
  <c r="BG206" i="3"/>
  <c r="BG212" i="3"/>
  <c r="BG216" i="3"/>
  <c r="BG220" i="3"/>
  <c r="BG244" i="3"/>
  <c r="BG245" i="3"/>
  <c r="BG249" i="3"/>
  <c r="BG253" i="3"/>
  <c r="BG254" i="3"/>
  <c r="BG255" i="3"/>
  <c r="BG258" i="3"/>
  <c r="BG305" i="3"/>
  <c r="BG333" i="3"/>
  <c r="BG334" i="3"/>
  <c r="K127" i="3"/>
  <c r="BG141" i="3"/>
  <c r="BG144" i="3"/>
  <c r="BG148" i="3"/>
  <c r="BG165" i="3"/>
  <c r="BG172" i="3"/>
  <c r="BG196" i="3"/>
  <c r="BG197" i="3"/>
  <c r="BG215" i="3"/>
  <c r="BG219" i="3"/>
  <c r="BG228" i="3"/>
  <c r="BG229" i="3"/>
  <c r="BG247" i="3"/>
  <c r="BG266" i="3"/>
  <c r="BG267" i="3"/>
  <c r="BG268" i="3"/>
  <c r="BG270" i="3"/>
  <c r="BG275" i="3"/>
  <c r="BG276" i="3"/>
  <c r="BG283" i="3"/>
  <c r="BG291" i="3"/>
  <c r="BG292" i="3"/>
  <c r="BG315" i="3"/>
  <c r="BG328" i="3"/>
  <c r="BG330" i="3"/>
  <c r="BG335" i="3"/>
  <c r="BG336" i="3"/>
  <c r="BG337" i="3"/>
  <c r="BG338" i="3"/>
  <c r="BG339" i="3"/>
  <c r="BG340" i="3"/>
  <c r="BG341" i="3"/>
  <c r="BG342" i="3"/>
  <c r="BG344" i="3"/>
  <c r="BG138" i="3"/>
  <c r="BG150" i="3"/>
  <c r="BG151" i="3"/>
  <c r="BG153" i="3"/>
  <c r="BG155" i="3"/>
  <c r="BG163" i="3"/>
  <c r="BG164" i="3"/>
  <c r="BG167" i="3"/>
  <c r="BG168" i="3"/>
  <c r="BG173" i="3"/>
  <c r="BG177" i="3"/>
  <c r="BG183" i="3"/>
  <c r="BG186" i="3"/>
  <c r="BG195" i="3"/>
  <c r="BG204" i="3"/>
  <c r="BG231" i="3"/>
  <c r="BG239" i="3"/>
  <c r="BG250" i="3"/>
  <c r="BG264" i="3"/>
  <c r="BG272" i="3"/>
  <c r="BG294" i="3"/>
  <c r="BG297" i="3"/>
  <c r="BG300" i="3"/>
  <c r="BG307" i="3"/>
  <c r="BG149" i="3"/>
  <c r="BG162" i="3"/>
  <c r="BG179" i="3"/>
  <c r="BG200" i="3"/>
  <c r="BG201" i="3"/>
  <c r="BG208" i="3"/>
  <c r="BG214" i="3"/>
  <c r="BG217" i="3"/>
  <c r="BG222" i="3"/>
  <c r="BG227" i="3"/>
  <c r="BG256" i="3"/>
  <c r="BG260" i="3"/>
  <c r="BG261" i="3"/>
  <c r="BG262" i="3"/>
  <c r="BG263" i="3"/>
  <c r="BG269" i="3"/>
  <c r="BG274" i="3"/>
  <c r="BG279" i="3"/>
  <c r="BG281" i="3"/>
  <c r="BG285" i="3"/>
  <c r="BG306" i="3"/>
  <c r="BG313" i="3"/>
  <c r="BG136" i="3"/>
  <c r="BG137" i="3"/>
  <c r="BG142" i="3"/>
  <c r="BG143" i="3"/>
  <c r="BG154" i="3"/>
  <c r="BG157" i="3"/>
  <c r="BG159" i="3"/>
  <c r="BG169" i="3"/>
  <c r="BG171" i="3"/>
  <c r="BG184" i="3"/>
  <c r="BG248" i="3"/>
  <c r="BG257" i="3"/>
  <c r="BG259" i="3"/>
  <c r="BG278" i="3"/>
  <c r="BG289" i="3"/>
  <c r="BG290" i="3"/>
  <c r="BG295" i="3"/>
  <c r="BG309" i="3"/>
  <c r="BG317" i="3"/>
  <c r="BG319" i="3"/>
  <c r="BG329" i="3"/>
  <c r="BG213" i="2"/>
  <c r="BG230" i="2"/>
  <c r="BG238" i="2"/>
  <c r="BG248" i="2"/>
  <c r="BG254" i="2"/>
  <c r="BG271" i="2"/>
  <c r="BG277" i="2"/>
  <c r="BG287" i="2"/>
  <c r="BG288" i="2"/>
  <c r="BG320" i="2"/>
  <c r="BG143" i="2"/>
  <c r="BG145" i="2"/>
  <c r="BG155" i="2"/>
  <c r="BG157" i="2"/>
  <c r="BG274" i="2"/>
  <c r="BG286" i="2"/>
  <c r="BG296" i="2"/>
  <c r="BG302" i="2"/>
  <c r="BG317" i="2"/>
  <c r="BG319" i="2"/>
  <c r="BG324" i="2"/>
  <c r="BG147" i="2"/>
  <c r="BG148" i="2"/>
  <c r="BG156" i="2"/>
  <c r="BG171" i="2"/>
  <c r="BG173" i="2"/>
  <c r="BG177" i="2"/>
  <c r="BG203" i="2"/>
  <c r="BG207" i="2"/>
  <c r="BG220" i="2"/>
  <c r="BG222" i="2"/>
  <c r="BG228" i="2"/>
  <c r="BG242" i="2"/>
  <c r="BG247" i="2"/>
  <c r="BG255" i="2"/>
  <c r="BG259" i="2"/>
  <c r="BG267" i="2"/>
  <c r="BG309" i="2"/>
  <c r="BG142" i="2"/>
  <c r="BG144" i="2"/>
  <c r="BG149" i="2"/>
  <c r="BG152" i="2"/>
  <c r="BG160" i="2"/>
  <c r="BG161" i="2"/>
  <c r="BG175" i="2"/>
  <c r="BG183" i="2"/>
  <c r="BG188" i="2"/>
  <c r="BG193" i="2"/>
  <c r="BG194" i="2"/>
  <c r="BG197" i="2"/>
  <c r="BG201" i="2"/>
  <c r="BG212" i="2"/>
  <c r="BG214" i="2"/>
  <c r="BG215" i="2"/>
  <c r="BG218" i="2"/>
  <c r="BG219" i="2"/>
  <c r="BG227" i="2"/>
  <c r="BG233" i="2"/>
  <c r="BG236" i="2"/>
  <c r="BG244" i="2"/>
  <c r="BG245" i="2"/>
  <c r="BG249" i="2"/>
  <c r="BG250" i="2"/>
  <c r="BG251" i="2"/>
  <c r="BG253" i="2"/>
  <c r="BG256" i="2"/>
  <c r="BG258" i="2"/>
  <c r="BG266" i="2"/>
  <c r="BG269" i="2"/>
  <c r="BG273" i="2"/>
  <c r="BG279" i="2"/>
  <c r="BG282" i="2"/>
  <c r="BG289" i="2"/>
  <c r="BG299" i="2"/>
  <c r="BG310" i="2"/>
  <c r="BG150" i="2"/>
  <c r="BG159" i="2"/>
  <c r="BG164" i="2"/>
  <c r="BG169" i="2"/>
  <c r="BG172" i="2"/>
  <c r="BG174" i="2"/>
  <c r="BG178" i="2"/>
  <c r="BG184" i="2"/>
  <c r="BG189" i="2"/>
  <c r="BG190" i="2"/>
  <c r="BG195" i="2"/>
  <c r="BG198" i="2"/>
  <c r="BG209" i="2"/>
  <c r="BG216" i="2"/>
  <c r="BG223" i="2"/>
  <c r="BG234" i="2"/>
  <c r="BG237" i="2"/>
  <c r="BG239" i="2"/>
  <c r="BG262" i="2"/>
  <c r="BG268" i="2"/>
  <c r="BG275" i="2"/>
  <c r="BG276" i="2"/>
  <c r="BG281" i="2"/>
  <c r="BG298" i="2"/>
  <c r="BG300" i="2"/>
  <c r="BG304" i="2"/>
  <c r="BG307" i="2"/>
  <c r="BG316" i="2"/>
  <c r="BG318" i="2"/>
  <c r="BG326" i="2"/>
  <c r="BG331" i="2"/>
  <c r="BG335" i="2"/>
  <c r="BG336" i="2"/>
  <c r="BG338" i="2"/>
  <c r="K89" i="2"/>
  <c r="BG146" i="2"/>
  <c r="BG162" i="2"/>
  <c r="BG182" i="2"/>
  <c r="BG185" i="2"/>
  <c r="BG191" i="2"/>
  <c r="BG196" i="2"/>
  <c r="BG204" i="2"/>
  <c r="BG205" i="2"/>
  <c r="BG224" i="2"/>
  <c r="BG241" i="2"/>
  <c r="BG252" i="2"/>
  <c r="BG260" i="2"/>
  <c r="BG264" i="2"/>
  <c r="BG284" i="2"/>
  <c r="BG291" i="2"/>
  <c r="BG294" i="2"/>
  <c r="BG301" i="2"/>
  <c r="BG303" i="2"/>
  <c r="BG312" i="2"/>
  <c r="BG315" i="2"/>
  <c r="BG332" i="2"/>
  <c r="F85" i="2"/>
  <c r="BG151" i="2"/>
  <c r="BG158" i="2"/>
  <c r="BG165" i="2"/>
  <c r="BG168" i="2"/>
  <c r="BG176" i="2"/>
  <c r="BG200" i="2"/>
  <c r="BG202" i="2"/>
  <c r="BG206" i="2"/>
  <c r="BG221" i="2"/>
  <c r="BG226" i="2"/>
  <c r="BG229" i="2"/>
  <c r="BG235" i="2"/>
  <c r="BG246" i="2"/>
  <c r="BG270" i="2"/>
  <c r="BG272" i="2"/>
  <c r="BG280" i="2"/>
  <c r="BG283" i="2"/>
  <c r="BG290" i="2"/>
  <c r="BG292" i="2"/>
  <c r="BG293" i="2"/>
  <c r="BG295" i="2"/>
  <c r="BG306" i="2"/>
  <c r="BG308" i="2"/>
  <c r="BG311" i="2"/>
  <c r="BG313" i="2"/>
  <c r="BG322" i="2"/>
  <c r="BG327" i="2"/>
  <c r="BG328" i="2"/>
  <c r="BG330" i="2"/>
  <c r="BG339" i="2"/>
  <c r="BG153" i="2"/>
  <c r="BG163" i="2"/>
  <c r="BG166" i="2"/>
  <c r="BG167" i="2"/>
  <c r="BG179" i="2"/>
  <c r="BG181" i="2"/>
  <c r="BG186" i="2"/>
  <c r="BG199" i="2"/>
  <c r="BG217" i="2"/>
  <c r="BG231" i="2"/>
  <c r="BG232" i="2"/>
  <c r="BG240" i="2"/>
  <c r="BG261" i="2"/>
  <c r="BG305" i="2"/>
  <c r="BG314" i="2"/>
  <c r="BG321" i="2"/>
  <c r="BG334" i="2"/>
  <c r="BG340" i="2"/>
  <c r="BG341" i="2"/>
  <c r="G35" i="3"/>
  <c r="BB96" i="1" s="1"/>
  <c r="G35" i="2"/>
  <c r="BB95" i="1" s="1"/>
  <c r="G33" i="4"/>
  <c r="AZ97" i="1" s="1"/>
  <c r="G37" i="4"/>
  <c r="BD97" i="1" s="1"/>
  <c r="K33" i="5"/>
  <c r="AV98" i="1" s="1"/>
  <c r="G33" i="5"/>
  <c r="AZ98" i="1" s="1"/>
  <c r="G33" i="6"/>
  <c r="AZ99" i="1" s="1"/>
  <c r="G37" i="2"/>
  <c r="BD95" i="1" s="1"/>
  <c r="G36" i="3"/>
  <c r="BC96" i="1" s="1"/>
  <c r="G36" i="5"/>
  <c r="BC98" i="1" s="1"/>
  <c r="K33" i="3"/>
  <c r="AV96" i="1" s="1"/>
  <c r="G36" i="6"/>
  <c r="BC99" i="1" s="1"/>
  <c r="K33" i="2"/>
  <c r="AV95" i="1" s="1"/>
  <c r="G37" i="3"/>
  <c r="BD96" i="1" s="1"/>
  <c r="K33" i="6"/>
  <c r="AV99" i="1" s="1"/>
  <c r="G33" i="2"/>
  <c r="AZ95" i="1" s="1"/>
  <c r="K33" i="4"/>
  <c r="AV97" i="1" s="1"/>
  <c r="G35" i="4"/>
  <c r="BB97" i="1" s="1"/>
  <c r="G35" i="5"/>
  <c r="BB98" i="1" s="1"/>
  <c r="G33" i="3"/>
  <c r="AZ96" i="1" s="1"/>
  <c r="G37" i="6"/>
  <c r="BD99" i="1" s="1"/>
  <c r="G36" i="2"/>
  <c r="BC95" i="1" s="1"/>
  <c r="G36" i="4"/>
  <c r="BC97" i="1" s="1"/>
  <c r="G37" i="5"/>
  <c r="BD98" i="1" s="1"/>
  <c r="G35" i="6"/>
  <c r="BB99" i="1" s="1"/>
  <c r="BL118" i="4" l="1"/>
  <c r="K118" i="4" s="1"/>
  <c r="K96" i="4" s="1"/>
  <c r="BL140" i="2"/>
  <c r="K140" i="2" s="1"/>
  <c r="K97" i="2" s="1"/>
  <c r="BL132" i="3"/>
  <c r="K132" i="3" s="1"/>
  <c r="K97" i="3" s="1"/>
  <c r="BL210" i="2"/>
  <c r="K210" i="2" s="1"/>
  <c r="K105" i="2" s="1"/>
  <c r="S126" i="6"/>
  <c r="S122" i="6" s="1"/>
  <c r="S140" i="2"/>
  <c r="U126" i="5"/>
  <c r="U122" i="5"/>
  <c r="S118" i="4"/>
  <c r="Q132" i="3"/>
  <c r="Q131" i="3" s="1"/>
  <c r="AU96" i="1" s="1"/>
  <c r="U140" i="2"/>
  <c r="U118" i="4"/>
  <c r="Q126" i="5"/>
  <c r="Q122" i="5"/>
  <c r="AU98" i="1"/>
  <c r="Q210" i="2"/>
  <c r="S126" i="5"/>
  <c r="S122" i="5" s="1"/>
  <c r="S210" i="2"/>
  <c r="Q118" i="4"/>
  <c r="AU97" i="1" s="1"/>
  <c r="U210" i="2"/>
  <c r="U126" i="6"/>
  <c r="U122" i="6" s="1"/>
  <c r="U132" i="3"/>
  <c r="U131" i="3"/>
  <c r="Q126" i="6"/>
  <c r="Q122" i="6" s="1"/>
  <c r="AU99" i="1" s="1"/>
  <c r="S132" i="3"/>
  <c r="S131" i="3" s="1"/>
  <c r="Q140" i="2"/>
  <c r="BL126" i="5"/>
  <c r="K126" i="5" s="1"/>
  <c r="K99" i="5" s="1"/>
  <c r="BL126" i="6"/>
  <c r="K126" i="6"/>
  <c r="K99" i="6" s="1"/>
  <c r="BL123" i="6"/>
  <c r="K123" i="6" s="1"/>
  <c r="K97" i="6" s="1"/>
  <c r="BL123" i="5"/>
  <c r="K123" i="5"/>
  <c r="K97" i="5"/>
  <c r="G34" i="3"/>
  <c r="BA96" i="1" s="1"/>
  <c r="K34" i="2"/>
  <c r="AW95" i="1" s="1"/>
  <c r="AT95" i="1" s="1"/>
  <c r="G34" i="5"/>
  <c r="BA98" i="1" s="1"/>
  <c r="BB94" i="1"/>
  <c r="AX94" i="1" s="1"/>
  <c r="BC94" i="1"/>
  <c r="W32" i="1" s="1"/>
  <c r="G34" i="4"/>
  <c r="BA97" i="1" s="1"/>
  <c r="BD94" i="1"/>
  <c r="W33" i="1" s="1"/>
  <c r="AZ94" i="1"/>
  <c r="W29" i="1" s="1"/>
  <c r="G34" i="2"/>
  <c r="BA95" i="1" s="1"/>
  <c r="K34" i="3"/>
  <c r="AW96" i="1" s="1"/>
  <c r="AT96" i="1" s="1"/>
  <c r="K34" i="4"/>
  <c r="AW97" i="1" s="1"/>
  <c r="AT97" i="1" s="1"/>
  <c r="K34" i="6"/>
  <c r="AW99" i="1" s="1"/>
  <c r="AT99" i="1" s="1"/>
  <c r="K34" i="5"/>
  <c r="AW98" i="1" s="1"/>
  <c r="AT98" i="1" s="1"/>
  <c r="G34" i="6"/>
  <c r="BA99" i="1" s="1"/>
  <c r="K30" i="4" l="1"/>
  <c r="AG97" i="1" s="1"/>
  <c r="AN97" i="1" s="1"/>
  <c r="BL131" i="3"/>
  <c r="K131" i="3" s="1"/>
  <c r="K30" i="3" s="1"/>
  <c r="AG96" i="1" s="1"/>
  <c r="AN96" i="1" s="1"/>
  <c r="BL139" i="2"/>
  <c r="K139" i="2" s="1"/>
  <c r="K30" i="2" s="1"/>
  <c r="AG95" i="1" s="1"/>
  <c r="AN95" i="1" s="1"/>
  <c r="Q139" i="2"/>
  <c r="AU95" i="1" s="1"/>
  <c r="AU94" i="1" s="1"/>
  <c r="U139" i="2"/>
  <c r="S139" i="2"/>
  <c r="BL122" i="6"/>
  <c r="K122" i="6" s="1"/>
  <c r="K96" i="6" s="1"/>
  <c r="BL122" i="5"/>
  <c r="K122" i="5"/>
  <c r="K30" i="5" s="1"/>
  <c r="AG98" i="1" s="1"/>
  <c r="K39" i="3"/>
  <c r="AY94" i="1"/>
  <c r="BA94" i="1"/>
  <c r="AW94" i="1" s="1"/>
  <c r="AK30" i="1" s="1"/>
  <c r="AV94" i="1"/>
  <c r="AK29" i="1" s="1"/>
  <c r="W31" i="1"/>
  <c r="K39" i="4" l="1"/>
  <c r="K96" i="3"/>
  <c r="K39" i="2"/>
  <c r="K96" i="2"/>
  <c r="K39" i="5"/>
  <c r="K96" i="5"/>
  <c r="AN98" i="1"/>
  <c r="K30" i="6"/>
  <c r="AG99" i="1" s="1"/>
  <c r="AG94" i="1" s="1"/>
  <c r="W30" i="1"/>
  <c r="AT94" i="1"/>
  <c r="AN94" i="1" l="1"/>
  <c r="AK26" i="1"/>
  <c r="AK35" i="1" s="1"/>
  <c r="K39" i="6"/>
  <c r="AN99" i="1"/>
</calcChain>
</file>

<file path=xl/sharedStrings.xml><?xml version="1.0" encoding="utf-8"?>
<sst xmlns="http://schemas.openxmlformats.org/spreadsheetml/2006/main" count="8571" uniqueCount="1631">
  <si>
    <t>Export Komplet</t>
  </si>
  <si>
    <t/>
  </si>
  <si>
    <t>2.0</t>
  </si>
  <si>
    <t>False</t>
  </si>
  <si>
    <t>{e53864e1-7f11-4255-b4be-618a4e5d488e}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</si>
  <si>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</si>
  <si>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</si>
  <si>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</si>
  <si>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</si>
  <si>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</si>
  <si>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</si>
  <si>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</si>
  <si>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190712-B-1</t>
  </si>
  <si>
    <t>Stavba:</t>
  </si>
  <si>
    <t>PRÍSTAVBA K PRIEMYSELNEJ BUDOVE</t>
  </si>
  <si>
    <t>JKSO:</t>
  </si>
  <si>
    <t>KS:</t>
  </si>
  <si>
    <t>Miesto:</t>
  </si>
  <si>
    <t>Vlčkovce č. 46</t>
  </si>
  <si>
    <t>Dátum:</t>
  </si>
  <si>
    <t>13. 4. 2022</t>
  </si>
  <si>
    <t>Objednávateľ:</t>
  </si>
  <si>
    <t>IČO:</t>
  </si>
  <si>
    <t>PROGAST s.r.o.</t>
  </si>
  <si>
    <t>IČ DPH:</t>
  </si>
  <si>
    <t>Zhotoviteľ:</t>
  </si>
  <si>
    <t xml:space="preserve"> </t>
  </si>
  <si>
    <t>Projektant:</t>
  </si>
  <si>
    <t>Ing. Ladislav Lukačovič</t>
  </si>
  <si>
    <t>True</t>
  </si>
  <si>
    <t>Spracovateľ:</t>
  </si>
  <si>
    <t xml:space="preserve">Ing. Norbert Kollár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</si>
  <si>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</si>
  <si>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</si>
  <si>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</si>
  <si>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</si>
  <si>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</si>
  <si>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</si>
  <si>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</si>
  <si>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</si>
  <si>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</si>
  <si>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</si>
  <si>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</si>
  <si>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</si>
  <si>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</si>
  <si>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</si>
  <si>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</si>
  <si>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</si>
  <si>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</si>
  <si>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</si>
  <si>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</si>
  <si>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</si>
  <si>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</si>
  <si>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</si>
  <si>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</si>
  <si>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</si>
  <si>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</si>
  <si>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</si>
  <si>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</si>
  <si>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</si>
  <si>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</si>
  <si>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</si>
  <si>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</si>
  <si>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</si>
  <si>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</si>
  <si>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</si>
  <si>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</si>
  <si>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</si>
  <si>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</si>
  <si>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</si>
  <si>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</si>
  <si>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</si>
  <si>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</si>
  <si>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</si>
  <si>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</si>
  <si>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</si>
  <si>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</si>
  <si>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</si>
  <si>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</si>
  <si>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Architektúra a statika (bez profesií)</t>
  </si>
  <si>
    <t>STA</t>
  </si>
  <si>
    <t>1</t>
  </si>
  <si>
    <t>{ae02b47c-c816-42b1-a950-f62d2595a6c0}</t>
  </si>
  <si>
    <t>04</t>
  </si>
  <si>
    <t>Elektroinštalácia</t>
  </si>
  <si>
    <t>{addccb0e-bfd7-4665-bed0-45eccb8e3995}</t>
  </si>
  <si>
    <t>05</t>
  </si>
  <si>
    <t>Fotovoltaika</t>
  </si>
  <si>
    <t>{9a47ffbb-947d-4041-8d4a-f34712482640}</t>
  </si>
  <si>
    <t>02</t>
  </si>
  <si>
    <t>Zdravotechnika</t>
  </si>
  <si>
    <t>{6fc34e90-b26c-45e0-b2ef-421eef01006b}</t>
  </si>
  <si>
    <t>03</t>
  </si>
  <si>
    <t>Vykurovanie</t>
  </si>
  <si>
    <t>{e0a01b39-02e8-4128-bd86-189768b91806}</t>
  </si>
  <si>
    <t>KRYCÍ LIST ROZPOČTU</t>
  </si>
  <si>
    <t>Objekt:</t>
  </si>
  <si>
    <t>01 - Architektúra a statika (bez profesií)</t>
  </si>
  <si>
    <t>Ing. Norbert Kollár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</si>
  <si>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</si>
  <si>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</si>
  <si>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</si>
  <si>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</si>
  <si>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</si>
  <si>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</si>
  <si>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</si>
  <si>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</si>
  <si>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</si>
  <si>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</si>
  <si>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</si>
  <si>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</si>
  <si>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</si>
  <si>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</si>
  <si>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</si>
  <si>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</si>
  <si>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</si>
  <si>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722 - Zdravotechnika - vnútorný vodovod</t>
  </si>
  <si>
    <t xml:space="preserve">    735 - Ústredné kúrenie - vykurovacie telesá</t>
  </si>
  <si>
    <t xml:space="preserve">    760 - Výplne otvorov</t>
  </si>
  <si>
    <t xml:space="preserve">    763 - Konštrukcie - drevostavby</t>
  </si>
  <si>
    <t xml:space="preserve">    764 - Konštrukcie klampiarske</t>
  </si>
  <si>
    <t xml:space="preserve">    767 - Konštrukcie doplnkové kovové</t>
  </si>
  <si>
    <t xml:space="preserve">    769 - Montáže vzduchotechnických zariadení</t>
  </si>
  <si>
    <t xml:space="preserve">    771 - Podlahy z dlaždíc</t>
  </si>
  <si>
    <t xml:space="preserve">    776 - Podlahy povlakové</t>
  </si>
  <si>
    <t xml:space="preserve">    783 - Nátery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</si>
  <si>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</si>
  <si>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</si>
  <si>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</si>
  <si>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</si>
  <si>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</si>
  <si>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</si>
  <si>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</si>
  <si>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</si>
  <si>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</si>
  <si>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</si>
  <si>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</si>
  <si>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</si>
  <si>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</si>
  <si>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Dodávateľ</t>
  </si>
  <si>
    <t>HSV</t>
  </si>
  <si>
    <t>Práce a dodávky HSV</t>
  </si>
  <si>
    <t>ROZPOCET</t>
  </si>
  <si>
    <t>Zemné práce</t>
  </si>
  <si>
    <t>K</t>
  </si>
  <si>
    <t>113106612</t>
  </si>
  <si>
    <t>Rozoberanie zámkovej dlažby všetkých druhov v ploche nad 20 m2,  -0,26000t</t>
  </si>
  <si>
    <t>m2</t>
  </si>
  <si>
    <t>4</t>
  </si>
  <si>
    <t>2</t>
  </si>
  <si>
    <t>2072567730</t>
  </si>
  <si>
    <t>113107132</t>
  </si>
  <si>
    <t>Odstránenie krytu v ploche do 200 m2 z betónu prostého, hr. vrstvy 150 do 300 mm,  -0,50000t</t>
  </si>
  <si>
    <t>-2017969970</t>
  </si>
  <si>
    <t>3</t>
  </si>
  <si>
    <t>131201102</t>
  </si>
  <si>
    <t>Výkop nezapaženej jamy v hornine 3, nad 100 do 1000 m3</t>
  </si>
  <si>
    <t>m3</t>
  </si>
  <si>
    <t>1492681434</t>
  </si>
  <si>
    <t>131201109</t>
  </si>
  <si>
    <t>Hĺbenie nezapažených jám a zárezov. Príplatok za lepivosť horniny 3</t>
  </si>
  <si>
    <t>-1402868696</t>
  </si>
  <si>
    <t>5</t>
  </si>
  <si>
    <t>133201101</t>
  </si>
  <si>
    <t>Výkop šachty zapaženej, hornina 3 do 100 m3</t>
  </si>
  <si>
    <t>1821641627</t>
  </si>
  <si>
    <t>6</t>
  </si>
  <si>
    <t>133201109</t>
  </si>
  <si>
    <t>Príplatok k cenám za lepivosť pri hĺbení šachiet zapažených i nezapažených v hornine 3</t>
  </si>
  <si>
    <t>709756483</t>
  </si>
  <si>
    <t>7</t>
  </si>
  <si>
    <t>162501122</t>
  </si>
  <si>
    <t>Vodorovné premiestnenie výkopku po spevnenej ceste z horniny tr.1-4, nad 100 do 1000 m3 na vzdialenosť do 3000 m</t>
  </si>
  <si>
    <t>1991505253</t>
  </si>
  <si>
    <t>8</t>
  </si>
  <si>
    <t>162501123</t>
  </si>
  <si>
    <t>Vodorovné premiestnenie výkopku po spevnenej ceste z horniny tr.1-4, nad 100 do 1000 m3, príplatok k cene za každých ďalšich a začatých 1000 m (+7km)</t>
  </si>
  <si>
    <t>-525380579</t>
  </si>
  <si>
    <t>9</t>
  </si>
  <si>
    <t>171201202</t>
  </si>
  <si>
    <t>Uloženie sypaniny na skládky nad 100 do 1000 m3</t>
  </si>
  <si>
    <t>303210275</t>
  </si>
  <si>
    <t>10</t>
  </si>
  <si>
    <t>171209002</t>
  </si>
  <si>
    <t>Poplatok za skladovanie - zemina a kamenivo (17 05) ostatné</t>
  </si>
  <si>
    <t>t</t>
  </si>
  <si>
    <t>730612306</t>
  </si>
  <si>
    <t>11</t>
  </si>
  <si>
    <t>175101201</t>
  </si>
  <si>
    <t>Obsyp objektov sypaninou z vhodných hornín 1 až 4 bez prehodenia sypaniny</t>
  </si>
  <si>
    <t>-923013219</t>
  </si>
  <si>
    <t>12</t>
  </si>
  <si>
    <t>181101102</t>
  </si>
  <si>
    <t>Úprava pláne v zárezoch v hornine 1-4 so zhutnením</t>
  </si>
  <si>
    <t>757221750</t>
  </si>
  <si>
    <t>Zakladanie</t>
  </si>
  <si>
    <t>13</t>
  </si>
  <si>
    <t>211511111.1</t>
  </si>
  <si>
    <t>Výplň odvodňovacieho rebra - riečne valúny hr. 50 mm</t>
  </si>
  <si>
    <t>-239028890</t>
  </si>
  <si>
    <t>14</t>
  </si>
  <si>
    <t>211971110</t>
  </si>
  <si>
    <t>Zhotovenie opláštenia výplne z geotextílie, v ryhe alebo v záreze so stenami šikmými o skl. do 1:2,5</t>
  </si>
  <si>
    <t>-881597026</t>
  </si>
  <si>
    <t>15</t>
  </si>
  <si>
    <t>M</t>
  </si>
  <si>
    <t>693110001200</t>
  </si>
  <si>
    <t>Geotextília polypropylénová Tatratex GTX N PP 300, šírka 1,75-3,5 m, dĺžka 90 m, hrúbka 2,7 mm, netkaná, MIVA</t>
  </si>
  <si>
    <t>902382964</t>
  </si>
  <si>
    <t>16</t>
  </si>
  <si>
    <t>271521111.1</t>
  </si>
  <si>
    <t>Vankúše zhutnené pod základy z kameniva drveného, frakcie 0 - 128 mm, hr. 250 mm</t>
  </si>
  <si>
    <t>691079401</t>
  </si>
  <si>
    <t>17</t>
  </si>
  <si>
    <t>271521111.2</t>
  </si>
  <si>
    <t>Vankúše zhutnené pod základy z kameniva drveného, frakcie 0 - 63 mm, hr. 200 mm</t>
  </si>
  <si>
    <t>-1321342832</t>
  </si>
  <si>
    <t>18</t>
  </si>
  <si>
    <t>271521111.3</t>
  </si>
  <si>
    <t>Vankúše zhutnené pod základy z kameniva drveného, frakcie 0 - 4 mm, hr. 50 mm</t>
  </si>
  <si>
    <t>394665408</t>
  </si>
  <si>
    <t>19</t>
  </si>
  <si>
    <t>275321411</t>
  </si>
  <si>
    <t>Betón základových pätiek, železový (bez výstuže), tr. C 25/30</t>
  </si>
  <si>
    <t>1286506148</t>
  </si>
  <si>
    <t>275361821</t>
  </si>
  <si>
    <t>Výstuž základových pätiek z ocele 10505</t>
  </si>
  <si>
    <t>1489989863</t>
  </si>
  <si>
    <t>21</t>
  </si>
  <si>
    <t>279321411.V</t>
  </si>
  <si>
    <t>Betón základových múrov, železový (bez výstuže), tr. C 25/30 - vodostavebný betón</t>
  </si>
  <si>
    <t>-639137110</t>
  </si>
  <si>
    <t>22</t>
  </si>
  <si>
    <t>279351105</t>
  </si>
  <si>
    <t>Debnenie základových múrov obojstranné zhotovenie-dielce</t>
  </si>
  <si>
    <t>-1557998809</t>
  </si>
  <si>
    <t>23</t>
  </si>
  <si>
    <t>279351106</t>
  </si>
  <si>
    <t>Debnenie základových múrov obojstranné odstránenie-dielce</t>
  </si>
  <si>
    <t>399728271</t>
  </si>
  <si>
    <t>24</t>
  </si>
  <si>
    <t>279361821</t>
  </si>
  <si>
    <t>Výstuž základových múrov nosných z ocele 10505</t>
  </si>
  <si>
    <t>2002867025</t>
  </si>
  <si>
    <t>25</t>
  </si>
  <si>
    <t>289971211</t>
  </si>
  <si>
    <t>Zhotovenie vrstvy z geotextílie na upravenom povrchu sklon do 1 : 5 , šírky od 0 do 3 m</t>
  </si>
  <si>
    <t>1968531995</t>
  </si>
  <si>
    <t>26</t>
  </si>
  <si>
    <t>693110004730.1</t>
  </si>
  <si>
    <t>Geotextília KORTEX GT PP 14/14</t>
  </si>
  <si>
    <t>-824671803</t>
  </si>
  <si>
    <t>27</t>
  </si>
  <si>
    <t>289971412</t>
  </si>
  <si>
    <t>Geomreža ARMATEX G 65/65 pre stabilizáciu podkladu, sklon do 1 : 5</t>
  </si>
  <si>
    <t>1070435279</t>
  </si>
  <si>
    <t>Zvislé a kompletné konštrukcie</t>
  </si>
  <si>
    <t>28</t>
  </si>
  <si>
    <t>317321411</t>
  </si>
  <si>
    <t>Betón prekladov železový (bez výstuže) tr. C 25/30</t>
  </si>
  <si>
    <t>1740855273</t>
  </si>
  <si>
    <t>29</t>
  </si>
  <si>
    <t>317351107</t>
  </si>
  <si>
    <t>Debnenie prekladu  vrátane podpornej konštrukcie výšky do 4 m zhotovenie</t>
  </si>
  <si>
    <t>-1404206349</t>
  </si>
  <si>
    <t>30</t>
  </si>
  <si>
    <t>317351108</t>
  </si>
  <si>
    <t>Debnenie prekladu  vrátane podpornej konštrukcie výšky do 4 m odstránenie</t>
  </si>
  <si>
    <t>1140929901</t>
  </si>
  <si>
    <t>31</t>
  </si>
  <si>
    <t>317361821</t>
  </si>
  <si>
    <t>Výstuž prekladov z ocele 10505</t>
  </si>
  <si>
    <t>276247985</t>
  </si>
  <si>
    <t>32</t>
  </si>
  <si>
    <t>331321410.V</t>
  </si>
  <si>
    <t>Betón stĺpov a pilierov hranatých, ťahadiel, rámových stojok, vzpier, železový (bez výstuže) tr. C 25/30 - vodostavebný betón (1.NP)</t>
  </si>
  <si>
    <t>-1244213029</t>
  </si>
  <si>
    <t>33</t>
  </si>
  <si>
    <t>331321410</t>
  </si>
  <si>
    <t>Betón stĺpov a pilierov hranatých, ťahadiel, rámových stojok, vzpier, železový (bez výstuže) tr. C 25/30 (2.NP)</t>
  </si>
  <si>
    <t>1249913348</t>
  </si>
  <si>
    <t>34</t>
  </si>
  <si>
    <t>331351101</t>
  </si>
  <si>
    <t>Debnenie hranatých stĺpov prierezu pravouhlého štvoruholníka výšky do 4 m, zhotovenie-dielce</t>
  </si>
  <si>
    <t>220005999</t>
  </si>
  <si>
    <t>35</t>
  </si>
  <si>
    <t>331351102</t>
  </si>
  <si>
    <t>Debnenie hranatých stĺpov prierezu pravouhlého štvoruholníka výšky do 4 m, odstránenie-dielce</t>
  </si>
  <si>
    <t>-2143717524</t>
  </si>
  <si>
    <t>36</t>
  </si>
  <si>
    <t>331361821</t>
  </si>
  <si>
    <t>Výstuž stĺpov, pilierov, stojok hranatých z bet. ocele 10505</t>
  </si>
  <si>
    <t>-664052959</t>
  </si>
  <si>
    <t>Vodorovné konštrukcie</t>
  </si>
  <si>
    <t>37</t>
  </si>
  <si>
    <t>411321414</t>
  </si>
  <si>
    <t>Betón stropov doskových a trámových,  železový tr. C 25/30</t>
  </si>
  <si>
    <t>1770430708</t>
  </si>
  <si>
    <t>38</t>
  </si>
  <si>
    <t>411351101</t>
  </si>
  <si>
    <t>Debnenie stropov doskových zhotovenie-dielce</t>
  </si>
  <si>
    <t>-1212330436</t>
  </si>
  <si>
    <t>39</t>
  </si>
  <si>
    <t>411351102</t>
  </si>
  <si>
    <t>Debnenie stropov doskových odstránenie-dielce</t>
  </si>
  <si>
    <t>-1544106106</t>
  </si>
  <si>
    <t>40</t>
  </si>
  <si>
    <t>411354173</t>
  </si>
  <si>
    <t>Podporná konštrukcia stropov výšky do 4 m pre zaťaženie do 12 kPa zhotovenie</t>
  </si>
  <si>
    <t>97951195</t>
  </si>
  <si>
    <t>41</t>
  </si>
  <si>
    <t>411354174</t>
  </si>
  <si>
    <t>Podporná konštrukcia stropov výšky do 4 m pre zaťaženie do 12 kPa odstránenie</t>
  </si>
  <si>
    <t>930121539</t>
  </si>
  <si>
    <t>42</t>
  </si>
  <si>
    <t>411361821</t>
  </si>
  <si>
    <t>Výstuž stropov doskových, trámových, vložkových,konzolových alebo balkónových, 10505</t>
  </si>
  <si>
    <t>-579445659</t>
  </si>
  <si>
    <t>Úpravy povrchov, podlahy, osadenie</t>
  </si>
  <si>
    <t>43</t>
  </si>
  <si>
    <t>622467381</t>
  </si>
  <si>
    <t>Vonkajšia omietka stien soklová CEMIX, strojné miešanie, ručné nanášanie, ozn. 132, hr. 20 mm</t>
  </si>
  <si>
    <t>112493482</t>
  </si>
  <si>
    <t>44</t>
  </si>
  <si>
    <t>625251408.1</t>
  </si>
  <si>
    <t>Kontaktný zatepľovací systém hr. 150 mm BAUMIT STAR - riešenie pre sokel (XPS), zatĺkacie kotvy</t>
  </si>
  <si>
    <t>-693535406</t>
  </si>
  <si>
    <t>45</t>
  </si>
  <si>
    <t>631316191</t>
  </si>
  <si>
    <t>Povrchová úprava vsypovou zmesou betónových (pancierových) podláh Sikafloor ArmorTop s metalickým plnivom, veľmi vysoké zaťaženie, hr. vsypu 2 mm</t>
  </si>
  <si>
    <t>636405677</t>
  </si>
  <si>
    <t>46</t>
  </si>
  <si>
    <t>631325711</t>
  </si>
  <si>
    <t>Mazanina z betónu vystužená oceľovými vláknami (Dramix) (m3) tr.C25/30 hr. nad 120 do 240 mm</t>
  </si>
  <si>
    <t>71882740</t>
  </si>
  <si>
    <t>Ostatné konštrukcie a práce-búranie</t>
  </si>
  <si>
    <t>47</t>
  </si>
  <si>
    <t>916561211</t>
  </si>
  <si>
    <t>Osadenie záhonového alebo parkového obrubníka betónového, do lôžka zo suchého betónu tr. C 12/15 s bočnou oporou</t>
  </si>
  <si>
    <t>m</t>
  </si>
  <si>
    <t>-956942143</t>
  </si>
  <si>
    <t>48</t>
  </si>
  <si>
    <t>592170001800</t>
  </si>
  <si>
    <t>Obrubník PREMAC parkový, lxšxv 1000x50x200 mm, sivá</t>
  </si>
  <si>
    <t>ks</t>
  </si>
  <si>
    <t>-1122921256</t>
  </si>
  <si>
    <t>49</t>
  </si>
  <si>
    <t>918101121</t>
  </si>
  <si>
    <t>Lôžko pod obrubníky, krajníky alebo obruby z dlažobných kociek zo suchého betónu tr. C 12/15</t>
  </si>
  <si>
    <t>889998497</t>
  </si>
  <si>
    <t>50</t>
  </si>
  <si>
    <t>941941031</t>
  </si>
  <si>
    <t>Montáž lešenia ľahkého pracovného radového s podlahami šírky od 0,80 do 1,00 m, výšky do 10 m</t>
  </si>
  <si>
    <t>323711977</t>
  </si>
  <si>
    <t>51</t>
  </si>
  <si>
    <t>941941191</t>
  </si>
  <si>
    <t>Príplatok za prvý a každý ďalší i začatý mesiac použitia lešenia ľahkého pracovného radového s podlahami šírky od 0,80 do 1,00 m, výšky do 10 m</t>
  </si>
  <si>
    <t>1868799870</t>
  </si>
  <si>
    <t>52</t>
  </si>
  <si>
    <t>941941831</t>
  </si>
  <si>
    <t>Demontáž lešenia ľahkého pracovného radového s podlahami šírky nad 0,80 do 1,00 m, výšky do 10 m</t>
  </si>
  <si>
    <t>412608977</t>
  </si>
  <si>
    <t>53</t>
  </si>
  <si>
    <t>941955002</t>
  </si>
  <si>
    <t>Lešenie ľahké pracovné pomocné s výškou lešeňovej podlahy nad 1,20 do 1,90 m</t>
  </si>
  <si>
    <t>-909072749</t>
  </si>
  <si>
    <t>54</t>
  </si>
  <si>
    <t>952901111</t>
  </si>
  <si>
    <t>Vyčistenie budov pri výške podlaží do 4 m</t>
  </si>
  <si>
    <t>384759357</t>
  </si>
  <si>
    <t>55</t>
  </si>
  <si>
    <t>961043111</t>
  </si>
  <si>
    <t>Búranie základov alebo vybúranie otvorov plochy nad 4 m2 z betónu prostého alebo preloženého kameňom,  -2,20000t</t>
  </si>
  <si>
    <t>1015779120</t>
  </si>
  <si>
    <t>56</t>
  </si>
  <si>
    <t>968081113</t>
  </si>
  <si>
    <t>Vyvesenie plastového okenného krídla do suti plochy nad 1, 5 m2, -0,02000t</t>
  </si>
  <si>
    <t>807211929</t>
  </si>
  <si>
    <t>57</t>
  </si>
  <si>
    <t>968081115</t>
  </si>
  <si>
    <t>Demontáž okien plastových, 1 bm obvodu - 0,007t</t>
  </si>
  <si>
    <t>-472015468</t>
  </si>
  <si>
    <t>58</t>
  </si>
  <si>
    <t>971033681</t>
  </si>
  <si>
    <t>Vybúranie otvorov v murive tehl. plochy do 4 m2 hr. do 900 mm,  -1,87500t</t>
  </si>
  <si>
    <t>-1564311595</t>
  </si>
  <si>
    <t>59</t>
  </si>
  <si>
    <t>979081111</t>
  </si>
  <si>
    <t>Odvoz sutiny a vybúraných hmôt na skládku do 1 km</t>
  </si>
  <si>
    <t>-648194433</t>
  </si>
  <si>
    <t>60</t>
  </si>
  <si>
    <t>979081121</t>
  </si>
  <si>
    <t>Odvoz sutiny a vybúraných hmôt na skládku za každý ďalší 1 km</t>
  </si>
  <si>
    <t>1733129760</t>
  </si>
  <si>
    <t>61</t>
  </si>
  <si>
    <t>979089612</t>
  </si>
  <si>
    <t>Poplatok za skladovanie - iné odpady zo stavieb a demolácií (17 09), ostatné</t>
  </si>
  <si>
    <t>-684721196</t>
  </si>
  <si>
    <t>99</t>
  </si>
  <si>
    <t>Presun hmôt HSV</t>
  </si>
  <si>
    <t>62</t>
  </si>
  <si>
    <t>998012021</t>
  </si>
  <si>
    <t>Presun hmôt pre budovy (801, 803, 812), zvislá konštr. monolit. betónová výšky do 6 m</t>
  </si>
  <si>
    <t>-1359961381</t>
  </si>
  <si>
    <t>PSV</t>
  </si>
  <si>
    <t>Práce a dodávky PSV</t>
  </si>
  <si>
    <t>711</t>
  </si>
  <si>
    <t>Izolácie proti vode a vlhkosti</t>
  </si>
  <si>
    <t>63</t>
  </si>
  <si>
    <t>711471051</t>
  </si>
  <si>
    <t>Zhotovenie izolácie proti tlakovej vode PVC fóliou položenou voľne na vodorovnej ploche so zvarením spoju</t>
  </si>
  <si>
    <t>1627506832</t>
  </si>
  <si>
    <t>64</t>
  </si>
  <si>
    <t>283220000200</t>
  </si>
  <si>
    <t>Hydroizolačná fólia PVC-P FATRAFOL 803, hr. 1 mm, š. 1,3 m, izolácia základov proti vlhkosti, tlakovej vode, radónu,farba hnedá, FATRA IZOLFA</t>
  </si>
  <si>
    <t>1163019681</t>
  </si>
  <si>
    <t>65</t>
  </si>
  <si>
    <t>711472051</t>
  </si>
  <si>
    <t>Zhotovenie izolácie proti tlakovej vode PVC fóliou položenou voľne na ploche zvislej so zvarením spoju</t>
  </si>
  <si>
    <t>-640325594</t>
  </si>
  <si>
    <t>66</t>
  </si>
  <si>
    <t>605847321</t>
  </si>
  <si>
    <t>67</t>
  </si>
  <si>
    <t>711472056</t>
  </si>
  <si>
    <t>Zhotovenie izolácie proti tlakovej vode nopovou fóloiu položenou voľne na ploche zvislej</t>
  </si>
  <si>
    <t>1038786452</t>
  </si>
  <si>
    <t>68</t>
  </si>
  <si>
    <t>283230002700</t>
  </si>
  <si>
    <t>Nopová HDPE fólia, výška nopu 8 mm, proti zemnej vlhkosti s radónovou ochranou, pre spodnú stavbu</t>
  </si>
  <si>
    <t>-751750720</t>
  </si>
  <si>
    <t>69</t>
  </si>
  <si>
    <t>711491171</t>
  </si>
  <si>
    <t>Zhotovenie podkladnej vrstvy izolácie z textílie na ploche vodorovnej, pre izolácie proti zemnej vlhkosti, podpovrchovej a tlakovej vode</t>
  </si>
  <si>
    <t>-1124874030</t>
  </si>
  <si>
    <t>70</t>
  </si>
  <si>
    <t>711491172</t>
  </si>
  <si>
    <t>Zhotovenie ochrannej vrstvy izolácie z textílie na ploche vodorovnej, pre izolácie proti zemnej vlhkosti, podpovrchovej a tlakovej vode</t>
  </si>
  <si>
    <t>-348023733</t>
  </si>
  <si>
    <t>71</t>
  </si>
  <si>
    <t>-126063584</t>
  </si>
  <si>
    <t>72</t>
  </si>
  <si>
    <t>711491271</t>
  </si>
  <si>
    <t>Zhotovenie podkladnej vrstvy izolácie z textílie na ploche zvislej, pre izolácie proti zemnej vlhkosti, podpovrchovej a tlakovej vode</t>
  </si>
  <si>
    <t>1346061289</t>
  </si>
  <si>
    <t>73</t>
  </si>
  <si>
    <t>711491272</t>
  </si>
  <si>
    <t>Zhotovenie ochrannej vrstvy izolácie z textílie na ploche zvislej, pre izolácie proti zemnej vlhkosti, podpovrchovej a tlakovej vode</t>
  </si>
  <si>
    <t>-1470015247</t>
  </si>
  <si>
    <t>74</t>
  </si>
  <si>
    <t>-43158287</t>
  </si>
  <si>
    <t>75</t>
  </si>
  <si>
    <t>998711201</t>
  </si>
  <si>
    <t>Presun hmôt pre izoláciu proti vode v objektoch výšky do 6 m</t>
  </si>
  <si>
    <t>%</t>
  </si>
  <si>
    <t>183942230</t>
  </si>
  <si>
    <t>712</t>
  </si>
  <si>
    <t>Izolácie striech, povlakové krytiny</t>
  </si>
  <si>
    <t>76</t>
  </si>
  <si>
    <t>712290010</t>
  </si>
  <si>
    <t>Zhotovenie parozábrany pre strechy ploché do 10°</t>
  </si>
  <si>
    <t>1134630019</t>
  </si>
  <si>
    <t>77</t>
  </si>
  <si>
    <t>1010410010</t>
  </si>
  <si>
    <t>Samolepiaci SBS modifikovaný asfaltovaný pás GLASTEK 30 STICKER PLUS</t>
  </si>
  <si>
    <t>rol</t>
  </si>
  <si>
    <t>-2136020457</t>
  </si>
  <si>
    <t>78</t>
  </si>
  <si>
    <t>712370070</t>
  </si>
  <si>
    <t>Zhotovenie povlakovej krytiny striech plochých do 10° PVC-P fóliou upevnenou prikotvením so zvarením spoju</t>
  </si>
  <si>
    <t>1193708027</t>
  </si>
  <si>
    <t>79</t>
  </si>
  <si>
    <t>283220002000</t>
  </si>
  <si>
    <t>Hydroizolačná fólia PVC-P FATRAFOL 810, hr. 1,5 mm, š. 1,3 m, izolácia plochých striech, farba sivá, FATRA IZOLFA</t>
  </si>
  <si>
    <t>737669863</t>
  </si>
  <si>
    <t>80</t>
  </si>
  <si>
    <t>311970001300</t>
  </si>
  <si>
    <t>Kotviaca prvok FATRAFOL d 4,8x140 mm do trapézového plechu hr. nad 0.9 mm, oceľový, FATRA IZOLFA</t>
  </si>
  <si>
    <t>-1191826761</t>
  </si>
  <si>
    <t>81</t>
  </si>
  <si>
    <t>8720215400</t>
  </si>
  <si>
    <t>Strešná hmoždinka FDDplus 50 x 215, EJOT</t>
  </si>
  <si>
    <t>223456490</t>
  </si>
  <si>
    <t>82</t>
  </si>
  <si>
    <t>712973710.1</t>
  </si>
  <si>
    <t>Detaily k termoplastom všeobecne, ukončujúci profil z plechu RŠ 150 mm</t>
  </si>
  <si>
    <t>1211350151</t>
  </si>
  <si>
    <t>83</t>
  </si>
  <si>
    <t>-118023872</t>
  </si>
  <si>
    <t>84</t>
  </si>
  <si>
    <t>712991010</t>
  </si>
  <si>
    <t>Montáž podkladnej konštrukcie z OSB dosiek na atike šírky 150 mm pod klampiarske konštrukcie</t>
  </si>
  <si>
    <t>-1653938197</t>
  </si>
  <si>
    <t>85</t>
  </si>
  <si>
    <t>311970002200</t>
  </si>
  <si>
    <t>Turbošrób universal FATRAFOL d 7,5x150 mm, FATRA IZOLFA</t>
  </si>
  <si>
    <t>-258791782</t>
  </si>
  <si>
    <t>86</t>
  </si>
  <si>
    <t>607260000900</t>
  </si>
  <si>
    <t>Doska OSB 3 Superfinish ECO P+D nebrúsené hrxlxš 25x2500x1250 mm, JAFHOLZ</t>
  </si>
  <si>
    <t>-303526761</t>
  </si>
  <si>
    <t>87</t>
  </si>
  <si>
    <t>712991010.9</t>
  </si>
  <si>
    <t>Montáž podkladnej konštrukcie z XPS dosiek na atike šírky 150 mm pod klampiarske konštrukcie</t>
  </si>
  <si>
    <t>1614279059</t>
  </si>
  <si>
    <t>88</t>
  </si>
  <si>
    <t>283750001000</t>
  </si>
  <si>
    <t>Doska XPS STYRODUR 2800 C hr. 100 mm, zateplenie soklov, suterénov, podláh, ISOVER</t>
  </si>
  <si>
    <t>464362351</t>
  </si>
  <si>
    <t>89</t>
  </si>
  <si>
    <t>712991030</t>
  </si>
  <si>
    <t>Montáž podkladnej konštrukcie z OSB dosiek na atike šírky 350 mm pod klampiarske konštrukcie</t>
  </si>
  <si>
    <t>1220928455</t>
  </si>
  <si>
    <t>90</t>
  </si>
  <si>
    <t>311690001000</t>
  </si>
  <si>
    <t>Rozperný nit FATRAFOL d 6x30 mm do betónu, hliníkový, FATRA IZOLFA</t>
  </si>
  <si>
    <t>-1702430580</t>
  </si>
  <si>
    <t>91</t>
  </si>
  <si>
    <t>607260000901</t>
  </si>
  <si>
    <t>Doska OSB 3 Superfinish ECO P+D nebrúsené hrxlxš 28x2500x1250 mm, JAFHOLZ</t>
  </si>
  <si>
    <t>-604633582</t>
  </si>
  <si>
    <t>92</t>
  </si>
  <si>
    <t>998712201</t>
  </si>
  <si>
    <t>Presun hmôt pre izoláciu povlakovej krytiny v objektoch výšky do 6 m</t>
  </si>
  <si>
    <t>-766494684</t>
  </si>
  <si>
    <t>713</t>
  </si>
  <si>
    <t>Izolácie tepelné</t>
  </si>
  <si>
    <t>93</t>
  </si>
  <si>
    <t>713120010</t>
  </si>
  <si>
    <t>Zakrývanie tepelnej izolácie podláh fóliou</t>
  </si>
  <si>
    <t>1574422804</t>
  </si>
  <si>
    <t>94</t>
  </si>
  <si>
    <t>283230011400</t>
  </si>
  <si>
    <t>Krycia PE fólia hr. 0,12 mm, š. 2 m</t>
  </si>
  <si>
    <t>-548616523</t>
  </si>
  <si>
    <t>95</t>
  </si>
  <si>
    <t>713122111</t>
  </si>
  <si>
    <t>Montáž tepelnej izolácie podláh polystyrénom, kladeným voľne v jednej vrstve</t>
  </si>
  <si>
    <t>-1009475076</t>
  </si>
  <si>
    <t>96</t>
  </si>
  <si>
    <t>-659608586</t>
  </si>
  <si>
    <t>97</t>
  </si>
  <si>
    <t>713141160</t>
  </si>
  <si>
    <t>Montáž tepelnej izolácie striech plochých do 10° spádovými doskami z minerálnej vlny v jednej vrstve</t>
  </si>
  <si>
    <t>-678216093</t>
  </si>
  <si>
    <t>98</t>
  </si>
  <si>
    <t>6313670039N</t>
  </si>
  <si>
    <t>PUREN spádová izolácia GDS sp. Dosky z PIR polyuretánovej peny 20-40mm</t>
  </si>
  <si>
    <t>2016136401</t>
  </si>
  <si>
    <t>713141250</t>
  </si>
  <si>
    <t>Montáž tepelnej izolácie striech plochých do 10° minerálnou vlnou, dvojvrstvová kladenými voľne</t>
  </si>
  <si>
    <t>-1440421494</t>
  </si>
  <si>
    <t>100</t>
  </si>
  <si>
    <t>283750004245</t>
  </si>
  <si>
    <t>Doska z polyiso tuhej peny PIR s obojstranným nasýteným skleneným vláknom 600x1200 mm, hr. 100 mm</t>
  </si>
  <si>
    <t>-1725842081</t>
  </si>
  <si>
    <t>101</t>
  </si>
  <si>
    <t>283750004250</t>
  </si>
  <si>
    <t>Doska z polyiso tuhej peny PIR s obojstranným nasýteným skleneným vláknom 600x1200 mm, hr. 120 mm</t>
  </si>
  <si>
    <t>106217417</t>
  </si>
  <si>
    <t>102</t>
  </si>
  <si>
    <t>713142250</t>
  </si>
  <si>
    <t>Montáž tepelnej izolácie striech plochých do 10° polystyrénom, dvojvrstvová kladenými voľne</t>
  </si>
  <si>
    <t>901281399</t>
  </si>
  <si>
    <t>103</t>
  </si>
  <si>
    <t>283750004270</t>
  </si>
  <si>
    <t>Doska z polyiso tuhej peny PIR s obojstranným nasýteným skleneným vláknom 600x1200 mm, hr. 200 mm</t>
  </si>
  <si>
    <t>-161356157</t>
  </si>
  <si>
    <t>104</t>
  </si>
  <si>
    <t>283750004265</t>
  </si>
  <si>
    <t>Doska z polyiso tuhej peny PIR s obojstranným nasýteným skleneným vláknom 600x1200 mm, hr. 180 mm</t>
  </si>
  <si>
    <t>-1688066770</t>
  </si>
  <si>
    <t>105</t>
  </si>
  <si>
    <t>998713201</t>
  </si>
  <si>
    <t>Presun hmôt pre izolácie tepelné v objektoch výšky do 6 m</t>
  </si>
  <si>
    <t>-182070374</t>
  </si>
  <si>
    <t>722</t>
  </si>
  <si>
    <t>Zdravotechnika - vnútorný vodovod</t>
  </si>
  <si>
    <t>106</t>
  </si>
  <si>
    <t>722250180</t>
  </si>
  <si>
    <t>Montáž hasiaceho prístroja na stenu</t>
  </si>
  <si>
    <t>-1003234855</t>
  </si>
  <si>
    <t>107</t>
  </si>
  <si>
    <t>449170000800</t>
  </si>
  <si>
    <t>Prenosný hasiaci prístroj snehový CO2 S5Če 5 kg</t>
  </si>
  <si>
    <t>-971587768</t>
  </si>
  <si>
    <t>108</t>
  </si>
  <si>
    <t>449170000900</t>
  </si>
  <si>
    <t>Prenosný hasiaci prístroj práškový P6Če 6 kg, 21A</t>
  </si>
  <si>
    <t>-1402866278</t>
  </si>
  <si>
    <t>109</t>
  </si>
  <si>
    <t>449170000901</t>
  </si>
  <si>
    <t>Prenosný hasiaci prístroj vodný 9 kg</t>
  </si>
  <si>
    <t>-282550524</t>
  </si>
  <si>
    <t>110</t>
  </si>
  <si>
    <t>998722201</t>
  </si>
  <si>
    <t>Presun hmôt pre vnútorný vodovod v objektoch výšky do 6 m</t>
  </si>
  <si>
    <t>1013575544</t>
  </si>
  <si>
    <t>735</t>
  </si>
  <si>
    <t>Ústredné kúrenie - vykurovacie telesá</t>
  </si>
  <si>
    <t>111</t>
  </si>
  <si>
    <t>735151822</t>
  </si>
  <si>
    <t>Demontáž radiátora panelového dvojradového stavebnej dľžky nad 1500 do 2820 mm,  -0,04675t</t>
  </si>
  <si>
    <t>-1074725283</t>
  </si>
  <si>
    <t>760</t>
  </si>
  <si>
    <t>Výplne otvorov</t>
  </si>
  <si>
    <t>112</t>
  </si>
  <si>
    <t>760010001</t>
  </si>
  <si>
    <t xml:space="preserve">D+M Vstupné otváravé dvere so sklopným nadsvetlíkom vrátane parotesnej a paropriepustnej pásky, parapetov a príslušenstva, plastový 6-komorový profil, farba: sivá / sivá; rozm. 1000 x 2800 mm, ozn. O1 </t>
  </si>
  <si>
    <t>924415176</t>
  </si>
  <si>
    <t>113</t>
  </si>
  <si>
    <t>760010002</t>
  </si>
  <si>
    <t>D+M Vstupné otváravé dvere so sklopným nadsvetlíkom vrátane parotesnej a paropriepustnej pásky, parapetov a príslušenstva, plastový 6-komorový profil, farba: sivá / sivá; rozm. 1100 x 2800 mm, ozn. O2</t>
  </si>
  <si>
    <t>649677932</t>
  </si>
  <si>
    <t>114</t>
  </si>
  <si>
    <t>760010003</t>
  </si>
  <si>
    <t>D+M Jednodielne okno s otváravo-sklopným krídlom vrátane parotesnej a paropriepustnej pásky, parapetov a príslušenstva, plastový 6-komorový profil, farba: sivá / sivá; rozm. 1100 x 1750 mm, ozn. O3</t>
  </si>
  <si>
    <t>-1164176410</t>
  </si>
  <si>
    <t>115</t>
  </si>
  <si>
    <t>760010004</t>
  </si>
  <si>
    <t>D+M Jednodielne okno s otváravo-sklopným krídlom vrátane parotesnej a paropriepustnej pásky, parapetov a príslušenstva, plastový 6-komorový profil, farba: sivá / sivá; rozm. 1100 x 1750 mm, ozn. O4</t>
  </si>
  <si>
    <t>-1481523370</t>
  </si>
  <si>
    <t>116</t>
  </si>
  <si>
    <t>760010005</t>
  </si>
  <si>
    <t>D+M Jednodielne okno s pevným zasklením s požiarnou odolnosťou EI 45, vrátane parotesnej a paropriepustnej pásky, parapetov a príslušenstva, hliníkový profil, farba: biela / biela; rozm. 1200 x 1800 mm, ozn. O5</t>
  </si>
  <si>
    <t>511181435</t>
  </si>
  <si>
    <t>117</t>
  </si>
  <si>
    <t>760010006</t>
  </si>
  <si>
    <t>D+M Jednodielne okno s pevným zasklením s požiarnou odolnosťou EI 30, vrátane parotesnej a paropriepustnej pásky, parapetov a príslušenstva, hliníkový profil, farba: biela / biela; rozm. 1200 x 1800 mm, ozn. O6</t>
  </si>
  <si>
    <t>-1190255210</t>
  </si>
  <si>
    <t>118</t>
  </si>
  <si>
    <t>7600100E1</t>
  </si>
  <si>
    <t>D+M Priemyselné oceľové 2kr. dvere z lakoplast.plechu s požiarnou odolnosťou EW 60/D1-C, automat. uzatvárací mechanizmus, vrátane oceľ. zárubne a príslušenstva, rozm. 2500 x 2500 mm, ozn. E1</t>
  </si>
  <si>
    <t>-14322889</t>
  </si>
  <si>
    <t>119</t>
  </si>
  <si>
    <t>7600100E2</t>
  </si>
  <si>
    <t>D+M Priemyselné oceľové 2kr. dvere z lakoplast.plechu s požiarnou odolnosťou EW 45/D3-C, automat. uzatvárací mechanizmus, vrátane oceľ. zárubne a príslušenstva, rozm. 2500 x 2350 mm, ozn. E2</t>
  </si>
  <si>
    <t>1411418353</t>
  </si>
  <si>
    <t>120</t>
  </si>
  <si>
    <t>7600100E3</t>
  </si>
  <si>
    <t>D+M Priemyselné oceľové posuvné dvere z lakoplast.plechu, vrátane oceľ. zárubne a príslušenstva, rozm. 2100 x 2500 mm, ozn. E3</t>
  </si>
  <si>
    <t>1092413738</t>
  </si>
  <si>
    <t>121</t>
  </si>
  <si>
    <t>7600100E4</t>
  </si>
  <si>
    <t>D+M Priemyselné oceľové 2kr. dvere z lakoplast.plechu, čiastočné presklenie bezpečnostným sklom, vrátane oceľ. zárubne a príslušenstva, rozm. 1500 x 1970 mm, ozn. E4</t>
  </si>
  <si>
    <t>1406616921</t>
  </si>
  <si>
    <t>122</t>
  </si>
  <si>
    <t>7600100E5P</t>
  </si>
  <si>
    <t>D+M Priemyselné oceľové 1kr. dvere (pravé) z lakoplast.plechu, čiastočné presklenie bezpečnostným sklom, vrátane oceľ. zárubne a príslušenstva, rozm. 900 x 1970 mm, ozn. E5</t>
  </si>
  <si>
    <t>330410301</t>
  </si>
  <si>
    <t>123</t>
  </si>
  <si>
    <t>7600100E5L</t>
  </si>
  <si>
    <t>D+M Priemyselné oceľové 1kr. dvere (ľavé) z lakoplast.plechu, čiastočné presklenie bezpečnostným sklom, vrátane oceľ. zárubne a príslušenstva, rozm. 900 x 1970 mm, ozn. E5</t>
  </si>
  <si>
    <t>-1884481816</t>
  </si>
  <si>
    <t>763</t>
  </si>
  <si>
    <t>Konštrukcie - drevostavby</t>
  </si>
  <si>
    <t>124</t>
  </si>
  <si>
    <t>763132110</t>
  </si>
  <si>
    <t>SDK podhľad KNAUF D112, závesná dvojvrstvová kca profil montažný CD a nosný UD, dosky GKB hr. 12,5 mm</t>
  </si>
  <si>
    <t>-62746964</t>
  </si>
  <si>
    <t>125</t>
  </si>
  <si>
    <t>763138412.1</t>
  </si>
  <si>
    <t>Podhľad 2.NP + Obklad ŽB nosníkov 2.NP + Obklad oceľových nosníkov 2.NP - SDK doskami GLASROCK F RIDURIT 2x15mm</t>
  </si>
  <si>
    <t>1705724062</t>
  </si>
  <si>
    <t>126</t>
  </si>
  <si>
    <t>763168850.1</t>
  </si>
  <si>
    <t>Montáž SDK obkladu oceľových stĺpov</t>
  </si>
  <si>
    <t>294984553</t>
  </si>
  <si>
    <t>127</t>
  </si>
  <si>
    <t>553430005700</t>
  </si>
  <si>
    <t>Lišta rohová ochranná pozinkovaná 31/31/0,5 mm, dĺžky 2500 mm, na ochranu rohov SDK, príslušenstvo KNAUF</t>
  </si>
  <si>
    <t>-1468677442</t>
  </si>
  <si>
    <t>128</t>
  </si>
  <si>
    <t>590310000700</t>
  </si>
  <si>
    <t>Doska sadrovláknitá protipožiarna GLASROC F Ridurit hrxšxl 25x1200x2000 mm na obklady, RIGIPS</t>
  </si>
  <si>
    <t>605830841</t>
  </si>
  <si>
    <t>129</t>
  </si>
  <si>
    <t>998763401</t>
  </si>
  <si>
    <t>Presun hmôt pre sádrokartónové konštrukcie v stavbách(objektoch )výšky do 7 m</t>
  </si>
  <si>
    <t>-787897445</t>
  </si>
  <si>
    <t>764</t>
  </si>
  <si>
    <t>Konštrukcie klampiarske</t>
  </si>
  <si>
    <t>130</t>
  </si>
  <si>
    <t>764171171.1</t>
  </si>
  <si>
    <t>Odvetrávací komínček 110/300, sklon strechy do 30°</t>
  </si>
  <si>
    <t>-1837823674</t>
  </si>
  <si>
    <t>131</t>
  </si>
  <si>
    <t>764326260.1</t>
  </si>
  <si>
    <t>Oplechovanie stĺpov z poplast. plechu</t>
  </si>
  <si>
    <t>417896377</t>
  </si>
  <si>
    <t>132</t>
  </si>
  <si>
    <t>764352427.1</t>
  </si>
  <si>
    <t>Žľaby z poplast. plechu, pododkvapové polkruhové r.š. 330 mm - stará časť</t>
  </si>
  <si>
    <t>-1548113107</t>
  </si>
  <si>
    <t>133</t>
  </si>
  <si>
    <t>764352427.2</t>
  </si>
  <si>
    <t>Žľaby z poplast. plechu, pododkvapové polkruhové r.š. 330 mm - nová časť</t>
  </si>
  <si>
    <t>1731013322</t>
  </si>
  <si>
    <t>134</t>
  </si>
  <si>
    <t>764352810</t>
  </si>
  <si>
    <t>Demontáž žľabov pododkvapových polkruhových so sklonom do 30st. rš 330 mm,  -0,00330t</t>
  </si>
  <si>
    <t>-467031519</t>
  </si>
  <si>
    <t>135</t>
  </si>
  <si>
    <t>764359411.1</t>
  </si>
  <si>
    <t>Kotlík kónický z poplast. plechu, pre rúry s priemerom do 100 mm</t>
  </si>
  <si>
    <t>-642218151</t>
  </si>
  <si>
    <t>136</t>
  </si>
  <si>
    <t>764421440.1</t>
  </si>
  <si>
    <t>Oplechovanie odkvapov z poplast. plechu, r.š. 250 mm</t>
  </si>
  <si>
    <t>-150055628</t>
  </si>
  <si>
    <t>137</t>
  </si>
  <si>
    <t>764430498.1</t>
  </si>
  <si>
    <t>Celoplošné lepenie oplechovania muriva a atík z poplast. plechu, vrátane rohov (sokel)</t>
  </si>
  <si>
    <t>239797119</t>
  </si>
  <si>
    <t>138</t>
  </si>
  <si>
    <t>764454453.1</t>
  </si>
  <si>
    <t>Zvodové rúry z poplast. plechu, kruhové priemer 100 mm - stará časť</t>
  </si>
  <si>
    <t>185601085</t>
  </si>
  <si>
    <t>139</t>
  </si>
  <si>
    <t>764454453.2</t>
  </si>
  <si>
    <t>Zvodové rúry z poplast. plechu, kruhové priemer 100 mm - nová časť</t>
  </si>
  <si>
    <t>2101792422</t>
  </si>
  <si>
    <t>140</t>
  </si>
  <si>
    <t>998764201</t>
  </si>
  <si>
    <t>Presun hmôt pre konštrukcie klampiarske v objektoch výšky do 6 m</t>
  </si>
  <si>
    <t>1149222186</t>
  </si>
  <si>
    <t>767</t>
  </si>
  <si>
    <t>Konštrukcie doplnkové kovové</t>
  </si>
  <si>
    <t>141</t>
  </si>
  <si>
    <t>767222110.1</t>
  </si>
  <si>
    <t>Montáž a dodávka zábradlia schodiskového z profilovej ocele</t>
  </si>
  <si>
    <t>-608739955</t>
  </si>
  <si>
    <t>142</t>
  </si>
  <si>
    <t>767330022</t>
  </si>
  <si>
    <t>Montáž svetlovodu tubusového priemeru do 360 mm do plochej strechy</t>
  </si>
  <si>
    <t>súb.</t>
  </si>
  <si>
    <t>-1429617497</t>
  </si>
  <si>
    <t>143</t>
  </si>
  <si>
    <t>611510005100</t>
  </si>
  <si>
    <t>Svetlovod SUNWAY 360 CUBE, základná sada pre ploché strechy, tubus d 355 mm</t>
  </si>
  <si>
    <t>-584625119</t>
  </si>
  <si>
    <t>144</t>
  </si>
  <si>
    <t>611510006100</t>
  </si>
  <si>
    <t>Tubus pre svetlovod SUNWAY 360 CUBE, d 355 mm, dĺžka 620 mm</t>
  </si>
  <si>
    <t>1255864439</t>
  </si>
  <si>
    <t>145</t>
  </si>
  <si>
    <t>767392112</t>
  </si>
  <si>
    <t>Montáž krytiny striech plechom tvarovaným skrutkovaním</t>
  </si>
  <si>
    <t>-143926673</t>
  </si>
  <si>
    <t>146</t>
  </si>
  <si>
    <t>TP-153</t>
  </si>
  <si>
    <t>Plech trapézový pozinkovaný T 153 880x153 mm lesklý polyester 25µ hr. 1,00 mm, MASLEN</t>
  </si>
  <si>
    <t>-27394208</t>
  </si>
  <si>
    <t>147</t>
  </si>
  <si>
    <t>767411101</t>
  </si>
  <si>
    <t>Montáž opláštenia sendvičovými stenovými panelmi, hrúbky do 100 mm</t>
  </si>
  <si>
    <t>916216069</t>
  </si>
  <si>
    <t>148</t>
  </si>
  <si>
    <t>553250002100</t>
  </si>
  <si>
    <t>Panel sendvičový s PUR izoláciou uprostred hr. 40 mm, verzikálna montáž</t>
  </si>
  <si>
    <t>300252544</t>
  </si>
  <si>
    <t>149</t>
  </si>
  <si>
    <t>2012190310</t>
  </si>
  <si>
    <t>150</t>
  </si>
  <si>
    <t>553250002500</t>
  </si>
  <si>
    <t>Panel sendvičový s PUR izoláciou uprostred hr. 100 mm, vertikálna montáž</t>
  </si>
  <si>
    <t>332206342</t>
  </si>
  <si>
    <t>151</t>
  </si>
  <si>
    <t>767411103</t>
  </si>
  <si>
    <t>Montáž opláštenia sendvičovými stenovými panelmi, hrúbky 200 mm</t>
  </si>
  <si>
    <t>125370358</t>
  </si>
  <si>
    <t>152</t>
  </si>
  <si>
    <t>553250000700</t>
  </si>
  <si>
    <t>Panel sendvičový s jadrom z minerálnej vlny stenový, hr. 200 mm, vertikálna montáž, požiarna odolnosť EW 45</t>
  </si>
  <si>
    <t>1749441420</t>
  </si>
  <si>
    <t>153</t>
  </si>
  <si>
    <t>767419999</t>
  </si>
  <si>
    <t>D+M Oplechovanie rohov, kútov a sokla fasády, lemovanie okien</t>
  </si>
  <si>
    <t>súb</t>
  </si>
  <si>
    <t>-248765628</t>
  </si>
  <si>
    <t>154</t>
  </si>
  <si>
    <t>767914830</t>
  </si>
  <si>
    <t>Demontáž oplotenia rámového na oceľové stĺpiky, výšky nad 1 do 2 m,  -0,00900t</t>
  </si>
  <si>
    <t>-1644703412</t>
  </si>
  <si>
    <t>155</t>
  </si>
  <si>
    <t>767920240</t>
  </si>
  <si>
    <t>Montáž vrát a vrátok k oploteniu osadzovaných na stĺpiky oceľové, s plochou jednotlivo nad 6 do 8 m2</t>
  </si>
  <si>
    <t>-964404373</t>
  </si>
  <si>
    <t>156</t>
  </si>
  <si>
    <t>553510010700.1</t>
  </si>
  <si>
    <t>Brána dvojkrídlová, šxv 3,4x1,8 m, výplň zváraná sieť 50x50 mm</t>
  </si>
  <si>
    <t>-1944689668</t>
  </si>
  <si>
    <t>157</t>
  </si>
  <si>
    <t>767995103</t>
  </si>
  <si>
    <t>Montáž ostatných atypických kovových stavebných doplnkových konštrukcií nad 10 do 20 kg</t>
  </si>
  <si>
    <t>kg</t>
  </si>
  <si>
    <t>1769589297</t>
  </si>
  <si>
    <t>158</t>
  </si>
  <si>
    <t>141110009200</t>
  </si>
  <si>
    <t>Rúra oceľová bezšvová hladká kruhová d 89 mm, hr. steny 3,6 mm, ozn. 11 353.0.</t>
  </si>
  <si>
    <t>-1425068727</t>
  </si>
  <si>
    <t>159</t>
  </si>
  <si>
    <t>136110001000</t>
  </si>
  <si>
    <t>Plech oceľový hrubý 10x1000x2000 mm, ozn. 10 004.0, podľa EN S185</t>
  </si>
  <si>
    <t>203083758</t>
  </si>
  <si>
    <t>160</t>
  </si>
  <si>
    <t>767995106</t>
  </si>
  <si>
    <t>Montáž ostatných atypických kovových stavebných doplnkových konštrukcií nad 100 do 250 kg</t>
  </si>
  <si>
    <t>1357876845</t>
  </si>
  <si>
    <t>161</t>
  </si>
  <si>
    <t>369290011200</t>
  </si>
  <si>
    <t>Oceľová konštrukcia netypová s povrchovou úpravou</t>
  </si>
  <si>
    <t>-1797283336</t>
  </si>
  <si>
    <t>162</t>
  </si>
  <si>
    <t>767995230</t>
  </si>
  <si>
    <t>Výroba atypického výrobku - schody</t>
  </si>
  <si>
    <t>-763721171</t>
  </si>
  <si>
    <t>163</t>
  </si>
  <si>
    <t>767995315</t>
  </si>
  <si>
    <t>Výroba doplnku stavebného atypického o hmotnosti od 4,01 do 5,5 kg stupňa zložitosti 3</t>
  </si>
  <si>
    <t>-1539262381</t>
  </si>
  <si>
    <t>164</t>
  </si>
  <si>
    <t>767995390</t>
  </si>
  <si>
    <t>Výroba doplnku stavebného atypického o hmotnosti od 20,01 do 300 kg stupňa zložitosti 3</t>
  </si>
  <si>
    <t>1321267995</t>
  </si>
  <si>
    <t>165</t>
  </si>
  <si>
    <t>998767201</t>
  </si>
  <si>
    <t>Presun hmôt pre kovové stavebné doplnkové konštrukcie v objektoch výšky do 6 m</t>
  </si>
  <si>
    <t>-1997168375</t>
  </si>
  <si>
    <t>769</t>
  </si>
  <si>
    <t>Montáže vzduchotechnických zariadení</t>
  </si>
  <si>
    <t>166</t>
  </si>
  <si>
    <t>769086035</t>
  </si>
  <si>
    <t>Demontáž klimatizačnej jednotky vonkajšej jednofázové napájanie (max. 2 vnút. jednotky)</t>
  </si>
  <si>
    <t>2073617738</t>
  </si>
  <si>
    <t>771</t>
  </si>
  <si>
    <t>Podlahy z dlaždíc</t>
  </si>
  <si>
    <t>167</t>
  </si>
  <si>
    <t>771575107</t>
  </si>
  <si>
    <t>Montáž podláh z dlaždíc keramických do lepidla</t>
  </si>
  <si>
    <t>968014640</t>
  </si>
  <si>
    <t>168</t>
  </si>
  <si>
    <t>597740000100.1</t>
  </si>
  <si>
    <t>Dlažba kyselinovzdorná - dodávka</t>
  </si>
  <si>
    <t>1487933650</t>
  </si>
  <si>
    <t>169</t>
  </si>
  <si>
    <t>998771201</t>
  </si>
  <si>
    <t>Presun hmôt pre podlahy z dlaždíc v objektoch výšky do 6m</t>
  </si>
  <si>
    <t>-71330117</t>
  </si>
  <si>
    <t>776</t>
  </si>
  <si>
    <t>Podlahy povlakové</t>
  </si>
  <si>
    <t>170</t>
  </si>
  <si>
    <t>776420010</t>
  </si>
  <si>
    <t>Lepenie podlahových soklov z PVC</t>
  </si>
  <si>
    <t>-2106865634</t>
  </si>
  <si>
    <t>171</t>
  </si>
  <si>
    <t>284130001500</t>
  </si>
  <si>
    <t>Systémová PVC lišta (styk podlahy / steny)</t>
  </si>
  <si>
    <t>647717798</t>
  </si>
  <si>
    <t>172</t>
  </si>
  <si>
    <t>998776201</t>
  </si>
  <si>
    <t>Presun hmôt pre podlahy povlakové v objektoch výšky do 6 m</t>
  </si>
  <si>
    <t>-1383934672</t>
  </si>
  <si>
    <t>783</t>
  </si>
  <si>
    <t>Nátery</t>
  </si>
  <si>
    <t>173</t>
  </si>
  <si>
    <t>783225100</t>
  </si>
  <si>
    <t>Nátery kov.stav.doplnk.konštr. syntetické na vzduchu schnúce dvojnás. 1x s emailov. - 105µm</t>
  </si>
  <si>
    <t>658583659</t>
  </si>
  <si>
    <t>174</t>
  </si>
  <si>
    <t>783226100</t>
  </si>
  <si>
    <t>Nátery kov.stav.doplnk.konštr. syntetické na vzduchu schnúce základný - 35µm</t>
  </si>
  <si>
    <t>1250804930</t>
  </si>
  <si>
    <t>175</t>
  </si>
  <si>
    <t>783894612</t>
  </si>
  <si>
    <t>Náter farbami ekologickými riediteľnými vodou SADAKRINOM bielym pre náter sadrokartón. stropov 2x</t>
  </si>
  <si>
    <t>-1836705844</t>
  </si>
  <si>
    <t>VRN</t>
  </si>
  <si>
    <t>Investičné náklady neobsiahnuté v cenách</t>
  </si>
  <si>
    <t>177</t>
  </si>
  <si>
    <t>000200011.S</t>
  </si>
  <si>
    <t>Prieskumné práce - prieskum a sondáž</t>
  </si>
  <si>
    <t>eur</t>
  </si>
  <si>
    <t>1024</t>
  </si>
  <si>
    <t>675513602</t>
  </si>
  <si>
    <t>176</t>
  </si>
  <si>
    <t>000400011.S</t>
  </si>
  <si>
    <t>Projekt skutočného vyhotovenia</t>
  </si>
  <si>
    <t>-747999702</t>
  </si>
  <si>
    <t>179</t>
  </si>
  <si>
    <t>000600011.S</t>
  </si>
  <si>
    <t xml:space="preserve">Zariadenie staveniska </t>
  </si>
  <si>
    <t>-1484841576</t>
  </si>
  <si>
    <t>178</t>
  </si>
  <si>
    <t>000800011.S</t>
  </si>
  <si>
    <t>Nepredvídateľné práce 5% z celkového rozpočtu</t>
  </si>
  <si>
    <t>1304517154</t>
  </si>
  <si>
    <t>04 - Elektroinštalácia</t>
  </si>
  <si>
    <t xml:space="preserve">M - PRÍSTAVBA K PRIEMYSELNEJ BUDOVE   </t>
  </si>
  <si>
    <t xml:space="preserve">    21-01 - 1.NP   </t>
  </si>
  <si>
    <t xml:space="preserve">    21-02 - 2.NP   </t>
  </si>
  <si>
    <t xml:space="preserve">    21-03 - ROZVÁDZAČ RM1   </t>
  </si>
  <si>
    <t xml:space="preserve">    21-04 - ROZVÁDZAČ RM2   </t>
  </si>
  <si>
    <t xml:space="preserve">    21-05 - ROZVÁDZAČ R-KOMPRESOR   </t>
  </si>
  <si>
    <t xml:space="preserve">    21-06 - BLESKOZVOD A UZEMNENIE   </t>
  </si>
  <si>
    <t xml:space="preserve">    21-07 - OSTATNÉ   </t>
  </si>
  <si>
    <t xml:space="preserve">    21-M-D01 - Materiál - 1.NP   </t>
  </si>
  <si>
    <t xml:space="preserve">    21-M-D02 - Materiál - 2.NP   </t>
  </si>
  <si>
    <t xml:space="preserve">    21-M-D03 - Materiál - ROZVÁDZAČ RM1   </t>
  </si>
  <si>
    <t xml:space="preserve">    21-M-D04 - Materiál - ROZVÁDZAČ RM2   </t>
  </si>
  <si>
    <t xml:space="preserve">    21-M-D05 - Materiál - ROZVÁDZAČ R-KOMPRESOR   </t>
  </si>
  <si>
    <t xml:space="preserve">    21-M-D06 - Materiál - BLESKOZVOD A UZEMNENIE   </t>
  </si>
  <si>
    <t xml:space="preserve">    21-M-D07 - Materiál - OSTATNÉ   </t>
  </si>
  <si>
    <t xml:space="preserve">PRÍSTAVBA K PRIEMYSELNEJ BUDOVE   </t>
  </si>
  <si>
    <t>21-01</t>
  </si>
  <si>
    <t xml:space="preserve">1.NP   </t>
  </si>
  <si>
    <t>210800146.S</t>
  </si>
  <si>
    <t>Kábel medený uložený pevne CYKY 450/750 V 3x1,5</t>
  </si>
  <si>
    <t>210800160.S</t>
  </si>
  <si>
    <t>Kábel medený uložený pevne CYKY 450/750 V 5x4</t>
  </si>
  <si>
    <t>210800161.S</t>
  </si>
  <si>
    <t>Kábel medený uložený pevne CYKY 450/750 V 5x6</t>
  </si>
  <si>
    <t>210800163.S</t>
  </si>
  <si>
    <t>Kábel medený uložený pevne CYKY 450/750 V 5x16</t>
  </si>
  <si>
    <t>210810110.S</t>
  </si>
  <si>
    <t>Kábel medený silový uložený pevne 1-CYKY 0,6/1 kV 3x35+25 pre vonkajšie práce</t>
  </si>
  <si>
    <t>210111104.S</t>
  </si>
  <si>
    <t>Priemyslová zásuvka nástenná CEE 400 V / 32 A vrátane zapojenia, IZN 3243, 3P + PE, IZN 3253, 3P + N + PE</t>
  </si>
  <si>
    <t>210222031.S</t>
  </si>
  <si>
    <t>Ekvipotenciálna svorkovnica EPS 2 v krabici KO 125 E, pre vonkajšie práce</t>
  </si>
  <si>
    <t>210201311.S</t>
  </si>
  <si>
    <t>Zapojenie svietidla IP65, 2x svetelný zdroj, priemyselné nástenné - stropné s lineárnou žiarivkou</t>
  </si>
  <si>
    <t>210201502.S</t>
  </si>
  <si>
    <t>Zapojenie núdzového svietidla IP65, 1x svetelný zdroj lineárna žiarivka - núdzový režim</t>
  </si>
  <si>
    <t>R210000001</t>
  </si>
  <si>
    <t>G13 Trubica 36W</t>
  </si>
  <si>
    <t>210110041.S</t>
  </si>
  <si>
    <t>Spínač polozapustený a zapustený vrátane zapojenia jednopólový - radenie 1</t>
  </si>
  <si>
    <t>210110045.S</t>
  </si>
  <si>
    <t>Spínač polozapustený a zapustený vrátane zapojenia stried.prep.- radenie 6</t>
  </si>
  <si>
    <t>R210000001.1</t>
  </si>
  <si>
    <t>6 650 01 Rámik jednoduchý, biely</t>
  </si>
  <si>
    <t>210010301.S</t>
  </si>
  <si>
    <t>Krabica prístrojová bez zapojenia (1901, KP 68, KZ 3)</t>
  </si>
  <si>
    <t>210800630.S</t>
  </si>
  <si>
    <t>Vodič medený uložený pevne H07V-K (CYA)  450/750 V 16</t>
  </si>
  <si>
    <t>210800519.S</t>
  </si>
  <si>
    <t>Vodič medený uložený pevne H07V-U (CY) 450/750 V  6</t>
  </si>
  <si>
    <t>210010110.S</t>
  </si>
  <si>
    <t>Lišta elektroinštalačná z PVC 40x40, uložená pevne, vkladacia</t>
  </si>
  <si>
    <t>210010802.S</t>
  </si>
  <si>
    <t>Lišta elektroinštalačná z PVC 20x20, uložená pevne, vkladacia</t>
  </si>
  <si>
    <t>210010024.S</t>
  </si>
  <si>
    <t>Rúrka ohybná elektroinštalačná z PVC typ FXP 16, uložená pevne</t>
  </si>
  <si>
    <t>210010027.S</t>
  </si>
  <si>
    <t>Rúrka ohybná elektroinštalačná z PVC typ FXP 32, uložená pevne</t>
  </si>
  <si>
    <t>210010029.S</t>
  </si>
  <si>
    <t>Rúrka ohybná elektroinštalačná z PVC typ FXP 50, uložená pevne</t>
  </si>
  <si>
    <t>R210000001.2</t>
  </si>
  <si>
    <t>CL16 Príchytka CL 16</t>
  </si>
  <si>
    <t>R210000001.3</t>
  </si>
  <si>
    <t>CL16 Príchytka CL 32</t>
  </si>
  <si>
    <t>210190152.S</t>
  </si>
  <si>
    <t>Montáž nevýbušných krabíc alebo skríň s prístrojmi do váhy 10 kg</t>
  </si>
  <si>
    <t>210110507.S</t>
  </si>
  <si>
    <t>Prepínač vačkový S 63 J, JD 1103 A6</t>
  </si>
  <si>
    <t>210110016.S</t>
  </si>
  <si>
    <t>Tlačítko - radenie 1/0 nástenný IP 55, vrátane zapojenia</t>
  </si>
  <si>
    <t>21-02</t>
  </si>
  <si>
    <t xml:space="preserve">2.NP   </t>
  </si>
  <si>
    <t>210800147.S</t>
  </si>
  <si>
    <t>Kábel medený uložený pevne CYKY 450/750 V 3x2,5</t>
  </si>
  <si>
    <t>210800162.S</t>
  </si>
  <si>
    <t>Kábel medený uložený pevne CYKY 450/750 V 5x10</t>
  </si>
  <si>
    <t>210201010.S</t>
  </si>
  <si>
    <t>Zapojenie svietidla IP54, 1 x svetelný zdroj, stropného - nástenného so žiarovkou</t>
  </si>
  <si>
    <t>210201043.S</t>
  </si>
  <si>
    <t>Zapojenie svietidla IP20, 4 x svetelný zdroj, P=20W, stropného - nástenného interierového s lineárnou žiarivkou</t>
  </si>
  <si>
    <t>R210000001.4</t>
  </si>
  <si>
    <t>E27 Žiarovka, 240V/60W</t>
  </si>
  <si>
    <t>R210000001.5</t>
  </si>
  <si>
    <t>G13 Trubica 18W</t>
  </si>
  <si>
    <t>210111011.S</t>
  </si>
  <si>
    <t>Domová zásuvka polozapustená alebo zapustená 250 V / 16A, vrátane zapojenia 2P + PE</t>
  </si>
  <si>
    <t>R210000001.6</t>
  </si>
  <si>
    <t>6 650 02 Rámik dvojnásobný</t>
  </si>
  <si>
    <t>R210000001.7</t>
  </si>
  <si>
    <t>6 650 03 Rámik trojnásobný</t>
  </si>
  <si>
    <t>210800518.S</t>
  </si>
  <si>
    <t>Vodič medený uložený pevne H07V-U (CY) 450/750 V  4</t>
  </si>
  <si>
    <t>21-03</t>
  </si>
  <si>
    <t xml:space="preserve">ROZVÁDZAČ RM1   </t>
  </si>
  <si>
    <t>210190052.S</t>
  </si>
  <si>
    <t>Montáž rozvádzača skriňového, panelového za l pole - delený rozvádzač do váhy 300 kg</t>
  </si>
  <si>
    <t>210120421.S</t>
  </si>
  <si>
    <t>Zvodiče prepätia typ 2 (triedy C), 3pól, 3+1pól</t>
  </si>
  <si>
    <t>210120401.S</t>
  </si>
  <si>
    <t>Istič vzduchový jednopólový do 63 A</t>
  </si>
  <si>
    <t>210120404.S</t>
  </si>
  <si>
    <t>Istič vzduchový trojpólový do 63 A</t>
  </si>
  <si>
    <t>R210000001.8</t>
  </si>
  <si>
    <t>SV-LT-X400 Napěťová spoušť</t>
  </si>
  <si>
    <t>210120411.S</t>
  </si>
  <si>
    <t>Prúdové chrániče štvorpólové 25 - 80 A</t>
  </si>
  <si>
    <t>210110407.S</t>
  </si>
  <si>
    <t>Modulárne vypínače 3P od 100 A do 125 A na DIN lištu</t>
  </si>
  <si>
    <t>HZS000113.S</t>
  </si>
  <si>
    <t>Výroba rozvádzača vrátane odskúšania a Kusovej skúšky</t>
  </si>
  <si>
    <t>hod</t>
  </si>
  <si>
    <t>21-04</t>
  </si>
  <si>
    <t xml:space="preserve">ROZVÁDZAČ RM2   </t>
  </si>
  <si>
    <t>210120414.S</t>
  </si>
  <si>
    <t>Prúdové chrániče s nadprúdovou ochranou dvojpólové</t>
  </si>
  <si>
    <t>210110403.S</t>
  </si>
  <si>
    <t>Modulárne vypínače 3P do 63 A na DIN lištu</t>
  </si>
  <si>
    <t>210193075.S</t>
  </si>
  <si>
    <t>Domova rozvodnica do 96 M pre zapustenú montáž bez sekacích prác</t>
  </si>
  <si>
    <t>21-05</t>
  </si>
  <si>
    <t xml:space="preserve">ROZVÁDZAČ R-KOMPRESOR   </t>
  </si>
  <si>
    <t>210130106.S</t>
  </si>
  <si>
    <t>Stýkač štvorpólový na DIN lištu do 25 A</t>
  </si>
  <si>
    <t>210140541.S</t>
  </si>
  <si>
    <t>Signálne a orientačné osvetlenie</t>
  </si>
  <si>
    <t>210140701.S</t>
  </si>
  <si>
    <t>Ovládací paketový spínač 400 V st, 6A,250 V ss,0.5 A</t>
  </si>
  <si>
    <t>210111023.S</t>
  </si>
  <si>
    <t>Domová zásuvka s prepäťovou ochranou pre zapustenú montáž IP 44, vrátane zapojenia 250V / 16A 2P + PE</t>
  </si>
  <si>
    <t>21-06</t>
  </si>
  <si>
    <t xml:space="preserve">BLESKOZVOD A UZEMNENIE   </t>
  </si>
  <si>
    <t>210220001.S</t>
  </si>
  <si>
    <t>Uzemňovacie vedenie na povrchu FeZn drôt zvodový O 8-10</t>
  </si>
  <si>
    <t>210220800.S</t>
  </si>
  <si>
    <t>Uzemňovacie vedenie na povrchu AlMgSi drôt zvodový O 8-10 mm</t>
  </si>
  <si>
    <t>210220020.S</t>
  </si>
  <si>
    <t>Uzemňovacie vedenie v zemi FeZn do 120 mm2 vrátane izolácie spojov</t>
  </si>
  <si>
    <t>210220241.S</t>
  </si>
  <si>
    <t>Svorka FeZn krížová SK a diagonálna krížová DKS</t>
  </si>
  <si>
    <t>210220253.S</t>
  </si>
  <si>
    <t>Svorka FeZn uzemňovacia SR03</t>
  </si>
  <si>
    <t>210220247.S</t>
  </si>
  <si>
    <t>Svorka FeZn skúšobná SZ</t>
  </si>
  <si>
    <t>210220246.S</t>
  </si>
  <si>
    <t>Svorka FeZn na odkvapový žľab SO</t>
  </si>
  <si>
    <t>180</t>
  </si>
  <si>
    <t>210220101.S</t>
  </si>
  <si>
    <t>Podpery vedenia FeZn na plochú strechu PV21</t>
  </si>
  <si>
    <t>182</t>
  </si>
  <si>
    <t>210220050.S</t>
  </si>
  <si>
    <t>Označenie zvodov číselnými štítkami</t>
  </si>
  <si>
    <t>184</t>
  </si>
  <si>
    <t>210010313.S</t>
  </si>
  <si>
    <t>Krabica (KO 125) odbočná s viečkom, bez zapojenia, štvorcová</t>
  </si>
  <si>
    <t>186</t>
  </si>
  <si>
    <t>210222030.S</t>
  </si>
  <si>
    <t>Ekvipotenciálna svorkovnica EPS 3 v krabici KO 100 E, pre vonkajšie práce</t>
  </si>
  <si>
    <t>188</t>
  </si>
  <si>
    <t>21-07</t>
  </si>
  <si>
    <t xml:space="preserve">OSTATNÉ   </t>
  </si>
  <si>
    <t>HZS000311.S</t>
  </si>
  <si>
    <t>Odskúšanie elektroinštalácie</t>
  </si>
  <si>
    <t>190</t>
  </si>
  <si>
    <t>HZS000312.S</t>
  </si>
  <si>
    <t>Zakreslenie skutočného vyhotovenia</t>
  </si>
  <si>
    <t>192</t>
  </si>
  <si>
    <t>HZS000313.S</t>
  </si>
  <si>
    <t>Odborná prehliadka a skúška elektroinštalácie</t>
  </si>
  <si>
    <t>194</t>
  </si>
  <si>
    <t>HZS000314.S</t>
  </si>
  <si>
    <t>Odborná prehliadka a skúška bleskozvodu</t>
  </si>
  <si>
    <t>196</t>
  </si>
  <si>
    <t>21-M-D01</t>
  </si>
  <si>
    <t xml:space="preserve">Materiál - 1.NP   </t>
  </si>
  <si>
    <t>CYKY-J 3x1.5 , pevne</t>
  </si>
  <si>
    <t>198</t>
  </si>
  <si>
    <t>CYKY-J 5x4 , pevne</t>
  </si>
  <si>
    <t>200</t>
  </si>
  <si>
    <t>CYKY-J 5x6 , pevne</t>
  </si>
  <si>
    <t>202</t>
  </si>
  <si>
    <t>CYKY-J 5x16 , pevne</t>
  </si>
  <si>
    <t>204</t>
  </si>
  <si>
    <t>CYKY-J 3x35+25 , pevne</t>
  </si>
  <si>
    <t>206</t>
  </si>
  <si>
    <t>R34000006</t>
  </si>
  <si>
    <t>432RS6 Zás. 400V/32A 3P+N+PE; IP 44</t>
  </si>
  <si>
    <t>208</t>
  </si>
  <si>
    <t>Svorkovnica ekvipotenciálna s krytom</t>
  </si>
  <si>
    <t>210</t>
  </si>
  <si>
    <t>R34000008</t>
  </si>
  <si>
    <t>2x 36W Priemyselné žiarivk. svietidlo, IP65</t>
  </si>
  <si>
    <t>212</t>
  </si>
  <si>
    <t>R34000009</t>
  </si>
  <si>
    <t>1x 8W Núdzové svietidlo akumulátorové, 3 hod, IP65</t>
  </si>
  <si>
    <t>214</t>
  </si>
  <si>
    <t>R34000010</t>
  </si>
  <si>
    <t>216</t>
  </si>
  <si>
    <t>R34000011</t>
  </si>
  <si>
    <t>6 645 00 Niloé - spínač č.1, biely</t>
  </si>
  <si>
    <t>218</t>
  </si>
  <si>
    <t>R34000012</t>
  </si>
  <si>
    <t>6 645 20 Niloé - striedavý prepínač č.6, biely</t>
  </si>
  <si>
    <t>220</t>
  </si>
  <si>
    <t>222</t>
  </si>
  <si>
    <t>KP 67/2 Krabica prístrojová</t>
  </si>
  <si>
    <t>224</t>
  </si>
  <si>
    <t>H07V-K 16 z/ž Vodič, pevne</t>
  </si>
  <si>
    <t>226</t>
  </si>
  <si>
    <t>H07V-U 6 z/ž Vodič, pevne</t>
  </si>
  <si>
    <t>228</t>
  </si>
  <si>
    <t>R34000017</t>
  </si>
  <si>
    <t>LH 40X40 LIŠTA HRANATÁ (2m v kartonu) - DVOJ. ZÁMEK</t>
  </si>
  <si>
    <t>230</t>
  </si>
  <si>
    <t>R34000018</t>
  </si>
  <si>
    <t>LHD 17X17 LIŠTA HRANATÁ (2m v kartonu)</t>
  </si>
  <si>
    <t>232</t>
  </si>
  <si>
    <t>FXP16 Trubka FXP 16</t>
  </si>
  <si>
    <t>234</t>
  </si>
  <si>
    <t>FXP32 Trubka FXP 32</t>
  </si>
  <si>
    <t>236</t>
  </si>
  <si>
    <t>FXP50 Trubka FXP 50</t>
  </si>
  <si>
    <t>238</t>
  </si>
  <si>
    <t>R34000022</t>
  </si>
  <si>
    <t>240</t>
  </si>
  <si>
    <t>R34000023</t>
  </si>
  <si>
    <t>CL32 Príchytka CL 32</t>
  </si>
  <si>
    <t>242</t>
  </si>
  <si>
    <t>R34000024</t>
  </si>
  <si>
    <t>SCAME, s krytím IP44 Zásuvková skriňa s istením, 2x400V/32A + 2x 230V</t>
  </si>
  <si>
    <t>244</t>
  </si>
  <si>
    <t>R34000025</t>
  </si>
  <si>
    <t>S32 JPU 1103 A6 Trojpólový vypínač 500V/32A</t>
  </si>
  <si>
    <t>246</t>
  </si>
  <si>
    <t>R34000026</t>
  </si>
  <si>
    <t>M131800000 Tlačidlo požiarne so sklom, IP55, na omietku</t>
  </si>
  <si>
    <t>248</t>
  </si>
  <si>
    <t>21-M-D02</t>
  </si>
  <si>
    <t xml:space="preserve">Materiál - 2.NP   </t>
  </si>
  <si>
    <t>250</t>
  </si>
  <si>
    <t>CYKY-J 3x2.5 , pevne</t>
  </si>
  <si>
    <t>252</t>
  </si>
  <si>
    <t>254</t>
  </si>
  <si>
    <t>256</t>
  </si>
  <si>
    <t>CYKY-J 5x10 , pevne</t>
  </si>
  <si>
    <t>258</t>
  </si>
  <si>
    <t>260</t>
  </si>
  <si>
    <t>R34000034</t>
  </si>
  <si>
    <t>262</t>
  </si>
  <si>
    <t>264</t>
  </si>
  <si>
    <t>R34000036</t>
  </si>
  <si>
    <t>Max.60W, E27 Žiarovkové svietidlo, IP43, so snímačom pohybu</t>
  </si>
  <si>
    <t>266</t>
  </si>
  <si>
    <t>R34000037</t>
  </si>
  <si>
    <t>268</t>
  </si>
  <si>
    <t>R34000038</t>
  </si>
  <si>
    <t>4x 18W Žiarivkové svietidlo, IP20, vstavané</t>
  </si>
  <si>
    <t>270</t>
  </si>
  <si>
    <t>R34000039</t>
  </si>
  <si>
    <t>272</t>
  </si>
  <si>
    <t>R34000040</t>
  </si>
  <si>
    <t>274</t>
  </si>
  <si>
    <t>R34000041</t>
  </si>
  <si>
    <t>276</t>
  </si>
  <si>
    <t>R34000042</t>
  </si>
  <si>
    <t>278</t>
  </si>
  <si>
    <t>R34000043</t>
  </si>
  <si>
    <t>280</t>
  </si>
  <si>
    <t>R34000044</t>
  </si>
  <si>
    <t>282</t>
  </si>
  <si>
    <t>R34000045</t>
  </si>
  <si>
    <t>6 645 40 Niloé - jednozásuvka, biela</t>
  </si>
  <si>
    <t>284</t>
  </si>
  <si>
    <t>286</t>
  </si>
  <si>
    <t>288</t>
  </si>
  <si>
    <t>290</t>
  </si>
  <si>
    <t>292</t>
  </si>
  <si>
    <t>294</t>
  </si>
  <si>
    <t>H07V-U 4 z/ž Vodič, pevne</t>
  </si>
  <si>
    <t>296</t>
  </si>
  <si>
    <t>298</t>
  </si>
  <si>
    <t>R34000053</t>
  </si>
  <si>
    <t>300</t>
  </si>
  <si>
    <t>R34000054</t>
  </si>
  <si>
    <t>302</t>
  </si>
  <si>
    <t>304</t>
  </si>
  <si>
    <t>306</t>
  </si>
  <si>
    <t>308</t>
  </si>
  <si>
    <t>R34000058</t>
  </si>
  <si>
    <t>310</t>
  </si>
  <si>
    <t>R34000059</t>
  </si>
  <si>
    <t>312</t>
  </si>
  <si>
    <t>21-M-D03</t>
  </si>
  <si>
    <t xml:space="preserve">Materiál - ROZVÁDZAČ RM1   </t>
  </si>
  <si>
    <t>R34000061</t>
  </si>
  <si>
    <t>Rozvádzač 600x400x2000 mm</t>
  </si>
  <si>
    <t>314</t>
  </si>
  <si>
    <t>SVBC-12,5-4-MZ Kombinovaný svodič bleskových proudů a přepětí</t>
  </si>
  <si>
    <t>Ks</t>
  </si>
  <si>
    <t>316</t>
  </si>
  <si>
    <t>LTN-6B-1 Jistič</t>
  </si>
  <si>
    <t>318</t>
  </si>
  <si>
    <t>LTN-10B-1 Jistič</t>
  </si>
  <si>
    <t>320</t>
  </si>
  <si>
    <t>LTN-63B-3 Jistič</t>
  </si>
  <si>
    <t>322</t>
  </si>
  <si>
    <t>LTN-20C-3 Jistič</t>
  </si>
  <si>
    <t>324</t>
  </si>
  <si>
    <t>LTN-32C-3 Jistič</t>
  </si>
  <si>
    <t>326</t>
  </si>
  <si>
    <t>R34000068</t>
  </si>
  <si>
    <t>328</t>
  </si>
  <si>
    <t>R34000069</t>
  </si>
  <si>
    <t>LFN-40-4-030AC Proudový chránič</t>
  </si>
  <si>
    <t>330</t>
  </si>
  <si>
    <t>R34000070</t>
  </si>
  <si>
    <t>MSO-125-3 Vypínač</t>
  </si>
  <si>
    <t>332</t>
  </si>
  <si>
    <t>R34000071</t>
  </si>
  <si>
    <t>334</t>
  </si>
  <si>
    <t>21-M-D04</t>
  </si>
  <si>
    <t xml:space="preserve">Materiál - ROZVÁDZAČ RM2   </t>
  </si>
  <si>
    <t>R34000073</t>
  </si>
  <si>
    <t>OLE-16B-1N-030AC Proudový chránič s nadproudovou ochranou</t>
  </si>
  <si>
    <t>336</t>
  </si>
  <si>
    <t>SVC-350-3N-MZ Svodič přepětí</t>
  </si>
  <si>
    <t>338</t>
  </si>
  <si>
    <t>340</t>
  </si>
  <si>
    <t>LTN-25B-3 Jistič</t>
  </si>
  <si>
    <t>342</t>
  </si>
  <si>
    <t>344</t>
  </si>
  <si>
    <t>346</t>
  </si>
  <si>
    <t>R34000079</t>
  </si>
  <si>
    <t>348</t>
  </si>
  <si>
    <t>R34000080</t>
  </si>
  <si>
    <t>MSO-63-3 Vypínač</t>
  </si>
  <si>
    <t>350</t>
  </si>
  <si>
    <t>R34000081</t>
  </si>
  <si>
    <t>EATON, Global Line, IP30/20 Rozvodnica BF-U-4/96C</t>
  </si>
  <si>
    <t>352</t>
  </si>
  <si>
    <t>R34000082</t>
  </si>
  <si>
    <t>354</t>
  </si>
  <si>
    <t>21-M-D05</t>
  </si>
  <si>
    <t xml:space="preserve">Materiál - ROZVÁDZAČ R-KOMPRESOR   </t>
  </si>
  <si>
    <t>R34000084</t>
  </si>
  <si>
    <t>RSI-25-40-A230 Instalační stykač</t>
  </si>
  <si>
    <t>356</t>
  </si>
  <si>
    <t>R34000085</t>
  </si>
  <si>
    <t>358</t>
  </si>
  <si>
    <t>360</t>
  </si>
  <si>
    <t>181</t>
  </si>
  <si>
    <t>362</t>
  </si>
  <si>
    <t>364</t>
  </si>
  <si>
    <t>183</t>
  </si>
  <si>
    <t>R34000089</t>
  </si>
  <si>
    <t>MSO-32-3 Vypínač</t>
  </si>
  <si>
    <t>366</t>
  </si>
  <si>
    <t>R34000090</t>
  </si>
  <si>
    <t>XB5AVM1 Signálka s LED, 230.....240V, biela</t>
  </si>
  <si>
    <t>368</t>
  </si>
  <si>
    <t>185</t>
  </si>
  <si>
    <t>R34000091</t>
  </si>
  <si>
    <t>XB5AD25 Ovládač otočný 2 pev. polohy, 1 Z + 1V, čierny</t>
  </si>
  <si>
    <t>370</t>
  </si>
  <si>
    <t>R34000092</t>
  </si>
  <si>
    <t>6 647 48 Niloé - jednozásuvka IP44, biela</t>
  </si>
  <si>
    <t>372</t>
  </si>
  <si>
    <t>21-M-D06</t>
  </si>
  <si>
    <t xml:space="preserve">Materiál - BLESKOZVOD A UZEMNENIE   </t>
  </si>
  <si>
    <t>187</t>
  </si>
  <si>
    <t>FeZn D10 Drôt 10mm, pevne</t>
  </si>
  <si>
    <t>374</t>
  </si>
  <si>
    <t>AlMgSi D8 Drôt 8mm, pevne</t>
  </si>
  <si>
    <t>376</t>
  </si>
  <si>
    <t>189</t>
  </si>
  <si>
    <t>ZP 30x4 Zemniaci pás 30x4, pevne</t>
  </si>
  <si>
    <t>378</t>
  </si>
  <si>
    <t>SK Svorka krížová</t>
  </si>
  <si>
    <t>380</t>
  </si>
  <si>
    <t>191</t>
  </si>
  <si>
    <t>SR 3b Svorka pás/drôt</t>
  </si>
  <si>
    <t>382</t>
  </si>
  <si>
    <t>SZb Svorka skúšobná</t>
  </si>
  <si>
    <t>384</t>
  </si>
  <si>
    <t>193</t>
  </si>
  <si>
    <t>SOa Svorka odkvaporé rúry</t>
  </si>
  <si>
    <t>386</t>
  </si>
  <si>
    <t>PV21d Podpera - plochá strecha</t>
  </si>
  <si>
    <t>388</t>
  </si>
  <si>
    <t>195</t>
  </si>
  <si>
    <t>ŠTÍTOK Štítok označovací</t>
  </si>
  <si>
    <t>390</t>
  </si>
  <si>
    <t>KO 125 Krabica s viečkom</t>
  </si>
  <si>
    <t>392</t>
  </si>
  <si>
    <t>197</t>
  </si>
  <si>
    <t>EPS 3 Svorkovnica ekvipotenciálna do KO125</t>
  </si>
  <si>
    <t>394</t>
  </si>
  <si>
    <t>21-M-D07</t>
  </si>
  <si>
    <t xml:space="preserve">Materiál - OSTATNÉ   </t>
  </si>
  <si>
    <t>R34000106</t>
  </si>
  <si>
    <t>Podružný materiál</t>
  </si>
  <si>
    <t>kpl</t>
  </si>
  <si>
    <t>396</t>
  </si>
  <si>
    <t>05 - Fotovoltaika</t>
  </si>
  <si>
    <t xml:space="preserve">M - FOTOVOLTICKÝ ZDROJ   </t>
  </si>
  <si>
    <t xml:space="preserve">21-M-D01 - Materiál - FOTOVOLTICKÝ ZDROJ   </t>
  </si>
  <si>
    <t xml:space="preserve">FOTOVOLTICKÝ ZDROJ   </t>
  </si>
  <si>
    <t>Úprava existujúceho rozvádzača, doplnenie ističa, zapojenie</t>
  </si>
  <si>
    <t>210010030.S</t>
  </si>
  <si>
    <t>Rúrka ohybná elektroinštalačná z PVC typ FXP 63, uložená pevne</t>
  </si>
  <si>
    <t>210501103.S</t>
  </si>
  <si>
    <t>Montáž a stringovanie fotovoltického panelu veľkoformátového</t>
  </si>
  <si>
    <t>210501055.S</t>
  </si>
  <si>
    <t>Montáž konštrukcie pre kotvenie fotovoltických panelov na plochú strechu</t>
  </si>
  <si>
    <t>210800143.S</t>
  </si>
  <si>
    <t>Kábel medený uložený pevne CYKY 450/750 V 2x6</t>
  </si>
  <si>
    <t>210010575.S</t>
  </si>
  <si>
    <t>Rúrka ohybná elektroinštalačná UV stabilná bezhalogenová, D 42 uložená pevne</t>
  </si>
  <si>
    <t>210800144.S</t>
  </si>
  <si>
    <t>Kábel medený uložený pevne CYKY 450/750 V 2x10</t>
  </si>
  <si>
    <t>Solárne koncovky, príslušenstvo, príchytky</t>
  </si>
  <si>
    <t>210501265.S</t>
  </si>
  <si>
    <t>Montáž fotovoltického striedača trojfázového pre komerčné inštalácie</t>
  </si>
  <si>
    <t>210501215.S</t>
  </si>
  <si>
    <t>Montáž rozvádzača pre lokálny fotovoltický zdroj nad 63 A do 160 A</t>
  </si>
  <si>
    <t>210120013.S</t>
  </si>
  <si>
    <t>Odpínače valcových poistkových vložiek 22 x 58 trojpólové do 125 A</t>
  </si>
  <si>
    <t>210120101.S</t>
  </si>
  <si>
    <t>Poistkový patrón montáž do 63 A, vrátane dotykového krúžku</t>
  </si>
  <si>
    <t>210120426.S</t>
  </si>
  <si>
    <t>Zvodiče prepätia kombinované typu 1+2 (triedy B + C) 1pól, 1+1pól</t>
  </si>
  <si>
    <t>HZS000113.S.1</t>
  </si>
  <si>
    <t>210501131.S</t>
  </si>
  <si>
    <t>Montáž zariadení pre monitorovanie a odpínanie fotovoltických panelov</t>
  </si>
  <si>
    <t>HZS000113.S.2</t>
  </si>
  <si>
    <t>Projektová dokumentácia, pripojenie do ZS DIS</t>
  </si>
  <si>
    <t>HZS000113.S.3</t>
  </si>
  <si>
    <t>Revízia</t>
  </si>
  <si>
    <t>PPV</t>
  </si>
  <si>
    <t>Podiel pridružených výkonov</t>
  </si>
  <si>
    <t xml:space="preserve">Materiál - FOTOVOLTICKÝ ZDROJ   </t>
  </si>
  <si>
    <t>LTN-50B-3 Jistič</t>
  </si>
  <si>
    <t>R34000108</t>
  </si>
  <si>
    <t>Kábel CYKY-J 5x10 , pevne</t>
  </si>
  <si>
    <t>FXP63 Trubka FXP 63</t>
  </si>
  <si>
    <t>R34000111</t>
  </si>
  <si>
    <t>FV Panel Eco Delta power - SHINGLED MONO 400Wp</t>
  </si>
  <si>
    <t>R34000112</t>
  </si>
  <si>
    <t>FV konštrukcia na plochú strechu, zapojenie panelov</t>
  </si>
  <si>
    <t>R34000113</t>
  </si>
  <si>
    <t>Kábel SOLAR 2x6</t>
  </si>
  <si>
    <t>R34000114</t>
  </si>
  <si>
    <t>40/46,4 Chránička čierna ohybná</t>
  </si>
  <si>
    <t>R34000115</t>
  </si>
  <si>
    <t>Kábel SOLAR 2x10</t>
  </si>
  <si>
    <t>R34000116</t>
  </si>
  <si>
    <t>R34000117</t>
  </si>
  <si>
    <t>R34000118</t>
  </si>
  <si>
    <t>Inverter Huawei SUN2000 30KTL</t>
  </si>
  <si>
    <t>R34000119</t>
  </si>
  <si>
    <t>Rozvodnica na povrch 1200 x 600 x 250 mm, IP54</t>
  </si>
  <si>
    <t>R34000120</t>
  </si>
  <si>
    <t>Pojistkový odpínač</t>
  </si>
  <si>
    <t>R34000121</t>
  </si>
  <si>
    <t>16A gG Pojistková vložka</t>
  </si>
  <si>
    <t>R34000122</t>
  </si>
  <si>
    <t>Prepäťová ochrana DC</t>
  </si>
  <si>
    <t>R34000123</t>
  </si>
  <si>
    <t>R34000124</t>
  </si>
  <si>
    <t>Smart meter spríslušenstvom</t>
  </si>
  <si>
    <t>R34000126</t>
  </si>
  <si>
    <t>Doprava, ubytovanie</t>
  </si>
  <si>
    <t>PM</t>
  </si>
  <si>
    <t>02 - Zdravotechnika</t>
  </si>
  <si>
    <t xml:space="preserve">    721 - Zdravotechnika - vnútorná kanalizácia</t>
  </si>
  <si>
    <t xml:space="preserve">    725 - Zdravotechnika - zariaďovacie predmety</t>
  </si>
  <si>
    <t>971056011.S</t>
  </si>
  <si>
    <t>Jadrové vrty diamantovými korunkami do D 120 mm do stien - stropov železobetónových -0,00027t</t>
  </si>
  <si>
    <t>cm</t>
  </si>
  <si>
    <t>2054749474</t>
  </si>
  <si>
    <t>721</t>
  </si>
  <si>
    <t>Zdravotechnika - vnútorná kanalizácia</t>
  </si>
  <si>
    <t>721171308</t>
  </si>
  <si>
    <t>Potrubie z rúr PE-HD Dxt110x3,2 mm ležaté</t>
  </si>
  <si>
    <t>360492157</t>
  </si>
  <si>
    <t>721171309.S</t>
  </si>
  <si>
    <t>Potrubie z rúr PE-HD Dxt 125x3,2 mm ležaté</t>
  </si>
  <si>
    <t>1188822465</t>
  </si>
  <si>
    <t>721173205</t>
  </si>
  <si>
    <t>Potrubie z novodurových rúr TPD 5-177-67 pripájacie D 50x1,8</t>
  </si>
  <si>
    <t>-244581773</t>
  </si>
  <si>
    <t>721173206</t>
  </si>
  <si>
    <t>Potrubie z novodurových rúr TPD 5-177-67 pripájacie D 75x1,8</t>
  </si>
  <si>
    <t>527072007</t>
  </si>
  <si>
    <t>721194105.S</t>
  </si>
  <si>
    <t>Zriadenie prípojky na potrubí vyvedenie a upevnenie odpadových výpustiek D 50 mm</t>
  </si>
  <si>
    <t>-1567441128</t>
  </si>
  <si>
    <t>286630021800.S</t>
  </si>
  <si>
    <t>Podlahový vtok s vertikálnym odtokom D 50 mm, rošt 105x105 mm, PE-HD</t>
  </si>
  <si>
    <t>334295342</t>
  </si>
  <si>
    <t>721213000.S</t>
  </si>
  <si>
    <t>Montáž podlahového vpustu s vodorovným odtokom DN 50</t>
  </si>
  <si>
    <t>-1434811419</t>
  </si>
  <si>
    <t>721274103.S</t>
  </si>
  <si>
    <t>Ventilačná hlavica HL807-DN 75</t>
  </si>
  <si>
    <t>1186489764</t>
  </si>
  <si>
    <t>721290123.S</t>
  </si>
  <si>
    <t>Ostatné - skúška tesnosti kanalizácie v objektoch dymom do DN 300</t>
  </si>
  <si>
    <t>972410502</t>
  </si>
  <si>
    <t>998721201.S</t>
  </si>
  <si>
    <t>Presun hmôt pre vnútornú kanalizáciu v objektoch výšky do 6 m</t>
  </si>
  <si>
    <t>-1707994229</t>
  </si>
  <si>
    <t>722130213.S</t>
  </si>
  <si>
    <t>Potrubie z oceľových rúr pozink. bezšvíkových bežných-11 353.0, 10 004.0 zvarov. bežných-11 343.00 DN 25</t>
  </si>
  <si>
    <t>-295482718</t>
  </si>
  <si>
    <t>722130214.S</t>
  </si>
  <si>
    <t>Potrubie z oceľových rúr pozink. bezšvíkových bežných-11 353.0, 10 004.0 zvarov. bežných-11 343.00 DN 32</t>
  </si>
  <si>
    <t>1224140030</t>
  </si>
  <si>
    <t>722171111</t>
  </si>
  <si>
    <t>Plasthliníkové potrubie Ivar ALPEX-DUO v kotúčoch spájané lisovaním dxt 16x2 mm</t>
  </si>
  <si>
    <t>539437945</t>
  </si>
  <si>
    <t>722171113</t>
  </si>
  <si>
    <t>Plasthliníkové potrubie Ivar ALPEX-DUO v kotúčoch spájané lisovaním dxt 20x2 mm</t>
  </si>
  <si>
    <t>1763560440</t>
  </si>
  <si>
    <t>722171114</t>
  </si>
  <si>
    <t>Plasthliníkové potrubie Ivar ALPEX-DUO v kotúčoch spájané lisovaním dxt 26x3 mm</t>
  </si>
  <si>
    <t>-1346837254</t>
  </si>
  <si>
    <t>722182110</t>
  </si>
  <si>
    <t>Ochrana potrubia D16 pásmi MIRELON</t>
  </si>
  <si>
    <t>-2085146988</t>
  </si>
  <si>
    <t>722182111</t>
  </si>
  <si>
    <t>Ochrana potrubia D20 pásmi MIRELON</t>
  </si>
  <si>
    <t>-2104616998</t>
  </si>
  <si>
    <t>722182113</t>
  </si>
  <si>
    <t>Ochrana potrubia pásmi D26 MIRELON</t>
  </si>
  <si>
    <t>1806883497</t>
  </si>
  <si>
    <t>722182114</t>
  </si>
  <si>
    <t>Ochrana potrubia pásmi hr. 6mm D32 MIRELON</t>
  </si>
  <si>
    <t>1038857816</t>
  </si>
  <si>
    <t>722190401.S</t>
  </si>
  <si>
    <t>Vyvedenie a upevnenie výpustky DN 15</t>
  </si>
  <si>
    <t>-1965828111</t>
  </si>
  <si>
    <t>722190402.S</t>
  </si>
  <si>
    <t>Vyvedenie a upevnenie výpustky DN 20</t>
  </si>
  <si>
    <t>2128303060</t>
  </si>
  <si>
    <t>551110029000.S</t>
  </si>
  <si>
    <t>Ventil uzatvarací priamy 3/4"</t>
  </si>
  <si>
    <t>1086316863</t>
  </si>
  <si>
    <t>551110029530.S</t>
  </si>
  <si>
    <t>Ventil uzatvárací šikmý DN 32 na pitnú vodu</t>
  </si>
  <si>
    <t>1006178508</t>
  </si>
  <si>
    <t>551410000500.S</t>
  </si>
  <si>
    <t>Ventil rohový RDL 80 1/2"</t>
  </si>
  <si>
    <t>1199490222</t>
  </si>
  <si>
    <t>M002</t>
  </si>
  <si>
    <t>Šikmý zatvárací ventil DN15 K5083 1/2"</t>
  </si>
  <si>
    <t>kus</t>
  </si>
  <si>
    <t>886562704</t>
  </si>
  <si>
    <t>M003</t>
  </si>
  <si>
    <t>Šikmý zatvárací ventil DN15 K5083 3/4"</t>
  </si>
  <si>
    <t>704004093</t>
  </si>
  <si>
    <t>M004</t>
  </si>
  <si>
    <t>Pripojovacia flexi nerez hadice dl. 0,6 m</t>
  </si>
  <si>
    <t>1252627316</t>
  </si>
  <si>
    <t>722211025.S</t>
  </si>
  <si>
    <t>Montáž armatúry do DN 50</t>
  </si>
  <si>
    <t>-1489081180</t>
  </si>
  <si>
    <t>449150000200</t>
  </si>
  <si>
    <t xml:space="preserve">Hydrantový systém so sploštiteľnou hadicou C 52 s navijakom, šxvxhr 500x570x210 mm, (prúdnica, hadica 20 m, nástenný hydrant, oceľ. skrinka, navijak) so stojanom </t>
  </si>
  <si>
    <t>-1864478017</t>
  </si>
  <si>
    <t>722290226.S</t>
  </si>
  <si>
    <t>Tlaková skúška vodovodného potrubia závitového do DN 50</t>
  </si>
  <si>
    <t>-1524699775</t>
  </si>
  <si>
    <t>722290234.S</t>
  </si>
  <si>
    <t>Prepláchnutie a dezinfekcia vodovodného potrubia do DN 80</t>
  </si>
  <si>
    <t>265440081</t>
  </si>
  <si>
    <t>998722201.S</t>
  </si>
  <si>
    <t>850636222</t>
  </si>
  <si>
    <t>725</t>
  </si>
  <si>
    <t>Zdravotechnika - zariaďovacie predmety</t>
  </si>
  <si>
    <t>725219401.S</t>
  </si>
  <si>
    <t>Montáž umývadla keramického na skrutky do muriva, bez výtokovej armatúry</t>
  </si>
  <si>
    <t>-701035418</t>
  </si>
  <si>
    <t>552310003900.S</t>
  </si>
  <si>
    <t>Nerezové umývadlo s kolenovým spínaním U-43+KOB-3</t>
  </si>
  <si>
    <t>-668981391</t>
  </si>
  <si>
    <t>725329102.S</t>
  </si>
  <si>
    <t>Montáž kuchynských drezov dvojitých s dvoma drezmi alebo okapovým drezom s rozmerom do 800x600 mm</t>
  </si>
  <si>
    <t>-426088986</t>
  </si>
  <si>
    <t>552310000200.S</t>
  </si>
  <si>
    <t xml:space="preserve">Kuchynský drez nerezový </t>
  </si>
  <si>
    <t>641462328</t>
  </si>
  <si>
    <t>725829201.S</t>
  </si>
  <si>
    <t>Montáž batérie umývadlovej a drezovej nástennej pákovej alebo klasickej s mechanickým ovládaním</t>
  </si>
  <si>
    <t>464169598</t>
  </si>
  <si>
    <t>725869301.S</t>
  </si>
  <si>
    <t>Montáž zápachovej uzávierky pre zariaďovacie predmety, umývadlovej do D 40 mm</t>
  </si>
  <si>
    <t>-1737421915</t>
  </si>
  <si>
    <t>551620006400.S</t>
  </si>
  <si>
    <t>Zápachová uzávierka - sifón pre umývadlá DN 40</t>
  </si>
  <si>
    <t>1658061699</t>
  </si>
  <si>
    <t>551450000600.S</t>
  </si>
  <si>
    <t>Batéria drezová stojanková páková</t>
  </si>
  <si>
    <t>660232344</t>
  </si>
  <si>
    <t>725869311.S</t>
  </si>
  <si>
    <t>Montáž zápachovej uzávierky pre zariaďovacie predmety, drezovej do D 50 mm (pre jeden drez)</t>
  </si>
  <si>
    <t>1167110264</t>
  </si>
  <si>
    <t>551620007100.S</t>
  </si>
  <si>
    <t>Zápachová uzávierka- sifón pre drezy DN 50</t>
  </si>
  <si>
    <t>569736068</t>
  </si>
  <si>
    <t>998725101.S</t>
  </si>
  <si>
    <t>Presun hmôt pre zariaďovacie predmety v objektoch výšky do 6 m</t>
  </si>
  <si>
    <t>-1692651144</t>
  </si>
  <si>
    <t>03 - Vykurovanie</t>
  </si>
  <si>
    <t xml:space="preserve">    733 - Ústredné kúrenie - rozvodné potrubie</t>
  </si>
  <si>
    <t xml:space="preserve">    734 - Ústredné kúrenie - armatúry</t>
  </si>
  <si>
    <t>97205600R</t>
  </si>
  <si>
    <t>Jadrové vrty do betonového stropného panelu D72 mm hr. 200 mm</t>
  </si>
  <si>
    <t>1232043693</t>
  </si>
  <si>
    <t>733</t>
  </si>
  <si>
    <t>Ústredné kúrenie - rozvodné potrubie</t>
  </si>
  <si>
    <t>722171130.S</t>
  </si>
  <si>
    <t>Plasthliníkové potrubie (ALPEX-THERM , vrát. fitingov) Dxt 16x2</t>
  </si>
  <si>
    <t>1722214936</t>
  </si>
  <si>
    <t>722171132.S</t>
  </si>
  <si>
    <t>Plasthliníkové potrubie (ALPEX-THERM , vrát. fitingov) Dxt 20x2</t>
  </si>
  <si>
    <t>446699614</t>
  </si>
  <si>
    <t>722171133.S</t>
  </si>
  <si>
    <t>Plasthliníkové potrubie (ALPEX-THERM , vrát. fitingov) Dxt 26x3</t>
  </si>
  <si>
    <t>-1746387653</t>
  </si>
  <si>
    <t>73315259R</t>
  </si>
  <si>
    <t>Tepelnoizolačné pásy MIRELON hr. 9mm podľa výpisu potrubia</t>
  </si>
  <si>
    <t>-931760539</t>
  </si>
  <si>
    <t>734</t>
  </si>
  <si>
    <t>Ústredné kúrenie - armatúry</t>
  </si>
  <si>
    <t>734160812R</t>
  </si>
  <si>
    <t>Montáž armatúr</t>
  </si>
  <si>
    <t>1274742774</t>
  </si>
  <si>
    <t>551280001400.S</t>
  </si>
  <si>
    <t>Termostatická hlavica Honeywell</t>
  </si>
  <si>
    <t>704144552</t>
  </si>
  <si>
    <t>48453001090R</t>
  </si>
  <si>
    <t>Armatúra pre spodné pripojenie priame Honeywell-Verafix VK</t>
  </si>
  <si>
    <t>-1189722110</t>
  </si>
  <si>
    <t>551210027000.S</t>
  </si>
  <si>
    <t>Spiatočkový radiátorový ventil priamy DN 15</t>
  </si>
  <si>
    <t>1677646070</t>
  </si>
  <si>
    <t>551210033700.S</t>
  </si>
  <si>
    <t>Ventil termostatický priamy 1/2”</t>
  </si>
  <si>
    <t>464765335</t>
  </si>
  <si>
    <t>551210045600</t>
  </si>
  <si>
    <t>Guľový uzatvárací ventil DN20</t>
  </si>
  <si>
    <t>705816714</t>
  </si>
  <si>
    <t>735112065.S</t>
  </si>
  <si>
    <t>Montáž vykurovacieho telesa</t>
  </si>
  <si>
    <t>-253217847</t>
  </si>
  <si>
    <t>484530015963</t>
  </si>
  <si>
    <t>Teleso vykurovacie doskové dvojpanelové oceľové KORAD 21K, vxl 600x600 mm, KORAD RADIATORS</t>
  </si>
  <si>
    <t>641559141</t>
  </si>
  <si>
    <t>484530056800</t>
  </si>
  <si>
    <t>Teleso vykurovacie doskové dvojpanelové oceľové KORAD 21K, vxl 600x900 mm s bočným pripojením a konvektorom, KORAD RADIATORS</t>
  </si>
  <si>
    <t>1602897419</t>
  </si>
  <si>
    <t>484530066300</t>
  </si>
  <si>
    <t>Teleso vykurovacie doskové dvojpanelové oceľové KORAD 22K, vxl 600x1200 mm s bočným pripojením a dvoma konvektormi, KORAD RADIATORS</t>
  </si>
  <si>
    <t>583602487</t>
  </si>
  <si>
    <t>484530015969</t>
  </si>
  <si>
    <t>Teleso vykurovacie doskové dvojpanelové oceľové KORAD 21K, vxlxhĺ 600x900x66 mm</t>
  </si>
  <si>
    <t>357592188</t>
  </si>
  <si>
    <t>484530015975</t>
  </si>
  <si>
    <t>Teleso vykurovacie doskové dvojpanelové oceľové KORAD 21K, vxlxhĺ 600x1200x66 mm</t>
  </si>
  <si>
    <t>364957032</t>
  </si>
  <si>
    <t>484530021500</t>
  </si>
  <si>
    <t>Teleso vykurovacie doskové dvojradové oceľové RADIK VK 22, vxlxhĺ 600x1000x100 mm</t>
  </si>
  <si>
    <t>65768737</t>
  </si>
  <si>
    <t>484530021R1</t>
  </si>
  <si>
    <t>Zátka odvzušnovacia ku Koradu 1/2</t>
  </si>
  <si>
    <t>-387912375</t>
  </si>
  <si>
    <t>484530021R2</t>
  </si>
  <si>
    <t>Zátka záslepka ku Koradu 1/2</t>
  </si>
  <si>
    <t>481564709</t>
  </si>
  <si>
    <t>484530021R3</t>
  </si>
  <si>
    <t>Držiak Korad-plast sada</t>
  </si>
  <si>
    <t>769675212</t>
  </si>
  <si>
    <t>73319010R1</t>
  </si>
  <si>
    <t xml:space="preserve">Tlaková a vykurovacia skúška </t>
  </si>
  <si>
    <t>sub</t>
  </si>
  <si>
    <t>1702591089</t>
  </si>
  <si>
    <t>KCN</t>
  </si>
  <si>
    <t>001</t>
  </si>
  <si>
    <t>R</t>
  </si>
  <si>
    <t>002</t>
  </si>
  <si>
    <t>011</t>
  </si>
  <si>
    <t>693</t>
  </si>
  <si>
    <t>003</t>
  </si>
  <si>
    <t>013</t>
  </si>
  <si>
    <t>000</t>
  </si>
  <si>
    <t>HZS</t>
  </si>
  <si>
    <t>341110000700.S</t>
  </si>
  <si>
    <t>341110002100.S</t>
  </si>
  <si>
    <t>341110002200.S</t>
  </si>
  <si>
    <t>341110002400.S</t>
  </si>
  <si>
    <t>341110004900.S</t>
  </si>
  <si>
    <t>341110002300.S</t>
  </si>
  <si>
    <t>341110000800.S</t>
  </si>
  <si>
    <t>345610005000.S</t>
  </si>
  <si>
    <t>345410000400.S</t>
  </si>
  <si>
    <t>354410064500.S</t>
  </si>
  <si>
    <t>354410034800.S</t>
  </si>
  <si>
    <t>354410004200.S</t>
  </si>
  <si>
    <t>354410004300.S</t>
  </si>
  <si>
    <t>354410001000.S</t>
  </si>
  <si>
    <t>354410002500.S</t>
  </si>
  <si>
    <t>354410058800.S</t>
  </si>
  <si>
    <t>354410064200.S</t>
  </si>
  <si>
    <t>354410054800.S</t>
  </si>
  <si>
    <t>345350004320.S</t>
  </si>
  <si>
    <t>345410001900.S</t>
  </si>
  <si>
    <t>345350002600.S</t>
  </si>
  <si>
    <t>350003000.S</t>
  </si>
  <si>
    <t>341310009300.S</t>
  </si>
  <si>
    <t>341110012200.S</t>
  </si>
  <si>
    <t>341110012300.S</t>
  </si>
  <si>
    <t>345710009000</t>
  </si>
  <si>
    <t>345710009300</t>
  </si>
  <si>
    <t>345710009500</t>
  </si>
  <si>
    <t>358220022454</t>
  </si>
  <si>
    <t>358220022456</t>
  </si>
  <si>
    <t>358220064442</t>
  </si>
  <si>
    <t>358220064432</t>
  </si>
  <si>
    <t>358220064430</t>
  </si>
  <si>
    <t>358220064434</t>
  </si>
  <si>
    <t>358240002944</t>
  </si>
  <si>
    <t>358240002918</t>
  </si>
  <si>
    <t>358220064438</t>
  </si>
  <si>
    <t>345710009600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</si>
</sst>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0" fontId="8" fillId="0" borderId="15" xfId="0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0" fontId="20" fillId="0" borderId="21" xfId="0" applyFont="1" applyBorder="1" applyAlignment="1">
      <alignment horizontal="left" vertical="center"/>
    </xf>
    <xf numFmtId="0" fontId="31" fillId="0" borderId="19" xfId="0" applyFont="1" applyBorder="1" applyAlignment="1">
      <alignment horizontal="left" vertical="center"/>
    </xf>
    <xf numFmtId="0" fontId="31" fillId="0" borderId="20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9" fontId="19" fillId="0" borderId="22" xfId="0" applyNumberFormat="1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topLeftCell="A82" workbookViewId="0">
      <selection activeCell="AG96" sqref="AG96:AM96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192" t="s">
        <v>5</v>
      </c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85" t="s">
        <v>12</v>
      </c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R5" s="16"/>
      <c r="BS5" s="13" t="s">
        <v>6</v>
      </c>
    </row>
    <row r="6" spans="1:74" ht="36.9" customHeight="1">
      <c r="B6" s="16"/>
      <c r="D6" s="21" t="s">
        <v>13</v>
      </c>
      <c r="K6" s="187" t="s">
        <v>14</v>
      </c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6</v>
      </c>
    </row>
    <row r="9" spans="1:74" ht="14.4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ht="18.45" customHeight="1">
      <c r="B11" s="16"/>
      <c r="E11" s="20" t="s">
        <v>23</v>
      </c>
      <c r="AK11" s="22" t="s">
        <v>24</v>
      </c>
      <c r="AN11" s="20" t="s">
        <v>1</v>
      </c>
      <c r="AR11" s="16"/>
      <c r="BS11" s="13" t="s">
        <v>6</v>
      </c>
    </row>
    <row r="12" spans="1:74" ht="6.9" customHeight="1">
      <c r="B12" s="16"/>
      <c r="AR12" s="16"/>
      <c r="BS12" s="13" t="s">
        <v>6</v>
      </c>
    </row>
    <row r="13" spans="1:74" ht="12" customHeight="1">
      <c r="B13" s="16"/>
      <c r="D13" s="22" t="s">
        <v>25</v>
      </c>
      <c r="AK13" s="22" t="s">
        <v>22</v>
      </c>
      <c r="AN13" s="20" t="s">
        <v>1</v>
      </c>
      <c r="AR13" s="16"/>
      <c r="BS13" s="13" t="s">
        <v>6</v>
      </c>
    </row>
    <row r="14" spans="1:74" ht="13.2">
      <c r="B14" s="16"/>
      <c r="E14" s="20" t="s">
        <v>26</v>
      </c>
      <c r="AK14" s="22" t="s">
        <v>24</v>
      </c>
      <c r="AN14" s="20" t="s">
        <v>1</v>
      </c>
      <c r="AR14" s="16"/>
      <c r="BS14" s="13" t="s">
        <v>6</v>
      </c>
    </row>
    <row r="15" spans="1:74" ht="6.9" customHeight="1">
      <c r="B15" s="16"/>
      <c r="AR15" s="16"/>
      <c r="BS15" s="13" t="s">
        <v>3</v>
      </c>
    </row>
    <row r="16" spans="1:74" ht="12" customHeight="1">
      <c r="B16" s="16"/>
      <c r="D16" s="22" t="s">
        <v>27</v>
      </c>
      <c r="AK16" s="22" t="s">
        <v>22</v>
      </c>
      <c r="AN16" s="20" t="s">
        <v>1</v>
      </c>
      <c r="AR16" s="16"/>
      <c r="BS16" s="13" t="s">
        <v>3</v>
      </c>
    </row>
    <row r="17" spans="2:71" ht="18.45" customHeight="1">
      <c r="B17" s="16"/>
      <c r="E17" s="20" t="s">
        <v>28</v>
      </c>
      <c r="AK17" s="22" t="s">
        <v>24</v>
      </c>
      <c r="AN17" s="20" t="s">
        <v>1</v>
      </c>
      <c r="AR17" s="16"/>
      <c r="BS17" s="13" t="s">
        <v>29</v>
      </c>
    </row>
    <row r="18" spans="2:71" ht="6.9" customHeight="1">
      <c r="B18" s="16"/>
      <c r="AR18" s="16"/>
      <c r="BS18" s="13" t="s">
        <v>6</v>
      </c>
    </row>
    <row r="19" spans="2:71" ht="12" customHeight="1">
      <c r="B19" s="16"/>
      <c r="D19" s="22" t="s">
        <v>30</v>
      </c>
      <c r="AK19" s="22" t="s">
        <v>22</v>
      </c>
      <c r="AN19" s="20" t="s">
        <v>1</v>
      </c>
      <c r="AR19" s="16"/>
      <c r="BS19" s="13" t="s">
        <v>6</v>
      </c>
    </row>
    <row r="20" spans="2:71" ht="18.45" customHeight="1">
      <c r="B20" s="16"/>
      <c r="E20" s="20" t="s">
        <v>31</v>
      </c>
      <c r="AK20" s="22" t="s">
        <v>24</v>
      </c>
      <c r="AN20" s="20" t="s">
        <v>1</v>
      </c>
      <c r="AR20" s="16"/>
      <c r="BS20" s="13" t="s">
        <v>29</v>
      </c>
    </row>
    <row r="21" spans="2:71" ht="6.9" customHeight="1">
      <c r="B21" s="16"/>
      <c r="AR21" s="16"/>
    </row>
    <row r="22" spans="2:71" ht="12" customHeight="1">
      <c r="B22" s="16"/>
      <c r="D22" s="22" t="s">
        <v>32</v>
      </c>
      <c r="AR22" s="16"/>
    </row>
    <row r="23" spans="2:71" ht="16.5" customHeight="1">
      <c r="B23" s="16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6"/>
    </row>
    <row r="24" spans="2:71" ht="6.9" customHeight="1">
      <c r="B24" s="16"/>
      <c r="AR24" s="16"/>
    </row>
    <row r="25" spans="2:71" ht="6.9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>
      <c r="B26" s="25"/>
      <c r="D26" s="26" t="s">
        <v>33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9">
        <f>ROUND(AG94,2)</f>
        <v>0</v>
      </c>
      <c r="AL26" s="190"/>
      <c r="AM26" s="190"/>
      <c r="AN26" s="190"/>
      <c r="AO26" s="190"/>
      <c r="AR26" s="25"/>
    </row>
    <row r="27" spans="2:71" s="1" customFormat="1" ht="6.9" customHeight="1">
      <c r="B27" s="25"/>
      <c r="AR27" s="25"/>
    </row>
    <row r="28" spans="2:71" s="1" customFormat="1" ht="13.2">
      <c r="B28" s="25"/>
      <c r="L28" s="191" t="s">
        <v>34</v>
      </c>
      <c r="M28" s="191"/>
      <c r="N28" s="191"/>
      <c r="O28" s="191"/>
      <c r="P28" s="191"/>
      <c r="W28" s="191" t="s">
        <v>35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36</v>
      </c>
      <c r="AL28" s="191"/>
      <c r="AM28" s="191"/>
      <c r="AN28" s="191"/>
      <c r="AO28" s="191"/>
      <c r="AR28" s="25"/>
    </row>
    <row r="29" spans="2:71" s="2" customFormat="1" ht="14.4" customHeight="1">
      <c r="B29" s="29"/>
      <c r="D29" s="22" t="s">
        <v>37</v>
      </c>
      <c r="F29" s="30" t="s">
        <v>38</v>
      </c>
      <c r="L29" s="193">
        <v>0.2</v>
      </c>
      <c r="M29" s="194"/>
      <c r="N29" s="194"/>
      <c r="O29" s="194"/>
      <c r="P29" s="194"/>
      <c r="Q29" s="31"/>
      <c r="R29" s="31"/>
      <c r="S29" s="31"/>
      <c r="T29" s="31"/>
      <c r="U29" s="31"/>
      <c r="V29" s="31"/>
      <c r="W29" s="195">
        <f>ROUND(AZ94, 2)</f>
        <v>0</v>
      </c>
      <c r="X29" s="194"/>
      <c r="Y29" s="194"/>
      <c r="Z29" s="194"/>
      <c r="AA29" s="194"/>
      <c r="AB29" s="194"/>
      <c r="AC29" s="194"/>
      <c r="AD29" s="194"/>
      <c r="AE29" s="194"/>
      <c r="AF29" s="31"/>
      <c r="AG29" s="31"/>
      <c r="AH29" s="31"/>
      <c r="AI29" s="31"/>
      <c r="AJ29" s="31"/>
      <c r="AK29" s="195">
        <f>ROUND(AV94, 2)</f>
        <v>0</v>
      </c>
      <c r="AL29" s="194"/>
      <c r="AM29" s="194"/>
      <c r="AN29" s="194"/>
      <c r="AO29" s="194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" customHeight="1">
      <c r="B30" s="29"/>
      <c r="F30" s="30" t="s">
        <v>39</v>
      </c>
      <c r="L30" s="182">
        <v>0.2</v>
      </c>
      <c r="M30" s="183"/>
      <c r="N30" s="183"/>
      <c r="O30" s="183"/>
      <c r="P30" s="183"/>
      <c r="W30" s="184">
        <f>ROUND(BA94, 2)</f>
        <v>0</v>
      </c>
      <c r="X30" s="183"/>
      <c r="Y30" s="183"/>
      <c r="Z30" s="183"/>
      <c r="AA30" s="183"/>
      <c r="AB30" s="183"/>
      <c r="AC30" s="183"/>
      <c r="AD30" s="183"/>
      <c r="AE30" s="183"/>
      <c r="AK30" s="184">
        <f>ROUND(AW94, 2)</f>
        <v>0</v>
      </c>
      <c r="AL30" s="183"/>
      <c r="AM30" s="183"/>
      <c r="AN30" s="183"/>
      <c r="AO30" s="183"/>
      <c r="AR30" s="29"/>
    </row>
    <row r="31" spans="2:71" s="2" customFormat="1" ht="14.4" hidden="1" customHeight="1">
      <c r="B31" s="29"/>
      <c r="F31" s="22" t="s">
        <v>40</v>
      </c>
      <c r="L31" s="182">
        <v>0.2</v>
      </c>
      <c r="M31" s="183"/>
      <c r="N31" s="183"/>
      <c r="O31" s="183"/>
      <c r="P31" s="183"/>
      <c r="W31" s="184">
        <f>ROUND(BB94, 2)</f>
        <v>0</v>
      </c>
      <c r="X31" s="183"/>
      <c r="Y31" s="183"/>
      <c r="Z31" s="183"/>
      <c r="AA31" s="183"/>
      <c r="AB31" s="183"/>
      <c r="AC31" s="183"/>
      <c r="AD31" s="183"/>
      <c r="AE31" s="183"/>
      <c r="AK31" s="184">
        <v>0</v>
      </c>
      <c r="AL31" s="183"/>
      <c r="AM31" s="183"/>
      <c r="AN31" s="183"/>
      <c r="AO31" s="183"/>
      <c r="AR31" s="29"/>
    </row>
    <row r="32" spans="2:71" s="2" customFormat="1" ht="14.4" hidden="1" customHeight="1">
      <c r="B32" s="29"/>
      <c r="F32" s="22" t="s">
        <v>41</v>
      </c>
      <c r="L32" s="182">
        <v>0.2</v>
      </c>
      <c r="M32" s="183"/>
      <c r="N32" s="183"/>
      <c r="O32" s="183"/>
      <c r="P32" s="183"/>
      <c r="W32" s="184">
        <f>ROUND(BC94, 2)</f>
        <v>0</v>
      </c>
      <c r="X32" s="183"/>
      <c r="Y32" s="183"/>
      <c r="Z32" s="183"/>
      <c r="AA32" s="183"/>
      <c r="AB32" s="183"/>
      <c r="AC32" s="183"/>
      <c r="AD32" s="183"/>
      <c r="AE32" s="183"/>
      <c r="AK32" s="184">
        <v>0</v>
      </c>
      <c r="AL32" s="183"/>
      <c r="AM32" s="183"/>
      <c r="AN32" s="183"/>
      <c r="AO32" s="183"/>
      <c r="AR32" s="29"/>
    </row>
    <row r="33" spans="2:52" s="2" customFormat="1" ht="14.4" hidden="1" customHeight="1">
      <c r="B33" s="29"/>
      <c r="F33" s="30" t="s">
        <v>42</v>
      </c>
      <c r="L33" s="193">
        <v>0</v>
      </c>
      <c r="M33" s="194"/>
      <c r="N33" s="194"/>
      <c r="O33" s="194"/>
      <c r="P33" s="194"/>
      <c r="Q33" s="31"/>
      <c r="R33" s="31"/>
      <c r="S33" s="31"/>
      <c r="T33" s="31"/>
      <c r="U33" s="31"/>
      <c r="V33" s="31"/>
      <c r="W33" s="195">
        <f>ROUND(BD94, 2)</f>
        <v>0</v>
      </c>
      <c r="X33" s="194"/>
      <c r="Y33" s="194"/>
      <c r="Z33" s="194"/>
      <c r="AA33" s="194"/>
      <c r="AB33" s="194"/>
      <c r="AC33" s="194"/>
      <c r="AD33" s="194"/>
      <c r="AE33" s="194"/>
      <c r="AF33" s="31"/>
      <c r="AG33" s="31"/>
      <c r="AH33" s="31"/>
      <c r="AI33" s="31"/>
      <c r="AJ33" s="31"/>
      <c r="AK33" s="195">
        <v>0</v>
      </c>
      <c r="AL33" s="194"/>
      <c r="AM33" s="194"/>
      <c r="AN33" s="194"/>
      <c r="AO33" s="194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" customHeight="1">
      <c r="B34" s="25"/>
      <c r="AR34" s="25"/>
    </row>
    <row r="35" spans="2:52" s="1" customFormat="1" ht="25.95" customHeight="1">
      <c r="B35" s="25"/>
      <c r="C35" s="33"/>
      <c r="D35" s="34" t="s">
        <v>43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44</v>
      </c>
      <c r="U35" s="35"/>
      <c r="V35" s="35"/>
      <c r="W35" s="35"/>
      <c r="X35" s="199" t="s">
        <v>45</v>
      </c>
      <c r="Y35" s="197"/>
      <c r="Z35" s="197"/>
      <c r="AA35" s="197"/>
      <c r="AB35" s="197"/>
      <c r="AC35" s="35"/>
      <c r="AD35" s="35"/>
      <c r="AE35" s="35"/>
      <c r="AF35" s="35"/>
      <c r="AG35" s="35"/>
      <c r="AH35" s="35"/>
      <c r="AI35" s="35"/>
      <c r="AJ35" s="35"/>
      <c r="AK35" s="196">
        <f>SUM(AK26:AK33)</f>
        <v>0</v>
      </c>
      <c r="AL35" s="197"/>
      <c r="AM35" s="197"/>
      <c r="AN35" s="197"/>
      <c r="AO35" s="198"/>
      <c r="AP35" s="33"/>
      <c r="AQ35" s="33"/>
      <c r="AR35" s="25"/>
    </row>
    <row r="36" spans="2:52" s="1" customFormat="1" ht="6.9" customHeight="1">
      <c r="B36" s="25"/>
      <c r="AR36" s="25"/>
    </row>
    <row r="37" spans="2:52" s="1" customFormat="1" ht="14.4" customHeight="1">
      <c r="B37" s="25"/>
      <c r="AR37" s="25"/>
    </row>
    <row r="38" spans="2:52" ht="14.4" customHeight="1">
      <c r="B38" s="16"/>
      <c r="AR38" s="16"/>
    </row>
    <row r="39" spans="2:52" ht="14.4" customHeight="1">
      <c r="B39" s="16"/>
      <c r="AR39" s="16"/>
    </row>
    <row r="40" spans="2:52" ht="14.4" customHeight="1">
      <c r="B40" s="16"/>
      <c r="AR40" s="16"/>
    </row>
    <row r="41" spans="2:52" ht="14.4" customHeight="1">
      <c r="B41" s="16"/>
      <c r="AR41" s="16"/>
    </row>
    <row r="42" spans="2:52" ht="14.4" customHeight="1">
      <c r="B42" s="16"/>
      <c r="AR42" s="16"/>
    </row>
    <row r="43" spans="2:52" ht="14.4" customHeight="1">
      <c r="B43" s="16"/>
      <c r="AR43" s="16"/>
    </row>
    <row r="44" spans="2:52" ht="14.4" customHeight="1">
      <c r="B44" s="16"/>
      <c r="AR44" s="16"/>
    </row>
    <row r="45" spans="2:52" ht="14.4" customHeight="1">
      <c r="B45" s="16"/>
      <c r="AR45" s="16"/>
    </row>
    <row r="46" spans="2:52" ht="14.4" customHeight="1">
      <c r="B46" s="16"/>
      <c r="AR46" s="16"/>
    </row>
    <row r="47" spans="2:52" ht="14.4" customHeight="1">
      <c r="B47" s="16"/>
      <c r="AR47" s="16"/>
    </row>
    <row r="48" spans="2:52" ht="14.4" customHeight="1">
      <c r="B48" s="16"/>
      <c r="AR48" s="16"/>
    </row>
    <row r="49" spans="2:44" s="1" customFormat="1" ht="14.4" customHeight="1">
      <c r="B49" s="25"/>
      <c r="D49" s="37" t="s">
        <v>46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47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5"/>
      <c r="D60" s="39" t="s">
        <v>48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49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48</v>
      </c>
      <c r="AI60" s="27"/>
      <c r="AJ60" s="27"/>
      <c r="AK60" s="27"/>
      <c r="AL60" s="27"/>
      <c r="AM60" s="39" t="s">
        <v>49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5"/>
      <c r="D64" s="37" t="s">
        <v>50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51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5"/>
      <c r="D75" s="39" t="s">
        <v>48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49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48</v>
      </c>
      <c r="AI75" s="27"/>
      <c r="AJ75" s="27"/>
      <c r="AK75" s="27"/>
      <c r="AL75" s="27"/>
      <c r="AM75" s="39" t="s">
        <v>49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" customHeight="1">
      <c r="B82" s="25"/>
      <c r="C82" s="17" t="s">
        <v>52</v>
      </c>
      <c r="AR82" s="25"/>
    </row>
    <row r="83" spans="1:91" s="1" customFormat="1" ht="6.9" customHeight="1">
      <c r="B83" s="25"/>
      <c r="AR83" s="25"/>
    </row>
    <row r="84" spans="1:91" s="3" customFormat="1" ht="12" customHeight="1">
      <c r="B84" s="44"/>
      <c r="C84" s="22" t="s">
        <v>11</v>
      </c>
      <c r="L84" s="3" t="str">
        <f>K5</f>
        <v>190712-B-1</v>
      </c>
      <c r="AR84" s="44"/>
    </row>
    <row r="85" spans="1:91" s="4" customFormat="1" ht="36.9" customHeight="1">
      <c r="B85" s="45"/>
      <c r="C85" s="46" t="s">
        <v>13</v>
      </c>
      <c r="L85" s="163" t="str">
        <f>K6</f>
        <v>PRÍSTAVBA K PRIEMYSELNEJ BUDOVE</v>
      </c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R85" s="45"/>
    </row>
    <row r="86" spans="1:91" s="1" customFormat="1" ht="6.9" customHeight="1">
      <c r="B86" s="25"/>
      <c r="AR86" s="25"/>
    </row>
    <row r="87" spans="1:91" s="1" customFormat="1" ht="12" customHeight="1">
      <c r="B87" s="25"/>
      <c r="C87" s="22" t="s">
        <v>17</v>
      </c>
      <c r="L87" s="47" t="str">
        <f>IF(K8="","",K8)</f>
        <v>Vlčkovce č. 46</v>
      </c>
      <c r="AI87" s="22" t="s">
        <v>19</v>
      </c>
      <c r="AM87" s="165" t="str">
        <f>IF(AN8= "","",AN8)</f>
        <v>13. 4. 2022</v>
      </c>
      <c r="AN87" s="165"/>
      <c r="AR87" s="25"/>
    </row>
    <row r="88" spans="1:91" s="1" customFormat="1" ht="6.9" customHeight="1">
      <c r="B88" s="25"/>
      <c r="AR88" s="25"/>
    </row>
    <row r="89" spans="1:91" s="1" customFormat="1" ht="15.15" customHeight="1">
      <c r="B89" s="25"/>
      <c r="C89" s="22" t="s">
        <v>21</v>
      </c>
      <c r="L89" s="3" t="str">
        <f>IF(E11= "","",E11)</f>
        <v>PROGAST s.r.o.</v>
      </c>
      <c r="AI89" s="22" t="s">
        <v>27</v>
      </c>
      <c r="AM89" s="166" t="str">
        <f>IF(E17="","",E17)</f>
        <v>Ing. Ladislav Lukačovič</v>
      </c>
      <c r="AN89" s="167"/>
      <c r="AO89" s="167"/>
      <c r="AP89" s="167"/>
      <c r="AR89" s="25"/>
      <c r="AS89" s="168" t="s">
        <v>53</v>
      </c>
      <c r="AT89" s="169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15" customHeight="1">
      <c r="B90" s="25"/>
      <c r="C90" s="22" t="s">
        <v>25</v>
      </c>
      <c r="L90" s="3" t="str">
        <f>IF(E14="","",E14)</f>
        <v xml:space="preserve"> </v>
      </c>
      <c r="AI90" s="22" t="s">
        <v>30</v>
      </c>
      <c r="AM90" s="166" t="str">
        <f>IF(E20="","",E20)</f>
        <v xml:space="preserve">Ing. Norbert Kollár </v>
      </c>
      <c r="AN90" s="167"/>
      <c r="AO90" s="167"/>
      <c r="AP90" s="167"/>
      <c r="AR90" s="25"/>
      <c r="AS90" s="170"/>
      <c r="AT90" s="171"/>
      <c r="BD90" s="52"/>
    </row>
    <row r="91" spans="1:91" s="1" customFormat="1" ht="10.95" customHeight="1">
      <c r="B91" s="25"/>
      <c r="AR91" s="25"/>
      <c r="AS91" s="170"/>
      <c r="AT91" s="171"/>
      <c r="BD91" s="52"/>
    </row>
    <row r="92" spans="1:91" s="1" customFormat="1" ht="29.25" customHeight="1">
      <c r="B92" s="25"/>
      <c r="C92" s="172" t="s">
        <v>54</v>
      </c>
      <c r="D92" s="173"/>
      <c r="E92" s="173"/>
      <c r="F92" s="173"/>
      <c r="G92" s="173"/>
      <c r="H92" s="53"/>
      <c r="I92" s="174" t="s">
        <v>55</v>
      </c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6" t="s">
        <v>56</v>
      </c>
      <c r="AH92" s="173"/>
      <c r="AI92" s="173"/>
      <c r="AJ92" s="173"/>
      <c r="AK92" s="173"/>
      <c r="AL92" s="173"/>
      <c r="AM92" s="173"/>
      <c r="AN92" s="174" t="s">
        <v>57</v>
      </c>
      <c r="AO92" s="173"/>
      <c r="AP92" s="175"/>
      <c r="AQ92" s="54" t="s">
        <v>58</v>
      </c>
      <c r="AR92" s="25"/>
      <c r="AS92" s="55" t="s">
        <v>59</v>
      </c>
      <c r="AT92" s="56" t="s">
        <v>60</v>
      </c>
      <c r="AU92" s="56" t="s">
        <v>61</v>
      </c>
      <c r="AV92" s="56" t="s">
        <v>62</v>
      </c>
      <c r="AW92" s="56" t="s">
        <v>63</v>
      </c>
      <c r="AX92" s="56" t="s">
        <v>64</v>
      </c>
      <c r="AY92" s="56" t="s">
        <v>65</v>
      </c>
      <c r="AZ92" s="56" t="s">
        <v>66</v>
      </c>
      <c r="BA92" s="56" t="s">
        <v>67</v>
      </c>
      <c r="BB92" s="56" t="s">
        <v>68</v>
      </c>
      <c r="BC92" s="56" t="s">
        <v>69</v>
      </c>
      <c r="BD92" s="57" t="s">
        <v>70</v>
      </c>
    </row>
    <row r="93" spans="1:91" s="1" customFormat="1" ht="10.95" customHeight="1">
      <c r="B93" s="25"/>
      <c r="AR93" s="25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" customHeight="1">
      <c r="B94" s="59"/>
      <c r="C94" s="60" t="s">
        <v>71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80">
        <f>ROUND(SUM(AG95:AG99),2)</f>
        <v>0</v>
      </c>
      <c r="AH94" s="180"/>
      <c r="AI94" s="180"/>
      <c r="AJ94" s="180"/>
      <c r="AK94" s="180"/>
      <c r="AL94" s="180"/>
      <c r="AM94" s="180"/>
      <c r="AN94" s="181">
        <f t="shared" ref="AN94:AN99" si="0">SUM(AG94,AT94)</f>
        <v>0</v>
      </c>
      <c r="AO94" s="181"/>
      <c r="AP94" s="181"/>
      <c r="AQ94" s="63" t="s">
        <v>1</v>
      </c>
      <c r="AR94" s="59"/>
      <c r="AS94" s="64">
        <f>ROUND(SUM(AS95:AS99),2)</f>
        <v>0</v>
      </c>
      <c r="AT94" s="65">
        <f t="shared" ref="AT94:AT99" si="1">ROUND(SUM(AV94:AW94),2)</f>
        <v>0</v>
      </c>
      <c r="AU94" s="66">
        <f>ROUND(SUM(AU95:AU99),5)</f>
        <v>7194.0182500000001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ROUND(SUM(AZ95:AZ99),2)</f>
        <v>0</v>
      </c>
      <c r="BA94" s="65">
        <f>ROUND(SUM(BA95:BA99),2)</f>
        <v>0</v>
      </c>
      <c r="BB94" s="65">
        <f>ROUND(SUM(BB95:BB99),2)</f>
        <v>0</v>
      </c>
      <c r="BC94" s="65">
        <f>ROUND(SUM(BC95:BC99),2)</f>
        <v>0</v>
      </c>
      <c r="BD94" s="67">
        <f>ROUND(SUM(BD95:BD99),2)</f>
        <v>0</v>
      </c>
      <c r="BS94" s="68" t="s">
        <v>72</v>
      </c>
      <c r="BT94" s="68" t="s">
        <v>73</v>
      </c>
      <c r="BU94" s="69" t="s">
        <v>74</v>
      </c>
      <c r="BV94" s="68" t="s">
        <v>75</v>
      </c>
      <c r="BW94" s="68" t="s">
        <v>4</v>
      </c>
      <c r="BX94" s="68" t="s">
        <v>76</v>
      </c>
      <c r="CL94" s="68" t="s">
        <v>1</v>
      </c>
    </row>
    <row r="95" spans="1:91" s="6" customFormat="1" ht="16.5" customHeight="1">
      <c r="A95" s="70" t="s">
        <v>77</v>
      </c>
      <c r="B95" s="71"/>
      <c r="C95" s="72"/>
      <c r="D95" s="179" t="s">
        <v>78</v>
      </c>
      <c r="E95" s="179"/>
      <c r="F95" s="179"/>
      <c r="G95" s="179"/>
      <c r="H95" s="179"/>
      <c r="I95" s="73"/>
      <c r="J95" s="179" t="s">
        <v>79</v>
      </c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77">
        <f>'01 - Architektúra a stati...'!K30</f>
        <v>0</v>
      </c>
      <c r="AH95" s="178"/>
      <c r="AI95" s="178"/>
      <c r="AJ95" s="178"/>
      <c r="AK95" s="178"/>
      <c r="AL95" s="178"/>
      <c r="AM95" s="178"/>
      <c r="AN95" s="177">
        <f t="shared" si="0"/>
        <v>0</v>
      </c>
      <c r="AO95" s="178"/>
      <c r="AP95" s="178"/>
      <c r="AQ95" s="74" t="s">
        <v>80</v>
      </c>
      <c r="AR95" s="71"/>
      <c r="AS95" s="75">
        <v>0</v>
      </c>
      <c r="AT95" s="76">
        <f t="shared" si="1"/>
        <v>0</v>
      </c>
      <c r="AU95" s="77">
        <f>'01 - Architektúra a stati...'!Q139</f>
        <v>6912.842692526001</v>
      </c>
      <c r="AV95" s="76">
        <f>'01 - Architektúra a stati...'!K33</f>
        <v>0</v>
      </c>
      <c r="AW95" s="76">
        <f>'01 - Architektúra a stati...'!K34</f>
        <v>0</v>
      </c>
      <c r="AX95" s="76">
        <f>'01 - Architektúra a stati...'!K35</f>
        <v>0</v>
      </c>
      <c r="AY95" s="76">
        <f>'01 - Architektúra a stati...'!K36</f>
        <v>0</v>
      </c>
      <c r="AZ95" s="76">
        <f>'01 - Architektúra a stati...'!G33</f>
        <v>0</v>
      </c>
      <c r="BA95" s="76">
        <f>'01 - Architektúra a stati...'!G34</f>
        <v>0</v>
      </c>
      <c r="BB95" s="76">
        <f>'01 - Architektúra a stati...'!G35</f>
        <v>0</v>
      </c>
      <c r="BC95" s="76">
        <f>'01 - Architektúra a stati...'!G36</f>
        <v>0</v>
      </c>
      <c r="BD95" s="78">
        <f>'01 - Architektúra a stati...'!G37</f>
        <v>0</v>
      </c>
      <c r="BT95" s="79" t="s">
        <v>81</v>
      </c>
      <c r="BV95" s="79" t="s">
        <v>75</v>
      </c>
      <c r="BW95" s="79" t="s">
        <v>82</v>
      </c>
      <c r="BX95" s="79" t="s">
        <v>4</v>
      </c>
      <c r="CL95" s="79" t="s">
        <v>1</v>
      </c>
      <c r="CM95" s="79" t="s">
        <v>73</v>
      </c>
    </row>
    <row r="96" spans="1:91" s="6" customFormat="1" ht="16.5" customHeight="1">
      <c r="A96" s="70" t="s">
        <v>77</v>
      </c>
      <c r="B96" s="71"/>
      <c r="C96" s="72"/>
      <c r="D96" s="179" t="s">
        <v>83</v>
      </c>
      <c r="E96" s="179"/>
      <c r="F96" s="179"/>
      <c r="G96" s="179"/>
      <c r="H96" s="179"/>
      <c r="I96" s="73"/>
      <c r="J96" s="179" t="s">
        <v>84</v>
      </c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7">
        <f>'04 - Elektroinštalácia'!K30</f>
        <v>0</v>
      </c>
      <c r="AH96" s="178"/>
      <c r="AI96" s="178"/>
      <c r="AJ96" s="178"/>
      <c r="AK96" s="178"/>
      <c r="AL96" s="178"/>
      <c r="AM96" s="178"/>
      <c r="AN96" s="177">
        <f t="shared" si="0"/>
        <v>0</v>
      </c>
      <c r="AO96" s="178"/>
      <c r="AP96" s="178"/>
      <c r="AQ96" s="74" t="s">
        <v>80</v>
      </c>
      <c r="AR96" s="71"/>
      <c r="AS96" s="75">
        <v>0</v>
      </c>
      <c r="AT96" s="76">
        <f t="shared" si="1"/>
        <v>0</v>
      </c>
      <c r="AU96" s="77">
        <f>'04 - Elektroinštalácia'!Q131</f>
        <v>0</v>
      </c>
      <c r="AV96" s="76">
        <f>'04 - Elektroinštalácia'!K33</f>
        <v>0</v>
      </c>
      <c r="AW96" s="76">
        <f>'04 - Elektroinštalácia'!K34</f>
        <v>0</v>
      </c>
      <c r="AX96" s="76">
        <f>'04 - Elektroinštalácia'!K35</f>
        <v>0</v>
      </c>
      <c r="AY96" s="76">
        <f>'04 - Elektroinštalácia'!K36</f>
        <v>0</v>
      </c>
      <c r="AZ96" s="76">
        <f>'04 - Elektroinštalácia'!G33</f>
        <v>0</v>
      </c>
      <c r="BA96" s="76">
        <f>'04 - Elektroinštalácia'!G34</f>
        <v>0</v>
      </c>
      <c r="BB96" s="76">
        <f>'04 - Elektroinštalácia'!G35</f>
        <v>0</v>
      </c>
      <c r="BC96" s="76">
        <f>'04 - Elektroinštalácia'!G36</f>
        <v>0</v>
      </c>
      <c r="BD96" s="78">
        <f>'04 - Elektroinštalácia'!G37</f>
        <v>0</v>
      </c>
      <c r="BT96" s="79" t="s">
        <v>81</v>
      </c>
      <c r="BV96" s="79" t="s">
        <v>75</v>
      </c>
      <c r="BW96" s="79" t="s">
        <v>85</v>
      </c>
      <c r="BX96" s="79" t="s">
        <v>4</v>
      </c>
      <c r="CL96" s="79" t="s">
        <v>1</v>
      </c>
      <c r="CM96" s="79" t="s">
        <v>73</v>
      </c>
    </row>
    <row r="97" spans="1:91" s="6" customFormat="1" ht="16.5" customHeight="1">
      <c r="A97" s="70" t="s">
        <v>77</v>
      </c>
      <c r="B97" s="71"/>
      <c r="C97" s="72"/>
      <c r="D97" s="179" t="s">
        <v>86</v>
      </c>
      <c r="E97" s="179"/>
      <c r="F97" s="179"/>
      <c r="G97" s="179"/>
      <c r="H97" s="179"/>
      <c r="I97" s="73"/>
      <c r="J97" s="179" t="s">
        <v>87</v>
      </c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7">
        <f>'05 - Fotovoltaika'!K30</f>
        <v>0</v>
      </c>
      <c r="AH97" s="178"/>
      <c r="AI97" s="178"/>
      <c r="AJ97" s="178"/>
      <c r="AK97" s="178"/>
      <c r="AL97" s="178"/>
      <c r="AM97" s="178"/>
      <c r="AN97" s="177">
        <f t="shared" si="0"/>
        <v>0</v>
      </c>
      <c r="AO97" s="178"/>
      <c r="AP97" s="178"/>
      <c r="AQ97" s="74" t="s">
        <v>80</v>
      </c>
      <c r="AR97" s="71"/>
      <c r="AS97" s="75">
        <v>0</v>
      </c>
      <c r="AT97" s="76">
        <f t="shared" si="1"/>
        <v>0</v>
      </c>
      <c r="AU97" s="77">
        <f>'05 - Fotovoltaika'!Q118</f>
        <v>0</v>
      </c>
      <c r="AV97" s="76">
        <f>'05 - Fotovoltaika'!K33</f>
        <v>0</v>
      </c>
      <c r="AW97" s="76">
        <f>'05 - Fotovoltaika'!K34</f>
        <v>0</v>
      </c>
      <c r="AX97" s="76">
        <f>'05 - Fotovoltaika'!K35</f>
        <v>0</v>
      </c>
      <c r="AY97" s="76">
        <f>'05 - Fotovoltaika'!K36</f>
        <v>0</v>
      </c>
      <c r="AZ97" s="76">
        <f>'05 - Fotovoltaika'!G33</f>
        <v>0</v>
      </c>
      <c r="BA97" s="76">
        <f>'05 - Fotovoltaika'!G34</f>
        <v>0</v>
      </c>
      <c r="BB97" s="76">
        <f>'05 - Fotovoltaika'!G35</f>
        <v>0</v>
      </c>
      <c r="BC97" s="76">
        <f>'05 - Fotovoltaika'!G36</f>
        <v>0</v>
      </c>
      <c r="BD97" s="78">
        <f>'05 - Fotovoltaika'!G37</f>
        <v>0</v>
      </c>
      <c r="BT97" s="79" t="s">
        <v>81</v>
      </c>
      <c r="BV97" s="79" t="s">
        <v>75</v>
      </c>
      <c r="BW97" s="79" t="s">
        <v>88</v>
      </c>
      <c r="BX97" s="79" t="s">
        <v>4</v>
      </c>
      <c r="CL97" s="79" t="s">
        <v>1</v>
      </c>
      <c r="CM97" s="79" t="s">
        <v>73</v>
      </c>
    </row>
    <row r="98" spans="1:91" s="6" customFormat="1" ht="16.5" customHeight="1">
      <c r="A98" s="70" t="s">
        <v>77</v>
      </c>
      <c r="B98" s="71"/>
      <c r="C98" s="72"/>
      <c r="D98" s="179" t="s">
        <v>89</v>
      </c>
      <c r="E98" s="179"/>
      <c r="F98" s="179"/>
      <c r="G98" s="179"/>
      <c r="H98" s="179"/>
      <c r="I98" s="73"/>
      <c r="J98" s="179" t="s">
        <v>90</v>
      </c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7">
        <f>'02 - Zdravotechnika'!K30</f>
        <v>0</v>
      </c>
      <c r="AH98" s="178"/>
      <c r="AI98" s="178"/>
      <c r="AJ98" s="178"/>
      <c r="AK98" s="178"/>
      <c r="AL98" s="178"/>
      <c r="AM98" s="178"/>
      <c r="AN98" s="177">
        <f t="shared" si="0"/>
        <v>0</v>
      </c>
      <c r="AO98" s="178"/>
      <c r="AP98" s="178"/>
      <c r="AQ98" s="74" t="s">
        <v>80</v>
      </c>
      <c r="AR98" s="71"/>
      <c r="AS98" s="75">
        <v>0</v>
      </c>
      <c r="AT98" s="76">
        <f t="shared" si="1"/>
        <v>0</v>
      </c>
      <c r="AU98" s="77">
        <f>'02 - Zdravotechnika'!Q122</f>
        <v>184.81515999999999</v>
      </c>
      <c r="AV98" s="76">
        <f>'02 - Zdravotechnika'!K33</f>
        <v>0</v>
      </c>
      <c r="AW98" s="76">
        <f>'02 - Zdravotechnika'!K34</f>
        <v>0</v>
      </c>
      <c r="AX98" s="76">
        <f>'02 - Zdravotechnika'!K35</f>
        <v>0</v>
      </c>
      <c r="AY98" s="76">
        <f>'02 - Zdravotechnika'!K36</f>
        <v>0</v>
      </c>
      <c r="AZ98" s="76">
        <f>'02 - Zdravotechnika'!G33</f>
        <v>0</v>
      </c>
      <c r="BA98" s="76">
        <f>'02 - Zdravotechnika'!G34</f>
        <v>0</v>
      </c>
      <c r="BB98" s="76">
        <f>'02 - Zdravotechnika'!G35</f>
        <v>0</v>
      </c>
      <c r="BC98" s="76">
        <f>'02 - Zdravotechnika'!G36</f>
        <v>0</v>
      </c>
      <c r="BD98" s="78">
        <f>'02 - Zdravotechnika'!G37</f>
        <v>0</v>
      </c>
      <c r="BT98" s="79" t="s">
        <v>81</v>
      </c>
      <c r="BV98" s="79" t="s">
        <v>75</v>
      </c>
      <c r="BW98" s="79" t="s">
        <v>91</v>
      </c>
      <c r="BX98" s="79" t="s">
        <v>4</v>
      </c>
      <c r="CL98" s="79" t="s">
        <v>1</v>
      </c>
      <c r="CM98" s="79" t="s">
        <v>73</v>
      </c>
    </row>
    <row r="99" spans="1:91" s="6" customFormat="1" ht="16.5" customHeight="1">
      <c r="A99" s="70" t="s">
        <v>77</v>
      </c>
      <c r="B99" s="71"/>
      <c r="C99" s="72"/>
      <c r="D99" s="179" t="s">
        <v>92</v>
      </c>
      <c r="E99" s="179"/>
      <c r="F99" s="179"/>
      <c r="G99" s="179"/>
      <c r="H99" s="179"/>
      <c r="I99" s="73"/>
      <c r="J99" s="179" t="s">
        <v>93</v>
      </c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7">
        <f>'03 - Vykurovanie'!K30</f>
        <v>0</v>
      </c>
      <c r="AH99" s="178"/>
      <c r="AI99" s="178"/>
      <c r="AJ99" s="178"/>
      <c r="AK99" s="178"/>
      <c r="AL99" s="178"/>
      <c r="AM99" s="178"/>
      <c r="AN99" s="177">
        <f t="shared" si="0"/>
        <v>0</v>
      </c>
      <c r="AO99" s="178"/>
      <c r="AP99" s="178"/>
      <c r="AQ99" s="74" t="s">
        <v>80</v>
      </c>
      <c r="AR99" s="71"/>
      <c r="AS99" s="80">
        <v>0</v>
      </c>
      <c r="AT99" s="81">
        <f t="shared" si="1"/>
        <v>0</v>
      </c>
      <c r="AU99" s="82">
        <f>'03 - Vykurovanie'!Q122</f>
        <v>96.360400000000013</v>
      </c>
      <c r="AV99" s="81">
        <f>'03 - Vykurovanie'!K33</f>
        <v>0</v>
      </c>
      <c r="AW99" s="81">
        <f>'03 - Vykurovanie'!K34</f>
        <v>0</v>
      </c>
      <c r="AX99" s="81">
        <f>'03 - Vykurovanie'!K35</f>
        <v>0</v>
      </c>
      <c r="AY99" s="81">
        <f>'03 - Vykurovanie'!K36</f>
        <v>0</v>
      </c>
      <c r="AZ99" s="81">
        <f>'03 - Vykurovanie'!G33</f>
        <v>0</v>
      </c>
      <c r="BA99" s="81">
        <f>'03 - Vykurovanie'!G34</f>
        <v>0</v>
      </c>
      <c r="BB99" s="81">
        <f>'03 - Vykurovanie'!G35</f>
        <v>0</v>
      </c>
      <c r="BC99" s="81">
        <f>'03 - Vykurovanie'!G36</f>
        <v>0</v>
      </c>
      <c r="BD99" s="83">
        <f>'03 - Vykurovanie'!G37</f>
        <v>0</v>
      </c>
      <c r="BT99" s="79" t="s">
        <v>81</v>
      </c>
      <c r="BV99" s="79" t="s">
        <v>75</v>
      </c>
      <c r="BW99" s="79" t="s">
        <v>94</v>
      </c>
      <c r="BX99" s="79" t="s">
        <v>4</v>
      </c>
      <c r="CL99" s="79" t="s">
        <v>1</v>
      </c>
      <c r="CM99" s="79" t="s">
        <v>73</v>
      </c>
    </row>
    <row r="100" spans="1:91" s="1" customFormat="1" ht="30" customHeight="1">
      <c r="B100" s="25"/>
      <c r="AR100" s="25"/>
    </row>
    <row r="101" spans="1:91" s="1" customFormat="1" ht="6.9" customHeight="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25"/>
    </row>
  </sheetData>
  <mergeCells count="56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J5"/>
    <mergeCell ref="K6:AJ6"/>
    <mergeCell ref="E23:AN23"/>
    <mergeCell ref="AK26:AO26"/>
    <mergeCell ref="L28:P28"/>
    <mergeCell ref="W28:AE28"/>
    <mergeCell ref="AK28:AO28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5" location="'01 - Architektúra a stati...'!C2" display="/" xr:uid="{00000000-0004-0000-0000-000000000000}"/>
    <hyperlink ref="A96" location="'04 - Elektroinštalácia'!C2" display="/" xr:uid="{00000000-0004-0000-0000-000001000000}"/>
    <hyperlink ref="A97" location="'05 - Fotovoltaika'!C2" display="/" xr:uid="{00000000-0004-0000-0000-000002000000}"/>
    <hyperlink ref="A98" location="'02 - Zdravotechnika'!C2" display="/" xr:uid="{00000000-0004-0000-0000-000003000000}"/>
    <hyperlink ref="A99" location="'03 - Vykurovanie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N342"/>
  <sheetViews>
    <sheetView showGridLines="0" topLeftCell="A332" workbookViewId="0">
      <selection activeCell="J142" sqref="J142:J34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9.42578125" customWidth="1"/>
    <col min="6" max="6" width="17.140625" customWidth="1"/>
    <col min="7" max="7" width="50.85546875" customWidth="1"/>
    <col min="8" max="8" width="7.42578125" customWidth="1"/>
    <col min="9" max="9" width="14" customWidth="1"/>
    <col min="10" max="10" width="15.85546875" customWidth="1"/>
    <col min="11" max="11" width="22.28515625" customWidth="1"/>
    <col min="12" max="12" width="22.28515625" hidden="1" customWidth="1"/>
    <col min="13" max="13" width="9.28515625" customWidth="1"/>
    <col min="14" max="14" width="10.85546875" hidden="1" customWidth="1"/>
    <col min="15" max="15" width="9.28515625" hidden="1"/>
    <col min="16" max="22" width="14.140625" hidden="1" customWidth="1"/>
    <col min="23" max="23" width="12.28515625" customWidth="1"/>
    <col min="24" max="24" width="16.28515625" customWidth="1"/>
    <col min="25" max="25" width="12.28515625" customWidth="1"/>
    <col min="26" max="26" width="15" customWidth="1"/>
    <col min="27" max="27" width="11" customWidth="1"/>
    <col min="28" max="28" width="15" customWidth="1"/>
    <col min="29" max="29" width="16.28515625" customWidth="1"/>
    <col min="30" max="30" width="11" customWidth="1"/>
    <col min="31" max="31" width="15" customWidth="1"/>
    <col min="32" max="32" width="16.28515625" customWidth="1"/>
    <col min="45" max="66" width="9.28515625" hidden="1"/>
  </cols>
  <sheetData>
    <row r="2" spans="2:47" ht="36.9" customHeight="1">
      <c r="M2" s="192" t="s">
        <v>5</v>
      </c>
      <c r="N2" s="186"/>
      <c r="O2" s="186"/>
      <c r="P2" s="186"/>
      <c r="Q2" s="186"/>
      <c r="R2" s="186"/>
      <c r="S2" s="186"/>
      <c r="T2" s="186"/>
      <c r="U2" s="186"/>
      <c r="V2" s="186"/>
      <c r="W2" s="186"/>
      <c r="AU2" s="13" t="s">
        <v>82</v>
      </c>
    </row>
    <row r="3" spans="2:47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U3" s="13" t="s">
        <v>73</v>
      </c>
    </row>
    <row r="4" spans="2:47" ht="24.9" customHeight="1">
      <c r="B4" s="16"/>
      <c r="D4" s="17" t="s">
        <v>95</v>
      </c>
      <c r="E4" s="17"/>
      <c r="M4" s="16"/>
      <c r="N4" s="84" t="s">
        <v>9</v>
      </c>
      <c r="AU4" s="13" t="s">
        <v>3</v>
      </c>
    </row>
    <row r="5" spans="2:47" ht="6.9" customHeight="1">
      <c r="B5" s="16"/>
      <c r="M5" s="16"/>
    </row>
    <row r="6" spans="2:47" ht="12" customHeight="1">
      <c r="B6" s="16"/>
      <c r="D6" s="22" t="s">
        <v>13</v>
      </c>
      <c r="E6" s="22"/>
      <c r="M6" s="16"/>
    </row>
    <row r="7" spans="2:47" ht="16.5" customHeight="1">
      <c r="B7" s="16"/>
      <c r="F7" s="200" t="str">
        <f>'Rekapitulácia stavby'!K6</f>
        <v>PRÍSTAVBA K PRIEMYSELNEJ BUDOVE</v>
      </c>
      <c r="G7" s="201"/>
      <c r="H7" s="201"/>
      <c r="I7" s="201"/>
      <c r="M7" s="16"/>
    </row>
    <row r="8" spans="2:47" s="1" customFormat="1" ht="12" customHeight="1">
      <c r="B8" s="25"/>
      <c r="D8" s="22" t="s">
        <v>96</v>
      </c>
      <c r="E8" s="22"/>
      <c r="M8" s="25"/>
    </row>
    <row r="9" spans="2:47" s="1" customFormat="1" ht="16.5" customHeight="1">
      <c r="B9" s="25"/>
      <c r="F9" s="163" t="s">
        <v>97</v>
      </c>
      <c r="G9" s="202"/>
      <c r="H9" s="202"/>
      <c r="I9" s="202"/>
      <c r="M9" s="25"/>
    </row>
    <row r="10" spans="2:47" s="1" customFormat="1">
      <c r="B10" s="25"/>
      <c r="M10" s="25"/>
    </row>
    <row r="11" spans="2:47" s="1" customFormat="1" ht="12" customHeight="1">
      <c r="B11" s="25"/>
      <c r="D11" s="22" t="s">
        <v>15</v>
      </c>
      <c r="E11" s="22"/>
      <c r="G11" s="20" t="s">
        <v>1</v>
      </c>
      <c r="J11" s="22" t="s">
        <v>16</v>
      </c>
      <c r="K11" s="20" t="s">
        <v>1</v>
      </c>
      <c r="M11" s="25"/>
    </row>
    <row r="12" spans="2:47" s="1" customFormat="1" ht="12" customHeight="1">
      <c r="B12" s="25"/>
      <c r="D12" s="22" t="s">
        <v>17</v>
      </c>
      <c r="E12" s="22"/>
      <c r="G12" s="20" t="s">
        <v>18</v>
      </c>
      <c r="J12" s="22" t="s">
        <v>19</v>
      </c>
      <c r="K12" s="48" t="str">
        <f>'Rekapitulácia stavby'!AN8</f>
        <v>13. 4. 2022</v>
      </c>
      <c r="M12" s="25"/>
    </row>
    <row r="13" spans="2:47" s="1" customFormat="1" ht="10.95" customHeight="1">
      <c r="B13" s="25"/>
      <c r="M13" s="25"/>
    </row>
    <row r="14" spans="2:47" s="1" customFormat="1" ht="12" customHeight="1">
      <c r="B14" s="25"/>
      <c r="D14" s="22" t="s">
        <v>21</v>
      </c>
      <c r="E14" s="22"/>
      <c r="J14" s="22" t="s">
        <v>22</v>
      </c>
      <c r="K14" s="20" t="s">
        <v>1</v>
      </c>
      <c r="M14" s="25"/>
    </row>
    <row r="15" spans="2:47" s="1" customFormat="1" ht="18" customHeight="1">
      <c r="B15" s="25"/>
      <c r="F15" s="20" t="s">
        <v>23</v>
      </c>
      <c r="J15" s="22" t="s">
        <v>24</v>
      </c>
      <c r="K15" s="20" t="s">
        <v>1</v>
      </c>
      <c r="M15" s="25"/>
    </row>
    <row r="16" spans="2:47" s="1" customFormat="1" ht="6.9" customHeight="1">
      <c r="B16" s="25"/>
      <c r="M16" s="25"/>
    </row>
    <row r="17" spans="2:13" s="1" customFormat="1" ht="12" customHeight="1">
      <c r="B17" s="25"/>
      <c r="D17" s="22" t="s">
        <v>25</v>
      </c>
      <c r="E17" s="22"/>
      <c r="J17" s="22" t="s">
        <v>22</v>
      </c>
      <c r="K17" s="20" t="s">
        <v>1</v>
      </c>
      <c r="M17" s="25"/>
    </row>
    <row r="18" spans="2:13" s="1" customFormat="1" ht="18" customHeight="1">
      <c r="B18" s="25"/>
      <c r="F18" s="20" t="s">
        <v>26</v>
      </c>
      <c r="J18" s="22" t="s">
        <v>24</v>
      </c>
      <c r="K18" s="20" t="s">
        <v>1</v>
      </c>
      <c r="M18" s="25"/>
    </row>
    <row r="19" spans="2:13" s="1" customFormat="1" ht="6.9" customHeight="1">
      <c r="B19" s="25"/>
      <c r="M19" s="25"/>
    </row>
    <row r="20" spans="2:13" s="1" customFormat="1" ht="12" customHeight="1">
      <c r="B20" s="25"/>
      <c r="D20" s="22" t="s">
        <v>27</v>
      </c>
      <c r="E20" s="22"/>
      <c r="J20" s="22" t="s">
        <v>22</v>
      </c>
      <c r="K20" s="20" t="s">
        <v>1</v>
      </c>
      <c r="M20" s="25"/>
    </row>
    <row r="21" spans="2:13" s="1" customFormat="1" ht="18" customHeight="1">
      <c r="B21" s="25"/>
      <c r="F21" s="20" t="s">
        <v>28</v>
      </c>
      <c r="J21" s="22" t="s">
        <v>24</v>
      </c>
      <c r="K21" s="20" t="s">
        <v>1</v>
      </c>
      <c r="M21" s="25"/>
    </row>
    <row r="22" spans="2:13" s="1" customFormat="1" ht="6.9" customHeight="1">
      <c r="B22" s="25"/>
      <c r="M22" s="25"/>
    </row>
    <row r="23" spans="2:13" s="1" customFormat="1" ht="12" customHeight="1">
      <c r="B23" s="25"/>
      <c r="D23" s="22" t="s">
        <v>30</v>
      </c>
      <c r="E23" s="22"/>
      <c r="J23" s="22" t="s">
        <v>22</v>
      </c>
      <c r="K23" s="20" t="s">
        <v>1</v>
      </c>
      <c r="M23" s="25"/>
    </row>
    <row r="24" spans="2:13" s="1" customFormat="1" ht="18" customHeight="1">
      <c r="B24" s="25"/>
      <c r="F24" s="20" t="s">
        <v>98</v>
      </c>
      <c r="J24" s="22" t="s">
        <v>24</v>
      </c>
      <c r="K24" s="20" t="s">
        <v>1</v>
      </c>
      <c r="M24" s="25"/>
    </row>
    <row r="25" spans="2:13" s="1" customFormat="1" ht="6.9" customHeight="1">
      <c r="B25" s="25"/>
      <c r="M25" s="25"/>
    </row>
    <row r="26" spans="2:13" s="1" customFormat="1" ht="12" customHeight="1">
      <c r="B26" s="25"/>
      <c r="D26" s="22" t="s">
        <v>32</v>
      </c>
      <c r="E26" s="22"/>
      <c r="M26" s="25"/>
    </row>
    <row r="27" spans="2:13" s="7" customFormat="1" ht="16.5" customHeight="1">
      <c r="B27" s="85"/>
      <c r="F27" s="188" t="s">
        <v>1</v>
      </c>
      <c r="G27" s="188"/>
      <c r="H27" s="188"/>
      <c r="I27" s="188"/>
      <c r="M27" s="85"/>
    </row>
    <row r="28" spans="2:13" s="1" customFormat="1" ht="6.9" customHeight="1">
      <c r="B28" s="25"/>
      <c r="M28" s="25"/>
    </row>
    <row r="29" spans="2:13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49"/>
      <c r="M29" s="25"/>
    </row>
    <row r="30" spans="2:13" s="1" customFormat="1" ht="25.35" customHeight="1">
      <c r="B30" s="25"/>
      <c r="D30" s="86" t="s">
        <v>33</v>
      </c>
      <c r="E30" s="86"/>
      <c r="K30" s="62">
        <f>ROUND(K139, 2)</f>
        <v>0</v>
      </c>
      <c r="M30" s="25"/>
    </row>
    <row r="31" spans="2:13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49"/>
      <c r="M31" s="25"/>
    </row>
    <row r="32" spans="2:13" s="1" customFormat="1" ht="14.4" customHeight="1">
      <c r="B32" s="25"/>
      <c r="G32" s="28" t="s">
        <v>35</v>
      </c>
      <c r="J32" s="28" t="s">
        <v>34</v>
      </c>
      <c r="K32" s="28" t="s">
        <v>36</v>
      </c>
      <c r="M32" s="25"/>
    </row>
    <row r="33" spans="2:13" s="1" customFormat="1" ht="14.4" customHeight="1">
      <c r="B33" s="25"/>
      <c r="D33" s="51" t="s">
        <v>37</v>
      </c>
      <c r="E33" s="51"/>
      <c r="F33" s="30" t="s">
        <v>38</v>
      </c>
      <c r="G33" s="87">
        <f>ROUND((SUM(BF139:BF341)),  2)</f>
        <v>0</v>
      </c>
      <c r="H33" s="88"/>
      <c r="I33" s="88"/>
      <c r="J33" s="89">
        <v>0.2</v>
      </c>
      <c r="K33" s="87">
        <f>ROUND(((SUM(BF139:BF341))*J33),  2)</f>
        <v>0</v>
      </c>
      <c r="M33" s="25"/>
    </row>
    <row r="34" spans="2:13" s="1" customFormat="1" ht="14.4" customHeight="1">
      <c r="B34" s="25"/>
      <c r="F34" s="30" t="s">
        <v>39</v>
      </c>
      <c r="G34" s="90">
        <f>ROUND((SUM(BG139:BG341)),  2)</f>
        <v>0</v>
      </c>
      <c r="J34" s="91">
        <v>0.2</v>
      </c>
      <c r="K34" s="90">
        <f>ROUND(((SUM(BG139:BG341))*J34),  2)</f>
        <v>0</v>
      </c>
      <c r="M34" s="25"/>
    </row>
    <row r="35" spans="2:13" s="1" customFormat="1" ht="14.4" hidden="1" customHeight="1">
      <c r="B35" s="25"/>
      <c r="F35" s="22" t="s">
        <v>40</v>
      </c>
      <c r="G35" s="90">
        <f>ROUND((SUM(BH139:BH341)),  2)</f>
        <v>0</v>
      </c>
      <c r="J35" s="91">
        <v>0.2</v>
      </c>
      <c r="K35" s="90">
        <f>0</f>
        <v>0</v>
      </c>
      <c r="M35" s="25"/>
    </row>
    <row r="36" spans="2:13" s="1" customFormat="1" ht="14.4" hidden="1" customHeight="1">
      <c r="B36" s="25"/>
      <c r="F36" s="22" t="s">
        <v>41</v>
      </c>
      <c r="G36" s="90">
        <f>ROUND((SUM(BI139:BI341)),  2)</f>
        <v>0</v>
      </c>
      <c r="J36" s="91">
        <v>0.2</v>
      </c>
      <c r="K36" s="90">
        <f>0</f>
        <v>0</v>
      </c>
      <c r="M36" s="25"/>
    </row>
    <row r="37" spans="2:13" s="1" customFormat="1" ht="14.4" hidden="1" customHeight="1">
      <c r="B37" s="25"/>
      <c r="F37" s="30" t="s">
        <v>42</v>
      </c>
      <c r="G37" s="87">
        <f>ROUND((SUM(BJ139:BJ341)),  2)</f>
        <v>0</v>
      </c>
      <c r="H37" s="88"/>
      <c r="I37" s="88"/>
      <c r="J37" s="89">
        <v>0</v>
      </c>
      <c r="K37" s="87">
        <f>0</f>
        <v>0</v>
      </c>
      <c r="M37" s="25"/>
    </row>
    <row r="38" spans="2:13" s="1" customFormat="1" ht="6.9" customHeight="1">
      <c r="B38" s="25"/>
      <c r="M38" s="25"/>
    </row>
    <row r="39" spans="2:13" s="1" customFormat="1" ht="25.35" customHeight="1">
      <c r="B39" s="25"/>
      <c r="C39" s="92"/>
      <c r="D39" s="93" t="s">
        <v>43</v>
      </c>
      <c r="E39" s="160"/>
      <c r="F39" s="53"/>
      <c r="G39" s="53"/>
      <c r="H39" s="94" t="s">
        <v>44</v>
      </c>
      <c r="I39" s="95" t="s">
        <v>45</v>
      </c>
      <c r="J39" s="53"/>
      <c r="K39" s="96">
        <f>SUM(K30:K37)</f>
        <v>0</v>
      </c>
      <c r="L39" s="97"/>
      <c r="M39" s="25"/>
    </row>
    <row r="40" spans="2:13" s="1" customFormat="1" ht="14.4" customHeight="1">
      <c r="B40" s="25"/>
      <c r="M40" s="25"/>
    </row>
    <row r="41" spans="2:13" ht="14.4" customHeight="1">
      <c r="B41" s="16"/>
      <c r="M41" s="16"/>
    </row>
    <row r="42" spans="2:13" ht="14.4" customHeight="1">
      <c r="B42" s="16"/>
      <c r="M42" s="16"/>
    </row>
    <row r="43" spans="2:13" ht="14.4" customHeight="1">
      <c r="B43" s="16"/>
      <c r="M43" s="16"/>
    </row>
    <row r="44" spans="2:13" ht="14.4" customHeight="1">
      <c r="B44" s="16"/>
      <c r="M44" s="16"/>
    </row>
    <row r="45" spans="2:13" ht="14.4" customHeight="1">
      <c r="B45" s="16"/>
      <c r="M45" s="16"/>
    </row>
    <row r="46" spans="2:13" ht="14.4" customHeight="1">
      <c r="B46" s="16"/>
      <c r="M46" s="16"/>
    </row>
    <row r="47" spans="2:13" ht="14.4" customHeight="1">
      <c r="B47" s="16"/>
      <c r="M47" s="16"/>
    </row>
    <row r="48" spans="2:13" ht="14.4" customHeight="1">
      <c r="B48" s="16"/>
      <c r="M48" s="16"/>
    </row>
    <row r="49" spans="2:13" ht="14.4" customHeight="1">
      <c r="B49" s="16"/>
      <c r="M49" s="16"/>
    </row>
    <row r="50" spans="2:13" s="1" customFormat="1" ht="14.4" customHeight="1">
      <c r="B50" s="25"/>
      <c r="D50" s="37" t="s">
        <v>46</v>
      </c>
      <c r="E50" s="37"/>
      <c r="F50" s="38"/>
      <c r="G50" s="38"/>
      <c r="H50" s="37" t="s">
        <v>47</v>
      </c>
      <c r="I50" s="38"/>
      <c r="J50" s="38"/>
      <c r="K50" s="38"/>
      <c r="L50" s="38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3.2">
      <c r="B61" s="25"/>
      <c r="D61" s="39" t="s">
        <v>48</v>
      </c>
      <c r="E61" s="39"/>
      <c r="F61" s="27"/>
      <c r="G61" s="98" t="s">
        <v>49</v>
      </c>
      <c r="H61" s="39" t="s">
        <v>48</v>
      </c>
      <c r="I61" s="27"/>
      <c r="J61" s="27"/>
      <c r="K61" s="99" t="s">
        <v>49</v>
      </c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3.2">
      <c r="B65" s="25"/>
      <c r="D65" s="37" t="s">
        <v>50</v>
      </c>
      <c r="E65" s="37"/>
      <c r="F65" s="38"/>
      <c r="G65" s="38"/>
      <c r="H65" s="37" t="s">
        <v>51</v>
      </c>
      <c r="I65" s="38"/>
      <c r="J65" s="38"/>
      <c r="K65" s="38"/>
      <c r="L65" s="38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3.2">
      <c r="B76" s="25"/>
      <c r="D76" s="39" t="s">
        <v>48</v>
      </c>
      <c r="E76" s="39"/>
      <c r="F76" s="27"/>
      <c r="G76" s="98" t="s">
        <v>49</v>
      </c>
      <c r="H76" s="39" t="s">
        <v>48</v>
      </c>
      <c r="I76" s="27"/>
      <c r="J76" s="27"/>
      <c r="K76" s="99" t="s">
        <v>49</v>
      </c>
      <c r="L76" s="27"/>
      <c r="M76" s="25"/>
    </row>
    <row r="77" spans="2:13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25"/>
    </row>
    <row r="81" spans="2:48" s="1" customFormat="1" ht="6.9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25"/>
    </row>
    <row r="82" spans="2:48" s="1" customFormat="1" ht="24.9" hidden="1" customHeight="1">
      <c r="B82" s="25"/>
      <c r="C82" s="17" t="s">
        <v>99</v>
      </c>
      <c r="M82" s="25"/>
    </row>
    <row r="83" spans="2:48" s="1" customFormat="1" ht="6.9" hidden="1" customHeight="1">
      <c r="B83" s="25"/>
      <c r="M83" s="25"/>
    </row>
    <row r="84" spans="2:48" s="1" customFormat="1" ht="12" hidden="1" customHeight="1">
      <c r="B84" s="25"/>
      <c r="C84" s="22" t="s">
        <v>13</v>
      </c>
      <c r="M84" s="25"/>
    </row>
    <row r="85" spans="2:48" s="1" customFormat="1" ht="16.5" hidden="1" customHeight="1">
      <c r="B85" s="25"/>
      <c r="F85" s="200" t="str">
        <f>F7</f>
        <v>PRÍSTAVBA K PRIEMYSELNEJ BUDOVE</v>
      </c>
      <c r="G85" s="201"/>
      <c r="H85" s="201"/>
      <c r="I85" s="201"/>
      <c r="M85" s="25"/>
    </row>
    <row r="86" spans="2:48" s="1" customFormat="1" ht="12" hidden="1" customHeight="1">
      <c r="B86" s="25"/>
      <c r="C86" s="22" t="s">
        <v>96</v>
      </c>
      <c r="M86" s="25"/>
    </row>
    <row r="87" spans="2:48" s="1" customFormat="1" ht="16.5" hidden="1" customHeight="1">
      <c r="B87" s="25"/>
      <c r="F87" s="163" t="str">
        <f>F9</f>
        <v>01 - Architektúra a statika (bez profesií)</v>
      </c>
      <c r="G87" s="202"/>
      <c r="H87" s="202"/>
      <c r="I87" s="202"/>
      <c r="M87" s="25"/>
    </row>
    <row r="88" spans="2:48" s="1" customFormat="1" ht="6.9" hidden="1" customHeight="1">
      <c r="B88" s="25"/>
      <c r="M88" s="25"/>
    </row>
    <row r="89" spans="2:48" s="1" customFormat="1" ht="12" hidden="1" customHeight="1">
      <c r="B89" s="25"/>
      <c r="C89" s="22" t="s">
        <v>17</v>
      </c>
      <c r="G89" s="20" t="str">
        <f>G12</f>
        <v>Vlčkovce č. 46</v>
      </c>
      <c r="J89" s="22" t="s">
        <v>19</v>
      </c>
      <c r="K89" s="48" t="str">
        <f>IF(K12="","",K12)</f>
        <v>13. 4. 2022</v>
      </c>
      <c r="M89" s="25"/>
    </row>
    <row r="90" spans="2:48" s="1" customFormat="1" ht="6.9" hidden="1" customHeight="1">
      <c r="B90" s="25"/>
      <c r="M90" s="25"/>
    </row>
    <row r="91" spans="2:48" s="1" customFormat="1" ht="25.65" hidden="1" customHeight="1">
      <c r="B91" s="25"/>
      <c r="C91" s="22" t="s">
        <v>21</v>
      </c>
      <c r="G91" s="20" t="str">
        <f>F15</f>
        <v>PROGAST s.r.o.</v>
      </c>
      <c r="J91" s="22" t="s">
        <v>27</v>
      </c>
      <c r="K91" s="23" t="str">
        <f>F21</f>
        <v>Ing. Ladislav Lukačovič</v>
      </c>
      <c r="M91" s="25"/>
    </row>
    <row r="92" spans="2:48" s="1" customFormat="1" ht="15.15" hidden="1" customHeight="1">
      <c r="B92" s="25"/>
      <c r="C92" s="22" t="s">
        <v>25</v>
      </c>
      <c r="G92" s="20" t="str">
        <f>IF(F18="","",F18)</f>
        <v xml:space="preserve"> </v>
      </c>
      <c r="J92" s="22" t="s">
        <v>30</v>
      </c>
      <c r="K92" s="23" t="str">
        <f>F24</f>
        <v>Ing. Norbert Kollár</v>
      </c>
      <c r="M92" s="25"/>
    </row>
    <row r="93" spans="2:48" s="1" customFormat="1" ht="10.35" hidden="1" customHeight="1">
      <c r="B93" s="25"/>
      <c r="M93" s="25"/>
    </row>
    <row r="94" spans="2:48" s="1" customFormat="1" ht="29.25" hidden="1" customHeight="1">
      <c r="B94" s="25"/>
      <c r="C94" s="100" t="s">
        <v>100</v>
      </c>
      <c r="D94" s="92"/>
      <c r="E94" s="92"/>
      <c r="F94" s="92"/>
      <c r="G94" s="92"/>
      <c r="H94" s="92"/>
      <c r="I94" s="92"/>
      <c r="J94" s="92"/>
      <c r="K94" s="101" t="s">
        <v>101</v>
      </c>
      <c r="L94" s="92"/>
      <c r="M94" s="25"/>
    </row>
    <row r="95" spans="2:48" s="1" customFormat="1" ht="10.35" hidden="1" customHeight="1">
      <c r="B95" s="25"/>
      <c r="M95" s="25"/>
    </row>
    <row r="96" spans="2:48" s="1" customFormat="1" ht="22.95" hidden="1" customHeight="1">
      <c r="B96" s="25"/>
      <c r="C96" s="102" t="s">
        <v>102</v>
      </c>
      <c r="K96" s="62">
        <f>K139</f>
        <v>0</v>
      </c>
      <c r="M96" s="25"/>
      <c r="AV96" s="13" t="s">
        <v>103</v>
      </c>
    </row>
    <row r="97" spans="2:13" s="8" customFormat="1" ht="24.9" hidden="1" customHeight="1">
      <c r="B97" s="103"/>
      <c r="D97" s="104" t="s">
        <v>104</v>
      </c>
      <c r="E97" s="104"/>
      <c r="F97" s="105"/>
      <c r="G97" s="105"/>
      <c r="H97" s="105"/>
      <c r="I97" s="105"/>
      <c r="J97" s="105"/>
      <c r="K97" s="106">
        <f>K140</f>
        <v>0</v>
      </c>
      <c r="M97" s="103"/>
    </row>
    <row r="98" spans="2:13" s="9" customFormat="1" ht="19.95" hidden="1" customHeight="1">
      <c r="B98" s="107"/>
      <c r="D98" s="108" t="s">
        <v>105</v>
      </c>
      <c r="E98" s="108"/>
      <c r="F98" s="109"/>
      <c r="G98" s="109"/>
      <c r="H98" s="109"/>
      <c r="I98" s="109"/>
      <c r="J98" s="109"/>
      <c r="K98" s="110">
        <f>K141</f>
        <v>0</v>
      </c>
      <c r="M98" s="107"/>
    </row>
    <row r="99" spans="2:13" s="9" customFormat="1" ht="19.95" hidden="1" customHeight="1">
      <c r="B99" s="107"/>
      <c r="D99" s="108" t="s">
        <v>106</v>
      </c>
      <c r="E99" s="108"/>
      <c r="F99" s="109"/>
      <c r="G99" s="109"/>
      <c r="H99" s="109"/>
      <c r="I99" s="109"/>
      <c r="J99" s="109"/>
      <c r="K99" s="110">
        <f>K154</f>
        <v>0</v>
      </c>
      <c r="M99" s="107"/>
    </row>
    <row r="100" spans="2:13" s="9" customFormat="1" ht="19.95" hidden="1" customHeight="1">
      <c r="B100" s="107"/>
      <c r="D100" s="108" t="s">
        <v>107</v>
      </c>
      <c r="E100" s="108"/>
      <c r="F100" s="109"/>
      <c r="G100" s="109"/>
      <c r="H100" s="109"/>
      <c r="I100" s="109"/>
      <c r="J100" s="109"/>
      <c r="K100" s="110">
        <f>K170</f>
        <v>0</v>
      </c>
      <c r="M100" s="107"/>
    </row>
    <row r="101" spans="2:13" s="9" customFormat="1" ht="19.95" hidden="1" customHeight="1">
      <c r="B101" s="107"/>
      <c r="D101" s="108" t="s">
        <v>108</v>
      </c>
      <c r="E101" s="108"/>
      <c r="F101" s="109"/>
      <c r="G101" s="109"/>
      <c r="H101" s="109"/>
      <c r="I101" s="109"/>
      <c r="J101" s="109"/>
      <c r="K101" s="110">
        <f>K180</f>
        <v>0</v>
      </c>
      <c r="M101" s="107"/>
    </row>
    <row r="102" spans="2:13" s="9" customFormat="1" ht="19.95" hidden="1" customHeight="1">
      <c r="B102" s="107"/>
      <c r="D102" s="108" t="s">
        <v>109</v>
      </c>
      <c r="E102" s="108"/>
      <c r="F102" s="109"/>
      <c r="G102" s="109"/>
      <c r="H102" s="109"/>
      <c r="I102" s="109"/>
      <c r="J102" s="109"/>
      <c r="K102" s="110">
        <f>K187</f>
        <v>0</v>
      </c>
      <c r="M102" s="107"/>
    </row>
    <row r="103" spans="2:13" s="9" customFormat="1" ht="19.95" hidden="1" customHeight="1">
      <c r="B103" s="107"/>
      <c r="D103" s="108" t="s">
        <v>110</v>
      </c>
      <c r="E103" s="108"/>
      <c r="F103" s="109"/>
      <c r="G103" s="109"/>
      <c r="H103" s="109"/>
      <c r="I103" s="109"/>
      <c r="J103" s="109"/>
      <c r="K103" s="110">
        <f>K192</f>
        <v>0</v>
      </c>
      <c r="M103" s="107"/>
    </row>
    <row r="104" spans="2:13" s="9" customFormat="1" ht="19.95" hidden="1" customHeight="1">
      <c r="B104" s="107"/>
      <c r="D104" s="108" t="s">
        <v>111</v>
      </c>
      <c r="E104" s="108"/>
      <c r="F104" s="109"/>
      <c r="G104" s="109"/>
      <c r="H104" s="109"/>
      <c r="I104" s="109"/>
      <c r="J104" s="109"/>
      <c r="K104" s="110">
        <f>K208</f>
        <v>0</v>
      </c>
      <c r="M104" s="107"/>
    </row>
    <row r="105" spans="2:13" s="8" customFormat="1" ht="24.9" hidden="1" customHeight="1">
      <c r="B105" s="103"/>
      <c r="D105" s="104" t="s">
        <v>112</v>
      </c>
      <c r="E105" s="104"/>
      <c r="F105" s="105"/>
      <c r="G105" s="105"/>
      <c r="H105" s="105"/>
      <c r="I105" s="105"/>
      <c r="J105" s="105"/>
      <c r="K105" s="106">
        <f>K210</f>
        <v>0</v>
      </c>
      <c r="M105" s="103"/>
    </row>
    <row r="106" spans="2:13" s="9" customFormat="1" ht="19.95" hidden="1" customHeight="1">
      <c r="B106" s="107"/>
      <c r="D106" s="108" t="s">
        <v>113</v>
      </c>
      <c r="E106" s="108"/>
      <c r="F106" s="109"/>
      <c r="G106" s="109"/>
      <c r="H106" s="109"/>
      <c r="I106" s="109"/>
      <c r="J106" s="109"/>
      <c r="K106" s="110">
        <f>K211</f>
        <v>0</v>
      </c>
      <c r="M106" s="107"/>
    </row>
    <row r="107" spans="2:13" s="9" customFormat="1" ht="19.95" hidden="1" customHeight="1">
      <c r="B107" s="107"/>
      <c r="D107" s="108" t="s">
        <v>114</v>
      </c>
      <c r="E107" s="108"/>
      <c r="F107" s="109"/>
      <c r="G107" s="109"/>
      <c r="H107" s="109"/>
      <c r="I107" s="109"/>
      <c r="J107" s="109"/>
      <c r="K107" s="110">
        <f>K225</f>
        <v>0</v>
      </c>
      <c r="M107" s="107"/>
    </row>
    <row r="108" spans="2:13" s="9" customFormat="1" ht="19.95" hidden="1" customHeight="1">
      <c r="B108" s="107"/>
      <c r="D108" s="108" t="s">
        <v>115</v>
      </c>
      <c r="E108" s="108"/>
      <c r="F108" s="109"/>
      <c r="G108" s="109"/>
      <c r="H108" s="109"/>
      <c r="I108" s="109"/>
      <c r="J108" s="109"/>
      <c r="K108" s="110">
        <f>K243</f>
        <v>0</v>
      </c>
      <c r="M108" s="107"/>
    </row>
    <row r="109" spans="2:13" s="9" customFormat="1" ht="19.95" hidden="1" customHeight="1">
      <c r="B109" s="107"/>
      <c r="D109" s="108" t="s">
        <v>116</v>
      </c>
      <c r="E109" s="108"/>
      <c r="F109" s="109"/>
      <c r="G109" s="109"/>
      <c r="H109" s="109"/>
      <c r="I109" s="109"/>
      <c r="J109" s="109"/>
      <c r="K109" s="110">
        <f>K257</f>
        <v>0</v>
      </c>
      <c r="M109" s="107"/>
    </row>
    <row r="110" spans="2:13" s="9" customFormat="1" ht="19.95" hidden="1" customHeight="1">
      <c r="B110" s="107"/>
      <c r="D110" s="108" t="s">
        <v>117</v>
      </c>
      <c r="E110" s="108"/>
      <c r="F110" s="109"/>
      <c r="G110" s="109"/>
      <c r="H110" s="109"/>
      <c r="I110" s="109"/>
      <c r="J110" s="109"/>
      <c r="K110" s="110">
        <f>K263</f>
        <v>0</v>
      </c>
      <c r="M110" s="107"/>
    </row>
    <row r="111" spans="2:13" s="9" customFormat="1" ht="19.95" hidden="1" customHeight="1">
      <c r="B111" s="107"/>
      <c r="D111" s="108" t="s">
        <v>118</v>
      </c>
      <c r="E111" s="108"/>
      <c r="F111" s="109"/>
      <c r="G111" s="109"/>
      <c r="H111" s="109"/>
      <c r="I111" s="109"/>
      <c r="J111" s="109"/>
      <c r="K111" s="110">
        <f>K265</f>
        <v>0</v>
      </c>
      <c r="M111" s="107"/>
    </row>
    <row r="112" spans="2:13" s="9" customFormat="1" ht="19.95" hidden="1" customHeight="1">
      <c r="B112" s="107"/>
      <c r="D112" s="108" t="s">
        <v>119</v>
      </c>
      <c r="E112" s="108"/>
      <c r="F112" s="109"/>
      <c r="G112" s="109"/>
      <c r="H112" s="109"/>
      <c r="I112" s="109"/>
      <c r="J112" s="109"/>
      <c r="K112" s="110">
        <f>K278</f>
        <v>0</v>
      </c>
      <c r="M112" s="107"/>
    </row>
    <row r="113" spans="2:13" s="9" customFormat="1" ht="19.95" hidden="1" customHeight="1">
      <c r="B113" s="107"/>
      <c r="D113" s="108" t="s">
        <v>120</v>
      </c>
      <c r="E113" s="108"/>
      <c r="F113" s="109"/>
      <c r="G113" s="109"/>
      <c r="H113" s="109"/>
      <c r="I113" s="109"/>
      <c r="J113" s="109"/>
      <c r="K113" s="110">
        <f>K285</f>
        <v>0</v>
      </c>
      <c r="M113" s="107"/>
    </row>
    <row r="114" spans="2:13" s="9" customFormat="1" ht="19.95" hidden="1" customHeight="1">
      <c r="B114" s="107"/>
      <c r="D114" s="108" t="s">
        <v>121</v>
      </c>
      <c r="E114" s="108"/>
      <c r="F114" s="109"/>
      <c r="G114" s="109"/>
      <c r="H114" s="109"/>
      <c r="I114" s="109"/>
      <c r="J114" s="109"/>
      <c r="K114" s="110">
        <f>K297</f>
        <v>0</v>
      </c>
      <c r="M114" s="107"/>
    </row>
    <row r="115" spans="2:13" s="9" customFormat="1" ht="19.95" hidden="1" customHeight="1">
      <c r="B115" s="107"/>
      <c r="D115" s="108" t="s">
        <v>122</v>
      </c>
      <c r="E115" s="108"/>
      <c r="F115" s="109"/>
      <c r="G115" s="109"/>
      <c r="H115" s="109"/>
      <c r="I115" s="109"/>
      <c r="J115" s="109"/>
      <c r="K115" s="110">
        <f>K323</f>
        <v>0</v>
      </c>
      <c r="M115" s="107"/>
    </row>
    <row r="116" spans="2:13" s="9" customFormat="1" ht="19.95" hidden="1" customHeight="1">
      <c r="B116" s="107"/>
      <c r="D116" s="108" t="s">
        <v>123</v>
      </c>
      <c r="E116" s="108"/>
      <c r="F116" s="109"/>
      <c r="G116" s="109"/>
      <c r="H116" s="109"/>
      <c r="I116" s="109"/>
      <c r="J116" s="109"/>
      <c r="K116" s="110">
        <f>K325</f>
        <v>0</v>
      </c>
      <c r="M116" s="107"/>
    </row>
    <row r="117" spans="2:13" s="9" customFormat="1" ht="19.95" hidden="1" customHeight="1">
      <c r="B117" s="107"/>
      <c r="D117" s="108" t="s">
        <v>124</v>
      </c>
      <c r="E117" s="108"/>
      <c r="F117" s="109"/>
      <c r="G117" s="109"/>
      <c r="H117" s="109"/>
      <c r="I117" s="109"/>
      <c r="J117" s="109"/>
      <c r="K117" s="110">
        <f>K329</f>
        <v>0</v>
      </c>
      <c r="M117" s="107"/>
    </row>
    <row r="118" spans="2:13" s="9" customFormat="1" ht="19.95" hidden="1" customHeight="1">
      <c r="B118" s="107"/>
      <c r="D118" s="108" t="s">
        <v>125</v>
      </c>
      <c r="E118" s="108"/>
      <c r="F118" s="109"/>
      <c r="G118" s="109"/>
      <c r="H118" s="109"/>
      <c r="I118" s="109"/>
      <c r="J118" s="109"/>
      <c r="K118" s="110">
        <f>K333</f>
        <v>0</v>
      </c>
      <c r="M118" s="107"/>
    </row>
    <row r="119" spans="2:13" s="8" customFormat="1" ht="24.9" hidden="1" customHeight="1">
      <c r="B119" s="103"/>
      <c r="D119" s="104" t="s">
        <v>126</v>
      </c>
      <c r="E119" s="104"/>
      <c r="F119" s="105"/>
      <c r="G119" s="105"/>
      <c r="H119" s="105"/>
      <c r="I119" s="105"/>
      <c r="J119" s="105"/>
      <c r="K119" s="106">
        <f>K337</f>
        <v>0</v>
      </c>
      <c r="M119" s="103"/>
    </row>
    <row r="120" spans="2:13" s="1" customFormat="1" ht="21.75" hidden="1" customHeight="1">
      <c r="B120" s="25"/>
      <c r="M120" s="25"/>
    </row>
    <row r="121" spans="2:13" s="1" customFormat="1" ht="6.9" hidden="1" customHeight="1"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25"/>
    </row>
    <row r="122" spans="2:13" hidden="1"/>
    <row r="123" spans="2:13" hidden="1"/>
    <row r="124" spans="2:13" hidden="1"/>
    <row r="125" spans="2:13" s="1" customFormat="1" ht="6.9" customHeight="1">
      <c r="B125" s="42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25"/>
    </row>
    <row r="126" spans="2:13" s="1" customFormat="1" ht="24.9" customHeight="1">
      <c r="B126" s="25"/>
      <c r="C126" s="17" t="s">
        <v>127</v>
      </c>
      <c r="M126" s="25"/>
    </row>
    <row r="127" spans="2:13" s="1" customFormat="1" ht="6.9" customHeight="1">
      <c r="B127" s="25"/>
      <c r="M127" s="25"/>
    </row>
    <row r="128" spans="2:13" s="1" customFormat="1" ht="12" customHeight="1">
      <c r="B128" s="25"/>
      <c r="C128" s="22" t="s">
        <v>13</v>
      </c>
      <c r="M128" s="25"/>
    </row>
    <row r="129" spans="2:66" s="1" customFormat="1" ht="16.5" customHeight="1">
      <c r="B129" s="25"/>
      <c r="F129" s="200" t="str">
        <f>F7</f>
        <v>PRÍSTAVBA K PRIEMYSELNEJ BUDOVE</v>
      </c>
      <c r="G129" s="201"/>
      <c r="H129" s="201"/>
      <c r="I129" s="201"/>
      <c r="M129" s="25"/>
    </row>
    <row r="130" spans="2:66" s="1" customFormat="1" ht="12" customHeight="1">
      <c r="B130" s="25"/>
      <c r="C130" s="22" t="s">
        <v>96</v>
      </c>
      <c r="M130" s="25"/>
    </row>
    <row r="131" spans="2:66" s="1" customFormat="1" ht="16.5" customHeight="1">
      <c r="B131" s="25"/>
      <c r="F131" s="163" t="str">
        <f>F9</f>
        <v>01 - Architektúra a statika (bez profesií)</v>
      </c>
      <c r="G131" s="202"/>
      <c r="H131" s="202"/>
      <c r="I131" s="202"/>
      <c r="M131" s="25"/>
    </row>
    <row r="132" spans="2:66" s="1" customFormat="1" ht="6.9" customHeight="1">
      <c r="B132" s="25"/>
      <c r="M132" s="25"/>
    </row>
    <row r="133" spans="2:66" s="1" customFormat="1" ht="12" customHeight="1">
      <c r="B133" s="25"/>
      <c r="C133" s="22" t="s">
        <v>17</v>
      </c>
      <c r="G133" s="20" t="str">
        <f>G12</f>
        <v>Vlčkovce č. 46</v>
      </c>
      <c r="J133" s="22" t="s">
        <v>19</v>
      </c>
      <c r="K133" s="48" t="str">
        <f>IF(K12="","",K12)</f>
        <v>13. 4. 2022</v>
      </c>
      <c r="M133" s="25"/>
    </row>
    <row r="134" spans="2:66" s="1" customFormat="1" ht="6.9" customHeight="1">
      <c r="B134" s="25"/>
      <c r="M134" s="25"/>
    </row>
    <row r="135" spans="2:66" s="1" customFormat="1" ht="25.65" customHeight="1">
      <c r="B135" s="25"/>
      <c r="C135" s="22" t="s">
        <v>21</v>
      </c>
      <c r="G135" s="20" t="str">
        <f>F15</f>
        <v>PROGAST s.r.o.</v>
      </c>
      <c r="J135" s="22" t="s">
        <v>27</v>
      </c>
      <c r="K135" s="23" t="str">
        <f>F21</f>
        <v>Ing. Ladislav Lukačovič</v>
      </c>
      <c r="M135" s="25"/>
    </row>
    <row r="136" spans="2:66" s="1" customFormat="1" ht="15.15" customHeight="1">
      <c r="B136" s="25"/>
      <c r="C136" s="22" t="s">
        <v>25</v>
      </c>
      <c r="G136" s="20" t="str">
        <f>IF(F18="","",F18)</f>
        <v xml:space="preserve"> </v>
      </c>
      <c r="J136" s="22" t="s">
        <v>30</v>
      </c>
      <c r="K136" s="23" t="str">
        <f>F24</f>
        <v>Ing. Norbert Kollár</v>
      </c>
      <c r="M136" s="25"/>
    </row>
    <row r="137" spans="2:66" s="1" customFormat="1" ht="10.35" customHeight="1">
      <c r="B137" s="25"/>
      <c r="M137" s="25"/>
    </row>
    <row r="138" spans="2:66" s="10" customFormat="1" ht="29.25" customHeight="1">
      <c r="B138" s="111"/>
      <c r="C138" s="112" t="s">
        <v>128</v>
      </c>
      <c r="D138" s="113" t="s">
        <v>58</v>
      </c>
      <c r="E138" s="113"/>
      <c r="F138" s="113" t="s">
        <v>54</v>
      </c>
      <c r="G138" s="113" t="s">
        <v>55</v>
      </c>
      <c r="H138" s="113" t="s">
        <v>129</v>
      </c>
      <c r="I138" s="113" t="s">
        <v>130</v>
      </c>
      <c r="J138" s="113" t="s">
        <v>131</v>
      </c>
      <c r="K138" s="114" t="s">
        <v>101</v>
      </c>
      <c r="L138" s="115" t="s">
        <v>132</v>
      </c>
      <c r="M138" s="111"/>
      <c r="N138" s="55" t="s">
        <v>1</v>
      </c>
      <c r="O138" s="56" t="s">
        <v>37</v>
      </c>
      <c r="P138" s="56" t="s">
        <v>133</v>
      </c>
      <c r="Q138" s="56" t="s">
        <v>134</v>
      </c>
      <c r="R138" s="56" t="s">
        <v>135</v>
      </c>
      <c r="S138" s="56" t="s">
        <v>136</v>
      </c>
      <c r="T138" s="56" t="s">
        <v>137</v>
      </c>
      <c r="U138" s="56" t="s">
        <v>138</v>
      </c>
      <c r="V138" s="57" t="s">
        <v>139</v>
      </c>
    </row>
    <row r="139" spans="2:66" s="1" customFormat="1" ht="22.95" customHeight="1">
      <c r="B139" s="25"/>
      <c r="C139" s="60" t="s">
        <v>102</v>
      </c>
      <c r="K139" s="116">
        <f>BL139</f>
        <v>0</v>
      </c>
      <c r="M139" s="25"/>
      <c r="N139" s="58"/>
      <c r="O139" s="49"/>
      <c r="P139" s="49"/>
      <c r="Q139" s="117">
        <f>Q140+Q210+Q337</f>
        <v>6912.842692526001</v>
      </c>
      <c r="R139" s="49"/>
      <c r="S139" s="117">
        <f>S140+S210+S337</f>
        <v>935.692074674482</v>
      </c>
      <c r="T139" s="49"/>
      <c r="U139" s="117">
        <f>U140+U210+U337</f>
        <v>108.77725000000001</v>
      </c>
      <c r="V139" s="50"/>
      <c r="AU139" s="13" t="s">
        <v>72</v>
      </c>
      <c r="AV139" s="13" t="s">
        <v>103</v>
      </c>
      <c r="BL139" s="118">
        <f>BL140+BL210+BL337</f>
        <v>0</v>
      </c>
    </row>
    <row r="140" spans="2:66" s="11" customFormat="1" ht="25.95" customHeight="1">
      <c r="B140" s="119"/>
      <c r="D140" s="120" t="s">
        <v>72</v>
      </c>
      <c r="E140" s="120"/>
      <c r="F140" s="121" t="s">
        <v>140</v>
      </c>
      <c r="G140" s="121" t="s">
        <v>141</v>
      </c>
      <c r="K140" s="122">
        <f>BL140</f>
        <v>0</v>
      </c>
      <c r="M140" s="119"/>
      <c r="N140" s="123"/>
      <c r="Q140" s="124">
        <f>Q141+Q154+Q170+Q180+Q187+Q192+Q208</f>
        <v>4119.0231936600012</v>
      </c>
      <c r="S140" s="124">
        <f>S141+S154+S170+S180+S187+S192+S208</f>
        <v>886.16628063053997</v>
      </c>
      <c r="U140" s="124">
        <f>U141+U154+U170+U180+U187+U192+U208</f>
        <v>108.41030000000001</v>
      </c>
      <c r="V140" s="125"/>
      <c r="AS140" s="120" t="s">
        <v>81</v>
      </c>
      <c r="AU140" s="126" t="s">
        <v>72</v>
      </c>
      <c r="AV140" s="126" t="s">
        <v>73</v>
      </c>
      <c r="AZ140" s="120" t="s">
        <v>142</v>
      </c>
      <c r="BL140" s="127">
        <f>BL141+BL154+BL170+BL180+BL187+BL192+BL208</f>
        <v>0</v>
      </c>
    </row>
    <row r="141" spans="2:66" s="11" customFormat="1" ht="22.95" customHeight="1">
      <c r="B141" s="119"/>
      <c r="D141" s="120" t="s">
        <v>72</v>
      </c>
      <c r="E141" s="120" t="s">
        <v>1583</v>
      </c>
      <c r="F141" s="128" t="s">
        <v>81</v>
      </c>
      <c r="G141" s="128" t="s">
        <v>143</v>
      </c>
      <c r="K141" s="129">
        <f>BL141</f>
        <v>0</v>
      </c>
      <c r="M141" s="119"/>
      <c r="N141" s="123"/>
      <c r="Q141" s="124">
        <f>SUM(Q142:Q153)</f>
        <v>470.34841240000003</v>
      </c>
      <c r="S141" s="124">
        <f>SUM(S142:S153)</f>
        <v>0</v>
      </c>
      <c r="U141" s="124">
        <f>SUM(U142:U153)</f>
        <v>52.44</v>
      </c>
      <c r="V141" s="125"/>
      <c r="AS141" s="120" t="s">
        <v>81</v>
      </c>
      <c r="AU141" s="126" t="s">
        <v>72</v>
      </c>
      <c r="AV141" s="126" t="s">
        <v>81</v>
      </c>
      <c r="AZ141" s="120" t="s">
        <v>142</v>
      </c>
      <c r="BL141" s="127">
        <f>SUM(BL142:BL153)</f>
        <v>0</v>
      </c>
    </row>
    <row r="142" spans="2:66" s="1" customFormat="1" ht="24.15" customHeight="1">
      <c r="B142" s="130"/>
      <c r="C142" s="131" t="s">
        <v>81</v>
      </c>
      <c r="D142" s="131" t="s">
        <v>144</v>
      </c>
      <c r="E142" s="131">
        <v>221</v>
      </c>
      <c r="F142" s="132" t="s">
        <v>145</v>
      </c>
      <c r="G142" s="133" t="s">
        <v>146</v>
      </c>
      <c r="H142" s="134" t="s">
        <v>147</v>
      </c>
      <c r="I142" s="135">
        <v>69</v>
      </c>
      <c r="J142" s="136"/>
      <c r="K142" s="136">
        <f t="shared" ref="K142:K153" si="0">ROUND(J142*I142,2)</f>
        <v>0</v>
      </c>
      <c r="L142" s="137"/>
      <c r="M142" s="25"/>
      <c r="N142" s="138" t="s">
        <v>1</v>
      </c>
      <c r="O142" s="139" t="s">
        <v>39</v>
      </c>
      <c r="P142" s="140">
        <v>0.23599999999999999</v>
      </c>
      <c r="Q142" s="140">
        <f t="shared" ref="Q142:Q153" si="1">P142*I142</f>
        <v>16.283999999999999</v>
      </c>
      <c r="R142" s="140">
        <v>0</v>
      </c>
      <c r="S142" s="140">
        <f t="shared" ref="S142:S153" si="2">R142*I142</f>
        <v>0</v>
      </c>
      <c r="T142" s="140">
        <v>0.26</v>
      </c>
      <c r="U142" s="140">
        <f t="shared" ref="U142:U153" si="3">T142*I142</f>
        <v>17.940000000000001</v>
      </c>
      <c r="V142" s="141" t="s">
        <v>1</v>
      </c>
      <c r="AS142" s="142" t="s">
        <v>148</v>
      </c>
      <c r="AU142" s="142" t="s">
        <v>144</v>
      </c>
      <c r="AV142" s="142" t="s">
        <v>149</v>
      </c>
      <c r="AZ142" s="13" t="s">
        <v>142</v>
      </c>
      <c r="BF142" s="143">
        <f t="shared" ref="BF142:BF153" si="4">IF(O142="základná",K142,0)</f>
        <v>0</v>
      </c>
      <c r="BG142" s="143">
        <f t="shared" ref="BG142:BG153" si="5">IF(O142="znížená",K142,0)</f>
        <v>0</v>
      </c>
      <c r="BH142" s="143">
        <f t="shared" ref="BH142:BH153" si="6">IF(O142="zákl. prenesená",K142,0)</f>
        <v>0</v>
      </c>
      <c r="BI142" s="143">
        <f t="shared" ref="BI142:BI153" si="7">IF(O142="zníž. prenesená",K142,0)</f>
        <v>0</v>
      </c>
      <c r="BJ142" s="143">
        <f t="shared" ref="BJ142:BJ153" si="8">IF(O142="nulová",K142,0)</f>
        <v>0</v>
      </c>
      <c r="BK142" s="13" t="s">
        <v>149</v>
      </c>
      <c r="BL142" s="143">
        <f t="shared" ref="BL142:BL153" si="9">ROUND(J142*I142,2)</f>
        <v>0</v>
      </c>
      <c r="BM142" s="13" t="s">
        <v>148</v>
      </c>
      <c r="BN142" s="142" t="s">
        <v>150</v>
      </c>
    </row>
    <row r="143" spans="2:66" s="1" customFormat="1" ht="33" customHeight="1">
      <c r="B143" s="130"/>
      <c r="C143" s="131" t="s">
        <v>149</v>
      </c>
      <c r="D143" s="131" t="s">
        <v>144</v>
      </c>
      <c r="E143" s="131">
        <v>221</v>
      </c>
      <c r="F143" s="132" t="s">
        <v>151</v>
      </c>
      <c r="G143" s="133" t="s">
        <v>152</v>
      </c>
      <c r="H143" s="134" t="s">
        <v>147</v>
      </c>
      <c r="I143" s="135">
        <v>69</v>
      </c>
      <c r="J143" s="136"/>
      <c r="K143" s="136">
        <f t="shared" si="0"/>
        <v>0</v>
      </c>
      <c r="L143" s="137"/>
      <c r="M143" s="25"/>
      <c r="N143" s="138" t="s">
        <v>1</v>
      </c>
      <c r="O143" s="139" t="s">
        <v>39</v>
      </c>
      <c r="P143" s="140">
        <v>1.97</v>
      </c>
      <c r="Q143" s="140">
        <f t="shared" si="1"/>
        <v>135.93</v>
      </c>
      <c r="R143" s="140">
        <v>0</v>
      </c>
      <c r="S143" s="140">
        <f t="shared" si="2"/>
        <v>0</v>
      </c>
      <c r="T143" s="140">
        <v>0.5</v>
      </c>
      <c r="U143" s="140">
        <f t="shared" si="3"/>
        <v>34.5</v>
      </c>
      <c r="V143" s="141" t="s">
        <v>1</v>
      </c>
      <c r="AS143" s="142" t="s">
        <v>148</v>
      </c>
      <c r="AU143" s="142" t="s">
        <v>144</v>
      </c>
      <c r="AV143" s="142" t="s">
        <v>149</v>
      </c>
      <c r="AZ143" s="13" t="s">
        <v>142</v>
      </c>
      <c r="BF143" s="143">
        <f t="shared" si="4"/>
        <v>0</v>
      </c>
      <c r="BG143" s="143">
        <f t="shared" si="5"/>
        <v>0</v>
      </c>
      <c r="BH143" s="143">
        <f t="shared" si="6"/>
        <v>0</v>
      </c>
      <c r="BI143" s="143">
        <f t="shared" si="7"/>
        <v>0</v>
      </c>
      <c r="BJ143" s="143">
        <f t="shared" si="8"/>
        <v>0</v>
      </c>
      <c r="BK143" s="13" t="s">
        <v>149</v>
      </c>
      <c r="BL143" s="143">
        <f t="shared" si="9"/>
        <v>0</v>
      </c>
      <c r="BM143" s="13" t="s">
        <v>148</v>
      </c>
      <c r="BN143" s="142" t="s">
        <v>153</v>
      </c>
    </row>
    <row r="144" spans="2:66" s="1" customFormat="1" ht="24.15" customHeight="1">
      <c r="B144" s="130"/>
      <c r="C144" s="131" t="s">
        <v>154</v>
      </c>
      <c r="D144" s="131" t="s">
        <v>144</v>
      </c>
      <c r="E144" s="161" t="s">
        <v>1584</v>
      </c>
      <c r="F144" s="132" t="s">
        <v>155</v>
      </c>
      <c r="G144" s="133" t="s">
        <v>156</v>
      </c>
      <c r="H144" s="134" t="s">
        <v>157</v>
      </c>
      <c r="I144" s="135">
        <v>217.88</v>
      </c>
      <c r="J144" s="136"/>
      <c r="K144" s="136">
        <f t="shared" si="0"/>
        <v>0</v>
      </c>
      <c r="L144" s="137"/>
      <c r="M144" s="25"/>
      <c r="N144" s="138" t="s">
        <v>1</v>
      </c>
      <c r="O144" s="139" t="s">
        <v>39</v>
      </c>
      <c r="P144" s="140">
        <v>0.433</v>
      </c>
      <c r="Q144" s="140">
        <f t="shared" si="1"/>
        <v>94.342039999999997</v>
      </c>
      <c r="R144" s="140">
        <v>0</v>
      </c>
      <c r="S144" s="140">
        <f t="shared" si="2"/>
        <v>0</v>
      </c>
      <c r="T144" s="140">
        <v>0</v>
      </c>
      <c r="U144" s="140">
        <f t="shared" si="3"/>
        <v>0</v>
      </c>
      <c r="V144" s="141" t="s">
        <v>1</v>
      </c>
      <c r="AS144" s="142" t="s">
        <v>148</v>
      </c>
      <c r="AU144" s="142" t="s">
        <v>144</v>
      </c>
      <c r="AV144" s="142" t="s">
        <v>149</v>
      </c>
      <c r="AZ144" s="13" t="s">
        <v>142</v>
      </c>
      <c r="BF144" s="143">
        <f t="shared" si="4"/>
        <v>0</v>
      </c>
      <c r="BG144" s="143">
        <f t="shared" si="5"/>
        <v>0</v>
      </c>
      <c r="BH144" s="143">
        <f t="shared" si="6"/>
        <v>0</v>
      </c>
      <c r="BI144" s="143">
        <f t="shared" si="7"/>
        <v>0</v>
      </c>
      <c r="BJ144" s="143">
        <f t="shared" si="8"/>
        <v>0</v>
      </c>
      <c r="BK144" s="13" t="s">
        <v>149</v>
      </c>
      <c r="BL144" s="143">
        <f t="shared" si="9"/>
        <v>0</v>
      </c>
      <c r="BM144" s="13" t="s">
        <v>148</v>
      </c>
      <c r="BN144" s="142" t="s">
        <v>158</v>
      </c>
    </row>
    <row r="145" spans="2:66" s="1" customFormat="1" ht="24.15" customHeight="1">
      <c r="B145" s="130"/>
      <c r="C145" s="131" t="s">
        <v>148</v>
      </c>
      <c r="D145" s="131" t="s">
        <v>144</v>
      </c>
      <c r="E145" s="161" t="s">
        <v>1584</v>
      </c>
      <c r="F145" s="132" t="s">
        <v>159</v>
      </c>
      <c r="G145" s="133" t="s">
        <v>160</v>
      </c>
      <c r="H145" s="134" t="s">
        <v>157</v>
      </c>
      <c r="I145" s="135">
        <v>217.88</v>
      </c>
      <c r="J145" s="136"/>
      <c r="K145" s="136">
        <f t="shared" si="0"/>
        <v>0</v>
      </c>
      <c r="L145" s="137"/>
      <c r="M145" s="25"/>
      <c r="N145" s="138" t="s">
        <v>1</v>
      </c>
      <c r="O145" s="139" t="s">
        <v>39</v>
      </c>
      <c r="P145" s="140">
        <v>4.2000000000000003E-2</v>
      </c>
      <c r="Q145" s="140">
        <f t="shared" si="1"/>
        <v>9.1509599999999995</v>
      </c>
      <c r="R145" s="140">
        <v>0</v>
      </c>
      <c r="S145" s="140">
        <f t="shared" si="2"/>
        <v>0</v>
      </c>
      <c r="T145" s="140">
        <v>0</v>
      </c>
      <c r="U145" s="140">
        <f t="shared" si="3"/>
        <v>0</v>
      </c>
      <c r="V145" s="141" t="s">
        <v>1</v>
      </c>
      <c r="AS145" s="142" t="s">
        <v>148</v>
      </c>
      <c r="AU145" s="142" t="s">
        <v>144</v>
      </c>
      <c r="AV145" s="142" t="s">
        <v>149</v>
      </c>
      <c r="AZ145" s="13" t="s">
        <v>142</v>
      </c>
      <c r="BF145" s="143">
        <f t="shared" si="4"/>
        <v>0</v>
      </c>
      <c r="BG145" s="143">
        <f t="shared" si="5"/>
        <v>0</v>
      </c>
      <c r="BH145" s="143">
        <f t="shared" si="6"/>
        <v>0</v>
      </c>
      <c r="BI145" s="143">
        <f t="shared" si="7"/>
        <v>0</v>
      </c>
      <c r="BJ145" s="143">
        <f t="shared" si="8"/>
        <v>0</v>
      </c>
      <c r="BK145" s="13" t="s">
        <v>149</v>
      </c>
      <c r="BL145" s="143">
        <f t="shared" si="9"/>
        <v>0</v>
      </c>
      <c r="BM145" s="13" t="s">
        <v>148</v>
      </c>
      <c r="BN145" s="142" t="s">
        <v>161</v>
      </c>
    </row>
    <row r="146" spans="2:66" s="1" customFormat="1" ht="16.5" customHeight="1">
      <c r="B146" s="130"/>
      <c r="C146" s="131" t="s">
        <v>162</v>
      </c>
      <c r="D146" s="131" t="s">
        <v>144</v>
      </c>
      <c r="E146" s="161" t="s">
        <v>1584</v>
      </c>
      <c r="F146" s="132" t="s">
        <v>163</v>
      </c>
      <c r="G146" s="133" t="s">
        <v>164</v>
      </c>
      <c r="H146" s="134" t="s">
        <v>157</v>
      </c>
      <c r="I146" s="135">
        <v>41.08</v>
      </c>
      <c r="J146" s="136"/>
      <c r="K146" s="136">
        <f t="shared" si="0"/>
        <v>0</v>
      </c>
      <c r="L146" s="137"/>
      <c r="M146" s="25"/>
      <c r="N146" s="138" t="s">
        <v>1</v>
      </c>
      <c r="O146" s="139" t="s">
        <v>39</v>
      </c>
      <c r="P146" s="140">
        <v>2.9609999999999999</v>
      </c>
      <c r="Q146" s="140">
        <f t="shared" si="1"/>
        <v>121.63788</v>
      </c>
      <c r="R146" s="140">
        <v>0</v>
      </c>
      <c r="S146" s="140">
        <f t="shared" si="2"/>
        <v>0</v>
      </c>
      <c r="T146" s="140">
        <v>0</v>
      </c>
      <c r="U146" s="140">
        <f t="shared" si="3"/>
        <v>0</v>
      </c>
      <c r="V146" s="141" t="s">
        <v>1</v>
      </c>
      <c r="AS146" s="142" t="s">
        <v>148</v>
      </c>
      <c r="AU146" s="142" t="s">
        <v>144</v>
      </c>
      <c r="AV146" s="142" t="s">
        <v>149</v>
      </c>
      <c r="AZ146" s="13" t="s">
        <v>142</v>
      </c>
      <c r="BF146" s="143">
        <f t="shared" si="4"/>
        <v>0</v>
      </c>
      <c r="BG146" s="143">
        <f t="shared" si="5"/>
        <v>0</v>
      </c>
      <c r="BH146" s="143">
        <f t="shared" si="6"/>
        <v>0</v>
      </c>
      <c r="BI146" s="143">
        <f t="shared" si="7"/>
        <v>0</v>
      </c>
      <c r="BJ146" s="143">
        <f t="shared" si="8"/>
        <v>0</v>
      </c>
      <c r="BK146" s="13" t="s">
        <v>149</v>
      </c>
      <c r="BL146" s="143">
        <f t="shared" si="9"/>
        <v>0</v>
      </c>
      <c r="BM146" s="13" t="s">
        <v>148</v>
      </c>
      <c r="BN146" s="142" t="s">
        <v>165</v>
      </c>
    </row>
    <row r="147" spans="2:66" s="1" customFormat="1" ht="24.15" customHeight="1">
      <c r="B147" s="130"/>
      <c r="C147" s="131" t="s">
        <v>166</v>
      </c>
      <c r="D147" s="131" t="s">
        <v>144</v>
      </c>
      <c r="E147" s="161" t="s">
        <v>1584</v>
      </c>
      <c r="F147" s="132" t="s">
        <v>167</v>
      </c>
      <c r="G147" s="133" t="s">
        <v>168</v>
      </c>
      <c r="H147" s="134" t="s">
        <v>157</v>
      </c>
      <c r="I147" s="135">
        <v>41.08</v>
      </c>
      <c r="J147" s="136"/>
      <c r="K147" s="136">
        <f t="shared" si="0"/>
        <v>0</v>
      </c>
      <c r="L147" s="137"/>
      <c r="M147" s="25"/>
      <c r="N147" s="138" t="s">
        <v>1</v>
      </c>
      <c r="O147" s="139" t="s">
        <v>39</v>
      </c>
      <c r="P147" s="140">
        <v>0.44700000000000001</v>
      </c>
      <c r="Q147" s="140">
        <f t="shared" si="1"/>
        <v>18.362759999999998</v>
      </c>
      <c r="R147" s="140">
        <v>0</v>
      </c>
      <c r="S147" s="140">
        <f t="shared" si="2"/>
        <v>0</v>
      </c>
      <c r="T147" s="140">
        <v>0</v>
      </c>
      <c r="U147" s="140">
        <f t="shared" si="3"/>
        <v>0</v>
      </c>
      <c r="V147" s="141" t="s">
        <v>1</v>
      </c>
      <c r="AS147" s="142" t="s">
        <v>148</v>
      </c>
      <c r="AU147" s="142" t="s">
        <v>144</v>
      </c>
      <c r="AV147" s="142" t="s">
        <v>149</v>
      </c>
      <c r="AZ147" s="13" t="s">
        <v>142</v>
      </c>
      <c r="BF147" s="143">
        <f t="shared" si="4"/>
        <v>0</v>
      </c>
      <c r="BG147" s="143">
        <f t="shared" si="5"/>
        <v>0</v>
      </c>
      <c r="BH147" s="143">
        <f t="shared" si="6"/>
        <v>0</v>
      </c>
      <c r="BI147" s="143">
        <f t="shared" si="7"/>
        <v>0</v>
      </c>
      <c r="BJ147" s="143">
        <f t="shared" si="8"/>
        <v>0</v>
      </c>
      <c r="BK147" s="13" t="s">
        <v>149</v>
      </c>
      <c r="BL147" s="143">
        <f t="shared" si="9"/>
        <v>0</v>
      </c>
      <c r="BM147" s="13" t="s">
        <v>148</v>
      </c>
      <c r="BN147" s="142" t="s">
        <v>169</v>
      </c>
    </row>
    <row r="148" spans="2:66" s="1" customFormat="1" ht="37.950000000000003" customHeight="1">
      <c r="B148" s="130"/>
      <c r="C148" s="131" t="s">
        <v>170</v>
      </c>
      <c r="D148" s="131" t="s">
        <v>144</v>
      </c>
      <c r="E148" s="161" t="s">
        <v>1584</v>
      </c>
      <c r="F148" s="132" t="s">
        <v>171</v>
      </c>
      <c r="G148" s="133" t="s">
        <v>172</v>
      </c>
      <c r="H148" s="134" t="s">
        <v>157</v>
      </c>
      <c r="I148" s="135">
        <v>232.21600000000001</v>
      </c>
      <c r="J148" s="136"/>
      <c r="K148" s="136">
        <f t="shared" si="0"/>
        <v>0</v>
      </c>
      <c r="L148" s="137"/>
      <c r="M148" s="25"/>
      <c r="N148" s="138" t="s">
        <v>1</v>
      </c>
      <c r="O148" s="139" t="s">
        <v>39</v>
      </c>
      <c r="P148" s="140">
        <v>5.4399999999999997E-2</v>
      </c>
      <c r="Q148" s="140">
        <f t="shared" si="1"/>
        <v>12.6325504</v>
      </c>
      <c r="R148" s="140">
        <v>0</v>
      </c>
      <c r="S148" s="140">
        <f t="shared" si="2"/>
        <v>0</v>
      </c>
      <c r="T148" s="140">
        <v>0</v>
      </c>
      <c r="U148" s="140">
        <f t="shared" si="3"/>
        <v>0</v>
      </c>
      <c r="V148" s="141" t="s">
        <v>1</v>
      </c>
      <c r="AS148" s="142" t="s">
        <v>148</v>
      </c>
      <c r="AU148" s="142" t="s">
        <v>144</v>
      </c>
      <c r="AV148" s="142" t="s">
        <v>149</v>
      </c>
      <c r="AZ148" s="13" t="s">
        <v>142</v>
      </c>
      <c r="BF148" s="143">
        <f t="shared" si="4"/>
        <v>0</v>
      </c>
      <c r="BG148" s="143">
        <f t="shared" si="5"/>
        <v>0</v>
      </c>
      <c r="BH148" s="143">
        <f t="shared" si="6"/>
        <v>0</v>
      </c>
      <c r="BI148" s="143">
        <f t="shared" si="7"/>
        <v>0</v>
      </c>
      <c r="BJ148" s="143">
        <f t="shared" si="8"/>
        <v>0</v>
      </c>
      <c r="BK148" s="13" t="s">
        <v>149</v>
      </c>
      <c r="BL148" s="143">
        <f t="shared" si="9"/>
        <v>0</v>
      </c>
      <c r="BM148" s="13" t="s">
        <v>148</v>
      </c>
      <c r="BN148" s="142" t="s">
        <v>173</v>
      </c>
    </row>
    <row r="149" spans="2:66" s="1" customFormat="1" ht="44.25" customHeight="1">
      <c r="B149" s="130"/>
      <c r="C149" s="131" t="s">
        <v>174</v>
      </c>
      <c r="D149" s="131" t="s">
        <v>144</v>
      </c>
      <c r="E149" s="161" t="s">
        <v>1584</v>
      </c>
      <c r="F149" s="132" t="s">
        <v>175</v>
      </c>
      <c r="G149" s="133" t="s">
        <v>176</v>
      </c>
      <c r="H149" s="134" t="s">
        <v>157</v>
      </c>
      <c r="I149" s="135">
        <v>1625.5119999999999</v>
      </c>
      <c r="J149" s="136"/>
      <c r="K149" s="136">
        <f t="shared" si="0"/>
        <v>0</v>
      </c>
      <c r="L149" s="137"/>
      <c r="M149" s="25"/>
      <c r="N149" s="138" t="s">
        <v>1</v>
      </c>
      <c r="O149" s="139" t="s">
        <v>39</v>
      </c>
      <c r="P149" s="140">
        <v>0</v>
      </c>
      <c r="Q149" s="140">
        <f t="shared" si="1"/>
        <v>0</v>
      </c>
      <c r="R149" s="140">
        <v>0</v>
      </c>
      <c r="S149" s="140">
        <f t="shared" si="2"/>
        <v>0</v>
      </c>
      <c r="T149" s="140">
        <v>0</v>
      </c>
      <c r="U149" s="140">
        <f t="shared" si="3"/>
        <v>0</v>
      </c>
      <c r="V149" s="141" t="s">
        <v>1</v>
      </c>
      <c r="AS149" s="142" t="s">
        <v>148</v>
      </c>
      <c r="AU149" s="142" t="s">
        <v>144</v>
      </c>
      <c r="AV149" s="142" t="s">
        <v>149</v>
      </c>
      <c r="AZ149" s="13" t="s">
        <v>142</v>
      </c>
      <c r="BF149" s="143">
        <f t="shared" si="4"/>
        <v>0</v>
      </c>
      <c r="BG149" s="143">
        <f t="shared" si="5"/>
        <v>0</v>
      </c>
      <c r="BH149" s="143">
        <f t="shared" si="6"/>
        <v>0</v>
      </c>
      <c r="BI149" s="143">
        <f t="shared" si="7"/>
        <v>0</v>
      </c>
      <c r="BJ149" s="143">
        <f t="shared" si="8"/>
        <v>0</v>
      </c>
      <c r="BK149" s="13" t="s">
        <v>149</v>
      </c>
      <c r="BL149" s="143">
        <f t="shared" si="9"/>
        <v>0</v>
      </c>
      <c r="BM149" s="13" t="s">
        <v>148</v>
      </c>
      <c r="BN149" s="142" t="s">
        <v>177</v>
      </c>
    </row>
    <row r="150" spans="2:66" s="1" customFormat="1" ht="21.75" customHeight="1">
      <c r="B150" s="130"/>
      <c r="C150" s="131" t="s">
        <v>178</v>
      </c>
      <c r="D150" s="131" t="s">
        <v>144</v>
      </c>
      <c r="E150" s="161" t="s">
        <v>1584</v>
      </c>
      <c r="F150" s="132" t="s">
        <v>179</v>
      </c>
      <c r="G150" s="133" t="s">
        <v>180</v>
      </c>
      <c r="H150" s="134" t="s">
        <v>157</v>
      </c>
      <c r="I150" s="135">
        <v>232.21600000000001</v>
      </c>
      <c r="J150" s="136"/>
      <c r="K150" s="136">
        <f t="shared" si="0"/>
        <v>0</v>
      </c>
      <c r="L150" s="137"/>
      <c r="M150" s="25"/>
      <c r="N150" s="138" t="s">
        <v>1</v>
      </c>
      <c r="O150" s="139" t="s">
        <v>39</v>
      </c>
      <c r="P150" s="140">
        <v>8.0000000000000002E-3</v>
      </c>
      <c r="Q150" s="140">
        <f t="shared" si="1"/>
        <v>1.857728</v>
      </c>
      <c r="R150" s="140">
        <v>0</v>
      </c>
      <c r="S150" s="140">
        <f t="shared" si="2"/>
        <v>0</v>
      </c>
      <c r="T150" s="140">
        <v>0</v>
      </c>
      <c r="U150" s="140">
        <f t="shared" si="3"/>
        <v>0</v>
      </c>
      <c r="V150" s="141" t="s">
        <v>1</v>
      </c>
      <c r="AS150" s="142" t="s">
        <v>148</v>
      </c>
      <c r="AU150" s="142" t="s">
        <v>144</v>
      </c>
      <c r="AV150" s="142" t="s">
        <v>149</v>
      </c>
      <c r="AZ150" s="13" t="s">
        <v>142</v>
      </c>
      <c r="BF150" s="143">
        <f t="shared" si="4"/>
        <v>0</v>
      </c>
      <c r="BG150" s="143">
        <f t="shared" si="5"/>
        <v>0</v>
      </c>
      <c r="BH150" s="143">
        <f t="shared" si="6"/>
        <v>0</v>
      </c>
      <c r="BI150" s="143">
        <f t="shared" si="7"/>
        <v>0</v>
      </c>
      <c r="BJ150" s="143">
        <f t="shared" si="8"/>
        <v>0</v>
      </c>
      <c r="BK150" s="13" t="s">
        <v>149</v>
      </c>
      <c r="BL150" s="143">
        <f t="shared" si="9"/>
        <v>0</v>
      </c>
      <c r="BM150" s="13" t="s">
        <v>148</v>
      </c>
      <c r="BN150" s="142" t="s">
        <v>181</v>
      </c>
    </row>
    <row r="151" spans="2:66" s="1" customFormat="1" ht="24.15" customHeight="1">
      <c r="B151" s="130"/>
      <c r="C151" s="131" t="s">
        <v>182</v>
      </c>
      <c r="D151" s="131" t="s">
        <v>144</v>
      </c>
      <c r="E151" s="161" t="s">
        <v>1584</v>
      </c>
      <c r="F151" s="132" t="s">
        <v>183</v>
      </c>
      <c r="G151" s="133" t="s">
        <v>184</v>
      </c>
      <c r="H151" s="134" t="s">
        <v>185</v>
      </c>
      <c r="I151" s="135">
        <v>383.15600000000001</v>
      </c>
      <c r="J151" s="136"/>
      <c r="K151" s="136">
        <f t="shared" si="0"/>
        <v>0</v>
      </c>
      <c r="L151" s="137"/>
      <c r="M151" s="25"/>
      <c r="N151" s="138" t="s">
        <v>1</v>
      </c>
      <c r="O151" s="139" t="s">
        <v>39</v>
      </c>
      <c r="P151" s="140">
        <v>0</v>
      </c>
      <c r="Q151" s="140">
        <f t="shared" si="1"/>
        <v>0</v>
      </c>
      <c r="R151" s="140">
        <v>0</v>
      </c>
      <c r="S151" s="140">
        <f t="shared" si="2"/>
        <v>0</v>
      </c>
      <c r="T151" s="140">
        <v>0</v>
      </c>
      <c r="U151" s="140">
        <f t="shared" si="3"/>
        <v>0</v>
      </c>
      <c r="V151" s="141" t="s">
        <v>1</v>
      </c>
      <c r="AS151" s="142" t="s">
        <v>148</v>
      </c>
      <c r="AU151" s="142" t="s">
        <v>144</v>
      </c>
      <c r="AV151" s="142" t="s">
        <v>149</v>
      </c>
      <c r="AZ151" s="13" t="s">
        <v>142</v>
      </c>
      <c r="BF151" s="143">
        <f t="shared" si="4"/>
        <v>0</v>
      </c>
      <c r="BG151" s="143">
        <f t="shared" si="5"/>
        <v>0</v>
      </c>
      <c r="BH151" s="143">
        <f t="shared" si="6"/>
        <v>0</v>
      </c>
      <c r="BI151" s="143">
        <f t="shared" si="7"/>
        <v>0</v>
      </c>
      <c r="BJ151" s="143">
        <f t="shared" si="8"/>
        <v>0</v>
      </c>
      <c r="BK151" s="13" t="s">
        <v>149</v>
      </c>
      <c r="BL151" s="143">
        <f t="shared" si="9"/>
        <v>0</v>
      </c>
      <c r="BM151" s="13" t="s">
        <v>148</v>
      </c>
      <c r="BN151" s="142" t="s">
        <v>186</v>
      </c>
    </row>
    <row r="152" spans="2:66" s="1" customFormat="1" ht="24.15" customHeight="1">
      <c r="B152" s="130"/>
      <c r="C152" s="131" t="s">
        <v>187</v>
      </c>
      <c r="D152" s="131" t="s">
        <v>144</v>
      </c>
      <c r="E152" s="161" t="s">
        <v>1584</v>
      </c>
      <c r="F152" s="132" t="s">
        <v>188</v>
      </c>
      <c r="G152" s="133" t="s">
        <v>189</v>
      </c>
      <c r="H152" s="134" t="s">
        <v>157</v>
      </c>
      <c r="I152" s="135">
        <v>26.744</v>
      </c>
      <c r="J152" s="136"/>
      <c r="K152" s="136">
        <f t="shared" si="0"/>
        <v>0</v>
      </c>
      <c r="L152" s="137"/>
      <c r="M152" s="25"/>
      <c r="N152" s="138" t="s">
        <v>1</v>
      </c>
      <c r="O152" s="139" t="s">
        <v>39</v>
      </c>
      <c r="P152" s="140">
        <v>2.0760000000000001</v>
      </c>
      <c r="Q152" s="140">
        <f t="shared" si="1"/>
        <v>55.520544000000001</v>
      </c>
      <c r="R152" s="140">
        <v>0</v>
      </c>
      <c r="S152" s="140">
        <f t="shared" si="2"/>
        <v>0</v>
      </c>
      <c r="T152" s="140">
        <v>0</v>
      </c>
      <c r="U152" s="140">
        <f t="shared" si="3"/>
        <v>0</v>
      </c>
      <c r="V152" s="141" t="s">
        <v>1</v>
      </c>
      <c r="AS152" s="142" t="s">
        <v>148</v>
      </c>
      <c r="AU152" s="142" t="s">
        <v>144</v>
      </c>
      <c r="AV152" s="142" t="s">
        <v>149</v>
      </c>
      <c r="AZ152" s="13" t="s">
        <v>142</v>
      </c>
      <c r="BF152" s="143">
        <f t="shared" si="4"/>
        <v>0</v>
      </c>
      <c r="BG152" s="143">
        <f t="shared" si="5"/>
        <v>0</v>
      </c>
      <c r="BH152" s="143">
        <f t="shared" si="6"/>
        <v>0</v>
      </c>
      <c r="BI152" s="143">
        <f t="shared" si="7"/>
        <v>0</v>
      </c>
      <c r="BJ152" s="143">
        <f t="shared" si="8"/>
        <v>0</v>
      </c>
      <c r="BK152" s="13" t="s">
        <v>149</v>
      </c>
      <c r="BL152" s="143">
        <f t="shared" si="9"/>
        <v>0</v>
      </c>
      <c r="BM152" s="13" t="s">
        <v>148</v>
      </c>
      <c r="BN152" s="142" t="s">
        <v>190</v>
      </c>
    </row>
    <row r="153" spans="2:66" s="1" customFormat="1" ht="21.75" customHeight="1">
      <c r="B153" s="130"/>
      <c r="C153" s="131" t="s">
        <v>191</v>
      </c>
      <c r="D153" s="131" t="s">
        <v>144</v>
      </c>
      <c r="E153" s="161" t="s">
        <v>1584</v>
      </c>
      <c r="F153" s="132" t="s">
        <v>192</v>
      </c>
      <c r="G153" s="133" t="s">
        <v>193</v>
      </c>
      <c r="H153" s="134" t="s">
        <v>147</v>
      </c>
      <c r="I153" s="135">
        <v>272.35000000000002</v>
      </c>
      <c r="J153" s="136"/>
      <c r="K153" s="136">
        <f t="shared" si="0"/>
        <v>0</v>
      </c>
      <c r="L153" s="137"/>
      <c r="M153" s="25"/>
      <c r="N153" s="138" t="s">
        <v>1</v>
      </c>
      <c r="O153" s="139" t="s">
        <v>39</v>
      </c>
      <c r="P153" s="140">
        <v>1.7000000000000001E-2</v>
      </c>
      <c r="Q153" s="140">
        <f t="shared" si="1"/>
        <v>4.6299500000000009</v>
      </c>
      <c r="R153" s="140">
        <v>0</v>
      </c>
      <c r="S153" s="140">
        <f t="shared" si="2"/>
        <v>0</v>
      </c>
      <c r="T153" s="140">
        <v>0</v>
      </c>
      <c r="U153" s="140">
        <f t="shared" si="3"/>
        <v>0</v>
      </c>
      <c r="V153" s="141" t="s">
        <v>1</v>
      </c>
      <c r="AS153" s="142" t="s">
        <v>148</v>
      </c>
      <c r="AU153" s="142" t="s">
        <v>144</v>
      </c>
      <c r="AV153" s="142" t="s">
        <v>149</v>
      </c>
      <c r="AZ153" s="13" t="s">
        <v>142</v>
      </c>
      <c r="BF153" s="143">
        <f t="shared" si="4"/>
        <v>0</v>
      </c>
      <c r="BG153" s="143">
        <f t="shared" si="5"/>
        <v>0</v>
      </c>
      <c r="BH153" s="143">
        <f t="shared" si="6"/>
        <v>0</v>
      </c>
      <c r="BI153" s="143">
        <f t="shared" si="7"/>
        <v>0</v>
      </c>
      <c r="BJ153" s="143">
        <f t="shared" si="8"/>
        <v>0</v>
      </c>
      <c r="BK153" s="13" t="s">
        <v>149</v>
      </c>
      <c r="BL153" s="143">
        <f t="shared" si="9"/>
        <v>0</v>
      </c>
      <c r="BM153" s="13" t="s">
        <v>148</v>
      </c>
      <c r="BN153" s="142" t="s">
        <v>194</v>
      </c>
    </row>
    <row r="154" spans="2:66" s="11" customFormat="1" ht="22.95" customHeight="1">
      <c r="B154" s="119"/>
      <c r="D154" s="120" t="s">
        <v>72</v>
      </c>
      <c r="E154" s="120"/>
      <c r="F154" s="128" t="s">
        <v>149</v>
      </c>
      <c r="G154" s="128" t="s">
        <v>195</v>
      </c>
      <c r="K154" s="129">
        <f>BL154</f>
        <v>0</v>
      </c>
      <c r="M154" s="119"/>
      <c r="N154" s="123"/>
      <c r="Q154" s="124">
        <f>SUM(Q155:Q169)</f>
        <v>352.17534280000001</v>
      </c>
      <c r="S154" s="124">
        <f>SUM(S155:S169)</f>
        <v>458.64892626422005</v>
      </c>
      <c r="U154" s="124">
        <f>SUM(U155:U169)</f>
        <v>0</v>
      </c>
      <c r="V154" s="125"/>
      <c r="AS154" s="120" t="s">
        <v>81</v>
      </c>
      <c r="AU154" s="126" t="s">
        <v>72</v>
      </c>
      <c r="AV154" s="126" t="s">
        <v>81</v>
      </c>
      <c r="AZ154" s="120" t="s">
        <v>142</v>
      </c>
      <c r="BL154" s="127">
        <f>SUM(BL155:BL169)</f>
        <v>0</v>
      </c>
    </row>
    <row r="155" spans="2:66" s="1" customFormat="1" ht="21.75" customHeight="1">
      <c r="B155" s="130"/>
      <c r="C155" s="131" t="s">
        <v>196</v>
      </c>
      <c r="D155" s="131" t="s">
        <v>144</v>
      </c>
      <c r="E155" s="131" t="s">
        <v>1585</v>
      </c>
      <c r="F155" s="132" t="s">
        <v>197</v>
      </c>
      <c r="G155" s="133" t="s">
        <v>198</v>
      </c>
      <c r="H155" s="134" t="s">
        <v>147</v>
      </c>
      <c r="I155" s="135">
        <v>18</v>
      </c>
      <c r="J155" s="136"/>
      <c r="K155" s="136">
        <f t="shared" ref="K155:K169" si="10">ROUND(J155*I155,2)</f>
        <v>0</v>
      </c>
      <c r="L155" s="137"/>
      <c r="M155" s="25"/>
      <c r="N155" s="138" t="s">
        <v>1</v>
      </c>
      <c r="O155" s="139" t="s">
        <v>39</v>
      </c>
      <c r="P155" s="140">
        <v>0</v>
      </c>
      <c r="Q155" s="140">
        <f t="shared" ref="Q155:Q169" si="11">P155*I155</f>
        <v>0</v>
      </c>
      <c r="R155" s="140">
        <v>2.004</v>
      </c>
      <c r="S155" s="140">
        <f t="shared" ref="S155:S169" si="12">R155*I155</f>
        <v>36.072000000000003</v>
      </c>
      <c r="T155" s="140">
        <v>0</v>
      </c>
      <c r="U155" s="140">
        <f t="shared" ref="U155:U169" si="13">T155*I155</f>
        <v>0</v>
      </c>
      <c r="V155" s="141" t="s">
        <v>1</v>
      </c>
      <c r="AS155" s="142" t="s">
        <v>148</v>
      </c>
      <c r="AU155" s="142" t="s">
        <v>144</v>
      </c>
      <c r="AV155" s="142" t="s">
        <v>149</v>
      </c>
      <c r="AZ155" s="13" t="s">
        <v>142</v>
      </c>
      <c r="BF155" s="143">
        <f t="shared" ref="BF155:BF169" si="14">IF(O155="základná",K155,0)</f>
        <v>0</v>
      </c>
      <c r="BG155" s="143">
        <f t="shared" ref="BG155:BG169" si="15">IF(O155="znížená",K155,0)</f>
        <v>0</v>
      </c>
      <c r="BH155" s="143">
        <f t="shared" ref="BH155:BH169" si="16">IF(O155="zákl. prenesená",K155,0)</f>
        <v>0</v>
      </c>
      <c r="BI155" s="143">
        <f t="shared" ref="BI155:BI169" si="17">IF(O155="zníž. prenesená",K155,0)</f>
        <v>0</v>
      </c>
      <c r="BJ155" s="143">
        <f t="shared" ref="BJ155:BJ169" si="18">IF(O155="nulová",K155,0)</f>
        <v>0</v>
      </c>
      <c r="BK155" s="13" t="s">
        <v>149</v>
      </c>
      <c r="BL155" s="143">
        <f t="shared" ref="BL155:BL169" si="19">ROUND(J155*I155,2)</f>
        <v>0</v>
      </c>
      <c r="BM155" s="13" t="s">
        <v>148</v>
      </c>
      <c r="BN155" s="142" t="s">
        <v>199</v>
      </c>
    </row>
    <row r="156" spans="2:66" s="1" customFormat="1" ht="33" customHeight="1">
      <c r="B156" s="130"/>
      <c r="C156" s="131" t="s">
        <v>200</v>
      </c>
      <c r="D156" s="131" t="s">
        <v>144</v>
      </c>
      <c r="E156" s="161" t="s">
        <v>1586</v>
      </c>
      <c r="F156" s="132" t="s">
        <v>201</v>
      </c>
      <c r="G156" s="133" t="s">
        <v>202</v>
      </c>
      <c r="H156" s="134" t="s">
        <v>147</v>
      </c>
      <c r="I156" s="135">
        <v>18</v>
      </c>
      <c r="J156" s="136"/>
      <c r="K156" s="136">
        <f t="shared" si="10"/>
        <v>0</v>
      </c>
      <c r="L156" s="137"/>
      <c r="M156" s="25"/>
      <c r="N156" s="138" t="s">
        <v>1</v>
      </c>
      <c r="O156" s="139" t="s">
        <v>39</v>
      </c>
      <c r="P156" s="140">
        <v>7.0999999999999994E-2</v>
      </c>
      <c r="Q156" s="140">
        <f t="shared" si="11"/>
        <v>1.2779999999999998</v>
      </c>
      <c r="R156" s="140">
        <v>1.829E-4</v>
      </c>
      <c r="S156" s="140">
        <f t="shared" si="12"/>
        <v>3.2921999999999999E-3</v>
      </c>
      <c r="T156" s="140">
        <v>0</v>
      </c>
      <c r="U156" s="140">
        <f t="shared" si="13"/>
        <v>0</v>
      </c>
      <c r="V156" s="141" t="s">
        <v>1</v>
      </c>
      <c r="AS156" s="142" t="s">
        <v>148</v>
      </c>
      <c r="AU156" s="142" t="s">
        <v>144</v>
      </c>
      <c r="AV156" s="142" t="s">
        <v>149</v>
      </c>
      <c r="AZ156" s="13" t="s">
        <v>142</v>
      </c>
      <c r="BF156" s="143">
        <f t="shared" si="14"/>
        <v>0</v>
      </c>
      <c r="BG156" s="143">
        <f t="shared" si="15"/>
        <v>0</v>
      </c>
      <c r="BH156" s="143">
        <f t="shared" si="16"/>
        <v>0</v>
      </c>
      <c r="BI156" s="143">
        <f t="shared" si="17"/>
        <v>0</v>
      </c>
      <c r="BJ156" s="143">
        <f t="shared" si="18"/>
        <v>0</v>
      </c>
      <c r="BK156" s="13" t="s">
        <v>149</v>
      </c>
      <c r="BL156" s="143">
        <f t="shared" si="19"/>
        <v>0</v>
      </c>
      <c r="BM156" s="13" t="s">
        <v>148</v>
      </c>
      <c r="BN156" s="142" t="s">
        <v>203</v>
      </c>
    </row>
    <row r="157" spans="2:66" s="1" customFormat="1" ht="37.950000000000003" customHeight="1">
      <c r="B157" s="130"/>
      <c r="C157" s="144" t="s">
        <v>204</v>
      </c>
      <c r="D157" s="144" t="s">
        <v>205</v>
      </c>
      <c r="E157" s="144">
        <v>693</v>
      </c>
      <c r="F157" s="145" t="s">
        <v>206</v>
      </c>
      <c r="G157" s="146" t="s">
        <v>207</v>
      </c>
      <c r="H157" s="147" t="s">
        <v>147</v>
      </c>
      <c r="I157" s="148">
        <v>20.7</v>
      </c>
      <c r="J157" s="149"/>
      <c r="K157" s="149">
        <f t="shared" si="10"/>
        <v>0</v>
      </c>
      <c r="L157" s="150"/>
      <c r="M157" s="151"/>
      <c r="N157" s="152" t="s">
        <v>1</v>
      </c>
      <c r="O157" s="153" t="s">
        <v>39</v>
      </c>
      <c r="P157" s="140">
        <v>0</v>
      </c>
      <c r="Q157" s="140">
        <f t="shared" si="11"/>
        <v>0</v>
      </c>
      <c r="R157" s="140">
        <v>4.0000000000000002E-4</v>
      </c>
      <c r="S157" s="140">
        <f t="shared" si="12"/>
        <v>8.2800000000000009E-3</v>
      </c>
      <c r="T157" s="140">
        <v>0</v>
      </c>
      <c r="U157" s="140">
        <f t="shared" si="13"/>
        <v>0</v>
      </c>
      <c r="V157" s="141" t="s">
        <v>1</v>
      </c>
      <c r="AS157" s="142" t="s">
        <v>174</v>
      </c>
      <c r="AU157" s="142" t="s">
        <v>205</v>
      </c>
      <c r="AV157" s="142" t="s">
        <v>149</v>
      </c>
      <c r="AZ157" s="13" t="s">
        <v>142</v>
      </c>
      <c r="BF157" s="143">
        <f t="shared" si="14"/>
        <v>0</v>
      </c>
      <c r="BG157" s="143">
        <f t="shared" si="15"/>
        <v>0</v>
      </c>
      <c r="BH157" s="143">
        <f t="shared" si="16"/>
        <v>0</v>
      </c>
      <c r="BI157" s="143">
        <f t="shared" si="17"/>
        <v>0</v>
      </c>
      <c r="BJ157" s="143">
        <f t="shared" si="18"/>
        <v>0</v>
      </c>
      <c r="BK157" s="13" t="s">
        <v>149</v>
      </c>
      <c r="BL157" s="143">
        <f t="shared" si="19"/>
        <v>0</v>
      </c>
      <c r="BM157" s="13" t="s">
        <v>148</v>
      </c>
      <c r="BN157" s="142" t="s">
        <v>208</v>
      </c>
    </row>
    <row r="158" spans="2:66" s="1" customFormat="1" ht="24.15" customHeight="1">
      <c r="B158" s="130"/>
      <c r="C158" s="131" t="s">
        <v>209</v>
      </c>
      <c r="D158" s="131" t="s">
        <v>144</v>
      </c>
      <c r="E158" s="161" t="s">
        <v>1586</v>
      </c>
      <c r="F158" s="132" t="s">
        <v>210</v>
      </c>
      <c r="G158" s="133" t="s">
        <v>211</v>
      </c>
      <c r="H158" s="134" t="s">
        <v>157</v>
      </c>
      <c r="I158" s="135">
        <v>60.381</v>
      </c>
      <c r="J158" s="136"/>
      <c r="K158" s="136">
        <f t="shared" si="10"/>
        <v>0</v>
      </c>
      <c r="L158" s="137"/>
      <c r="M158" s="25"/>
      <c r="N158" s="138" t="s">
        <v>1</v>
      </c>
      <c r="O158" s="139" t="s">
        <v>39</v>
      </c>
      <c r="P158" s="140">
        <v>0</v>
      </c>
      <c r="Q158" s="140">
        <f t="shared" si="11"/>
        <v>0</v>
      </c>
      <c r="R158" s="140">
        <v>2.0659999999999998</v>
      </c>
      <c r="S158" s="140">
        <f t="shared" si="12"/>
        <v>124.74714599999999</v>
      </c>
      <c r="T158" s="140">
        <v>0</v>
      </c>
      <c r="U158" s="140">
        <f t="shared" si="13"/>
        <v>0</v>
      </c>
      <c r="V158" s="141" t="s">
        <v>1</v>
      </c>
      <c r="AS158" s="142" t="s">
        <v>148</v>
      </c>
      <c r="AU158" s="142" t="s">
        <v>144</v>
      </c>
      <c r="AV158" s="142" t="s">
        <v>149</v>
      </c>
      <c r="AZ158" s="13" t="s">
        <v>142</v>
      </c>
      <c r="BF158" s="143">
        <f t="shared" si="14"/>
        <v>0</v>
      </c>
      <c r="BG158" s="143">
        <f t="shared" si="15"/>
        <v>0</v>
      </c>
      <c r="BH158" s="143">
        <f t="shared" si="16"/>
        <v>0</v>
      </c>
      <c r="BI158" s="143">
        <f t="shared" si="17"/>
        <v>0</v>
      </c>
      <c r="BJ158" s="143">
        <f t="shared" si="18"/>
        <v>0</v>
      </c>
      <c r="BK158" s="13" t="s">
        <v>149</v>
      </c>
      <c r="BL158" s="143">
        <f t="shared" si="19"/>
        <v>0</v>
      </c>
      <c r="BM158" s="13" t="s">
        <v>148</v>
      </c>
      <c r="BN158" s="142" t="s">
        <v>212</v>
      </c>
    </row>
    <row r="159" spans="2:66" s="1" customFormat="1" ht="24.15" customHeight="1">
      <c r="B159" s="130"/>
      <c r="C159" s="131" t="s">
        <v>213</v>
      </c>
      <c r="D159" s="131" t="s">
        <v>144</v>
      </c>
      <c r="E159" s="161" t="s">
        <v>1586</v>
      </c>
      <c r="F159" s="132" t="s">
        <v>214</v>
      </c>
      <c r="G159" s="133" t="s">
        <v>215</v>
      </c>
      <c r="H159" s="134" t="s">
        <v>157</v>
      </c>
      <c r="I159" s="135">
        <v>48.304000000000002</v>
      </c>
      <c r="J159" s="136"/>
      <c r="K159" s="136">
        <f t="shared" si="10"/>
        <v>0</v>
      </c>
      <c r="L159" s="137"/>
      <c r="M159" s="25"/>
      <c r="N159" s="138" t="s">
        <v>1</v>
      </c>
      <c r="O159" s="139" t="s">
        <v>39</v>
      </c>
      <c r="P159" s="140">
        <v>0</v>
      </c>
      <c r="Q159" s="140">
        <f t="shared" si="11"/>
        <v>0</v>
      </c>
      <c r="R159" s="140">
        <v>2.0659999999999998</v>
      </c>
      <c r="S159" s="140">
        <f t="shared" si="12"/>
        <v>99.796064000000001</v>
      </c>
      <c r="T159" s="140">
        <v>0</v>
      </c>
      <c r="U159" s="140">
        <f t="shared" si="13"/>
        <v>0</v>
      </c>
      <c r="V159" s="141" t="s">
        <v>1</v>
      </c>
      <c r="AS159" s="142" t="s">
        <v>148</v>
      </c>
      <c r="AU159" s="142" t="s">
        <v>144</v>
      </c>
      <c r="AV159" s="142" t="s">
        <v>149</v>
      </c>
      <c r="AZ159" s="13" t="s">
        <v>142</v>
      </c>
      <c r="BF159" s="143">
        <f t="shared" si="14"/>
        <v>0</v>
      </c>
      <c r="BG159" s="143">
        <f t="shared" si="15"/>
        <v>0</v>
      </c>
      <c r="BH159" s="143">
        <f t="shared" si="16"/>
        <v>0</v>
      </c>
      <c r="BI159" s="143">
        <f t="shared" si="17"/>
        <v>0</v>
      </c>
      <c r="BJ159" s="143">
        <f t="shared" si="18"/>
        <v>0</v>
      </c>
      <c r="BK159" s="13" t="s">
        <v>149</v>
      </c>
      <c r="BL159" s="143">
        <f t="shared" si="19"/>
        <v>0</v>
      </c>
      <c r="BM159" s="13" t="s">
        <v>148</v>
      </c>
      <c r="BN159" s="142" t="s">
        <v>216</v>
      </c>
    </row>
    <row r="160" spans="2:66" s="1" customFormat="1" ht="24.15" customHeight="1">
      <c r="B160" s="130"/>
      <c r="C160" s="131" t="s">
        <v>217</v>
      </c>
      <c r="D160" s="131" t="s">
        <v>144</v>
      </c>
      <c r="E160" s="161" t="s">
        <v>1586</v>
      </c>
      <c r="F160" s="132" t="s">
        <v>218</v>
      </c>
      <c r="G160" s="133" t="s">
        <v>219</v>
      </c>
      <c r="H160" s="134" t="s">
        <v>157</v>
      </c>
      <c r="I160" s="135">
        <v>12.076000000000001</v>
      </c>
      <c r="J160" s="136"/>
      <c r="K160" s="136">
        <f t="shared" si="10"/>
        <v>0</v>
      </c>
      <c r="L160" s="137"/>
      <c r="M160" s="25"/>
      <c r="N160" s="138" t="s">
        <v>1</v>
      </c>
      <c r="O160" s="139" t="s">
        <v>39</v>
      </c>
      <c r="P160" s="140">
        <v>0</v>
      </c>
      <c r="Q160" s="140">
        <f t="shared" si="11"/>
        <v>0</v>
      </c>
      <c r="R160" s="140">
        <v>2.0659999999999998</v>
      </c>
      <c r="S160" s="140">
        <f t="shared" si="12"/>
        <v>24.949016</v>
      </c>
      <c r="T160" s="140">
        <v>0</v>
      </c>
      <c r="U160" s="140">
        <f t="shared" si="13"/>
        <v>0</v>
      </c>
      <c r="V160" s="141" t="s">
        <v>1</v>
      </c>
      <c r="AS160" s="142" t="s">
        <v>148</v>
      </c>
      <c r="AU160" s="142" t="s">
        <v>144</v>
      </c>
      <c r="AV160" s="142" t="s">
        <v>149</v>
      </c>
      <c r="AZ160" s="13" t="s">
        <v>142</v>
      </c>
      <c r="BF160" s="143">
        <f t="shared" si="14"/>
        <v>0</v>
      </c>
      <c r="BG160" s="143">
        <f t="shared" si="15"/>
        <v>0</v>
      </c>
      <c r="BH160" s="143">
        <f t="shared" si="16"/>
        <v>0</v>
      </c>
      <c r="BI160" s="143">
        <f t="shared" si="17"/>
        <v>0</v>
      </c>
      <c r="BJ160" s="143">
        <f t="shared" si="18"/>
        <v>0</v>
      </c>
      <c r="BK160" s="13" t="s">
        <v>149</v>
      </c>
      <c r="BL160" s="143">
        <f t="shared" si="19"/>
        <v>0</v>
      </c>
      <c r="BM160" s="13" t="s">
        <v>148</v>
      </c>
      <c r="BN160" s="142" t="s">
        <v>220</v>
      </c>
    </row>
    <row r="161" spans="2:66" s="1" customFormat="1" ht="24.15" customHeight="1">
      <c r="B161" s="130"/>
      <c r="C161" s="131" t="s">
        <v>221</v>
      </c>
      <c r="D161" s="131" t="s">
        <v>144</v>
      </c>
      <c r="E161" s="161" t="s">
        <v>1587</v>
      </c>
      <c r="F161" s="132" t="s">
        <v>222</v>
      </c>
      <c r="G161" s="133" t="s">
        <v>223</v>
      </c>
      <c r="H161" s="134" t="s">
        <v>157</v>
      </c>
      <c r="I161" s="135">
        <v>46.68</v>
      </c>
      <c r="J161" s="136"/>
      <c r="K161" s="136">
        <f t="shared" si="10"/>
        <v>0</v>
      </c>
      <c r="L161" s="137"/>
      <c r="M161" s="25"/>
      <c r="N161" s="138" t="s">
        <v>1</v>
      </c>
      <c r="O161" s="139" t="s">
        <v>39</v>
      </c>
      <c r="P161" s="140">
        <v>0.60355999999999999</v>
      </c>
      <c r="Q161" s="140">
        <f t="shared" si="11"/>
        <v>28.174180799999998</v>
      </c>
      <c r="R161" s="140">
        <v>2.4157202039999999</v>
      </c>
      <c r="S161" s="140">
        <f t="shared" si="12"/>
        <v>112.76581912271999</v>
      </c>
      <c r="T161" s="140">
        <v>0</v>
      </c>
      <c r="U161" s="140">
        <f t="shared" si="13"/>
        <v>0</v>
      </c>
      <c r="V161" s="141" t="s">
        <v>1</v>
      </c>
      <c r="AS161" s="142" t="s">
        <v>148</v>
      </c>
      <c r="AU161" s="142" t="s">
        <v>144</v>
      </c>
      <c r="AV161" s="142" t="s">
        <v>149</v>
      </c>
      <c r="AZ161" s="13" t="s">
        <v>142</v>
      </c>
      <c r="BF161" s="143">
        <f t="shared" si="14"/>
        <v>0</v>
      </c>
      <c r="BG161" s="143">
        <f t="shared" si="15"/>
        <v>0</v>
      </c>
      <c r="BH161" s="143">
        <f t="shared" si="16"/>
        <v>0</v>
      </c>
      <c r="BI161" s="143">
        <f t="shared" si="17"/>
        <v>0</v>
      </c>
      <c r="BJ161" s="143">
        <f t="shared" si="18"/>
        <v>0</v>
      </c>
      <c r="BK161" s="13" t="s">
        <v>149</v>
      </c>
      <c r="BL161" s="143">
        <f t="shared" si="19"/>
        <v>0</v>
      </c>
      <c r="BM161" s="13" t="s">
        <v>148</v>
      </c>
      <c r="BN161" s="142" t="s">
        <v>224</v>
      </c>
    </row>
    <row r="162" spans="2:66" s="1" customFormat="1" ht="16.5" customHeight="1">
      <c r="B162" s="130"/>
      <c r="C162" s="131" t="s">
        <v>7</v>
      </c>
      <c r="D162" s="131" t="s">
        <v>144</v>
      </c>
      <c r="E162" s="161" t="s">
        <v>1587</v>
      </c>
      <c r="F162" s="132" t="s">
        <v>225</v>
      </c>
      <c r="G162" s="133" t="s">
        <v>226</v>
      </c>
      <c r="H162" s="134" t="s">
        <v>185</v>
      </c>
      <c r="I162" s="135">
        <v>3.048</v>
      </c>
      <c r="J162" s="136"/>
      <c r="K162" s="136">
        <f t="shared" si="10"/>
        <v>0</v>
      </c>
      <c r="L162" s="137"/>
      <c r="M162" s="25"/>
      <c r="N162" s="138" t="s">
        <v>1</v>
      </c>
      <c r="O162" s="139" t="s">
        <v>39</v>
      </c>
      <c r="P162" s="140">
        <v>35.362000000000002</v>
      </c>
      <c r="Q162" s="140">
        <f t="shared" si="11"/>
        <v>107.783376</v>
      </c>
      <c r="R162" s="140">
        <v>1.0189584970000001</v>
      </c>
      <c r="S162" s="140">
        <f t="shared" si="12"/>
        <v>3.1057854988560001</v>
      </c>
      <c r="T162" s="140">
        <v>0</v>
      </c>
      <c r="U162" s="140">
        <f t="shared" si="13"/>
        <v>0</v>
      </c>
      <c r="V162" s="141" t="s">
        <v>1</v>
      </c>
      <c r="AS162" s="142" t="s">
        <v>148</v>
      </c>
      <c r="AU162" s="142" t="s">
        <v>144</v>
      </c>
      <c r="AV162" s="142" t="s">
        <v>149</v>
      </c>
      <c r="AZ162" s="13" t="s">
        <v>142</v>
      </c>
      <c r="BF162" s="143">
        <f t="shared" si="14"/>
        <v>0</v>
      </c>
      <c r="BG162" s="143">
        <f t="shared" si="15"/>
        <v>0</v>
      </c>
      <c r="BH162" s="143">
        <f t="shared" si="16"/>
        <v>0</v>
      </c>
      <c r="BI162" s="143">
        <f t="shared" si="17"/>
        <v>0</v>
      </c>
      <c r="BJ162" s="143">
        <f t="shared" si="18"/>
        <v>0</v>
      </c>
      <c r="BK162" s="13" t="s">
        <v>149</v>
      </c>
      <c r="BL162" s="143">
        <f t="shared" si="19"/>
        <v>0</v>
      </c>
      <c r="BM162" s="13" t="s">
        <v>148</v>
      </c>
      <c r="BN162" s="142" t="s">
        <v>227</v>
      </c>
    </row>
    <row r="163" spans="2:66" s="1" customFormat="1" ht="24.15" customHeight="1">
      <c r="B163" s="130"/>
      <c r="C163" s="131" t="s">
        <v>228</v>
      </c>
      <c r="D163" s="131" t="s">
        <v>144</v>
      </c>
      <c r="E163" s="161" t="s">
        <v>1587</v>
      </c>
      <c r="F163" s="132" t="s">
        <v>229</v>
      </c>
      <c r="G163" s="133" t="s">
        <v>230</v>
      </c>
      <c r="H163" s="134" t="s">
        <v>157</v>
      </c>
      <c r="I163" s="135">
        <v>22.425000000000001</v>
      </c>
      <c r="J163" s="136"/>
      <c r="K163" s="136">
        <f t="shared" si="10"/>
        <v>0</v>
      </c>
      <c r="L163" s="137"/>
      <c r="M163" s="25"/>
      <c r="N163" s="138" t="s">
        <v>1</v>
      </c>
      <c r="O163" s="139" t="s">
        <v>39</v>
      </c>
      <c r="P163" s="140">
        <v>0</v>
      </c>
      <c r="Q163" s="140">
        <f t="shared" si="11"/>
        <v>0</v>
      </c>
      <c r="R163" s="140">
        <v>2.4157199999999999</v>
      </c>
      <c r="S163" s="140">
        <f t="shared" si="12"/>
        <v>54.172520999999996</v>
      </c>
      <c r="T163" s="140">
        <v>0</v>
      </c>
      <c r="U163" s="140">
        <f t="shared" si="13"/>
        <v>0</v>
      </c>
      <c r="V163" s="141" t="s">
        <v>1</v>
      </c>
      <c r="AS163" s="142" t="s">
        <v>148</v>
      </c>
      <c r="AU163" s="142" t="s">
        <v>144</v>
      </c>
      <c r="AV163" s="142" t="s">
        <v>149</v>
      </c>
      <c r="AZ163" s="13" t="s">
        <v>142</v>
      </c>
      <c r="BF163" s="143">
        <f t="shared" si="14"/>
        <v>0</v>
      </c>
      <c r="BG163" s="143">
        <f t="shared" si="15"/>
        <v>0</v>
      </c>
      <c r="BH163" s="143">
        <f t="shared" si="16"/>
        <v>0</v>
      </c>
      <c r="BI163" s="143">
        <f t="shared" si="17"/>
        <v>0</v>
      </c>
      <c r="BJ163" s="143">
        <f t="shared" si="18"/>
        <v>0</v>
      </c>
      <c r="BK163" s="13" t="s">
        <v>149</v>
      </c>
      <c r="BL163" s="143">
        <f t="shared" si="19"/>
        <v>0</v>
      </c>
      <c r="BM163" s="13" t="s">
        <v>148</v>
      </c>
      <c r="BN163" s="142" t="s">
        <v>231</v>
      </c>
    </row>
    <row r="164" spans="2:66" s="1" customFormat="1" ht="24.15" customHeight="1">
      <c r="B164" s="130"/>
      <c r="C164" s="131" t="s">
        <v>232</v>
      </c>
      <c r="D164" s="131" t="s">
        <v>144</v>
      </c>
      <c r="E164" s="161" t="s">
        <v>1587</v>
      </c>
      <c r="F164" s="132" t="s">
        <v>233</v>
      </c>
      <c r="G164" s="133" t="s">
        <v>234</v>
      </c>
      <c r="H164" s="134" t="s">
        <v>147</v>
      </c>
      <c r="I164" s="135">
        <v>149.5</v>
      </c>
      <c r="J164" s="136"/>
      <c r="K164" s="136">
        <f t="shared" si="10"/>
        <v>0</v>
      </c>
      <c r="L164" s="137"/>
      <c r="M164" s="25"/>
      <c r="N164" s="138" t="s">
        <v>1</v>
      </c>
      <c r="O164" s="139" t="s">
        <v>39</v>
      </c>
      <c r="P164" s="140">
        <v>0.43347000000000002</v>
      </c>
      <c r="Q164" s="140">
        <f t="shared" si="11"/>
        <v>64.803764999999999</v>
      </c>
      <c r="R164" s="140">
        <v>7.5686249999999998E-3</v>
      </c>
      <c r="S164" s="140">
        <f t="shared" si="12"/>
        <v>1.1315094374999999</v>
      </c>
      <c r="T164" s="140">
        <v>0</v>
      </c>
      <c r="U164" s="140">
        <f t="shared" si="13"/>
        <v>0</v>
      </c>
      <c r="V164" s="141" t="s">
        <v>1</v>
      </c>
      <c r="AS164" s="142" t="s">
        <v>148</v>
      </c>
      <c r="AU164" s="142" t="s">
        <v>144</v>
      </c>
      <c r="AV164" s="142" t="s">
        <v>149</v>
      </c>
      <c r="AZ164" s="13" t="s">
        <v>142</v>
      </c>
      <c r="BF164" s="143">
        <f t="shared" si="14"/>
        <v>0</v>
      </c>
      <c r="BG164" s="143">
        <f t="shared" si="15"/>
        <v>0</v>
      </c>
      <c r="BH164" s="143">
        <f t="shared" si="16"/>
        <v>0</v>
      </c>
      <c r="BI164" s="143">
        <f t="shared" si="17"/>
        <v>0</v>
      </c>
      <c r="BJ164" s="143">
        <f t="shared" si="18"/>
        <v>0</v>
      </c>
      <c r="BK164" s="13" t="s">
        <v>149</v>
      </c>
      <c r="BL164" s="143">
        <f t="shared" si="19"/>
        <v>0</v>
      </c>
      <c r="BM164" s="13" t="s">
        <v>148</v>
      </c>
      <c r="BN164" s="142" t="s">
        <v>235</v>
      </c>
    </row>
    <row r="165" spans="2:66" s="1" customFormat="1" ht="24.15" customHeight="1">
      <c r="B165" s="130"/>
      <c r="C165" s="131" t="s">
        <v>236</v>
      </c>
      <c r="D165" s="131" t="s">
        <v>144</v>
      </c>
      <c r="E165" s="161" t="s">
        <v>1587</v>
      </c>
      <c r="F165" s="132" t="s">
        <v>237</v>
      </c>
      <c r="G165" s="133" t="s">
        <v>238</v>
      </c>
      <c r="H165" s="134" t="s">
        <v>147</v>
      </c>
      <c r="I165" s="135">
        <v>149.5</v>
      </c>
      <c r="J165" s="136"/>
      <c r="K165" s="136">
        <f t="shared" si="10"/>
        <v>0</v>
      </c>
      <c r="L165" s="137"/>
      <c r="M165" s="25"/>
      <c r="N165" s="138" t="s">
        <v>1</v>
      </c>
      <c r="O165" s="139" t="s">
        <v>39</v>
      </c>
      <c r="P165" s="140">
        <v>0.27833000000000002</v>
      </c>
      <c r="Q165" s="140">
        <f t="shared" si="11"/>
        <v>41.610335000000006</v>
      </c>
      <c r="R165" s="140">
        <v>0</v>
      </c>
      <c r="S165" s="140">
        <f t="shared" si="12"/>
        <v>0</v>
      </c>
      <c r="T165" s="140">
        <v>0</v>
      </c>
      <c r="U165" s="140">
        <f t="shared" si="13"/>
        <v>0</v>
      </c>
      <c r="V165" s="141" t="s">
        <v>1</v>
      </c>
      <c r="AS165" s="142" t="s">
        <v>148</v>
      </c>
      <c r="AU165" s="142" t="s">
        <v>144</v>
      </c>
      <c r="AV165" s="142" t="s">
        <v>149</v>
      </c>
      <c r="AZ165" s="13" t="s">
        <v>142</v>
      </c>
      <c r="BF165" s="143">
        <f t="shared" si="14"/>
        <v>0</v>
      </c>
      <c r="BG165" s="143">
        <f t="shared" si="15"/>
        <v>0</v>
      </c>
      <c r="BH165" s="143">
        <f t="shared" si="16"/>
        <v>0</v>
      </c>
      <c r="BI165" s="143">
        <f t="shared" si="17"/>
        <v>0</v>
      </c>
      <c r="BJ165" s="143">
        <f t="shared" si="18"/>
        <v>0</v>
      </c>
      <c r="BK165" s="13" t="s">
        <v>149</v>
      </c>
      <c r="BL165" s="143">
        <f t="shared" si="19"/>
        <v>0</v>
      </c>
      <c r="BM165" s="13" t="s">
        <v>148</v>
      </c>
      <c r="BN165" s="142" t="s">
        <v>239</v>
      </c>
    </row>
    <row r="166" spans="2:66" s="1" customFormat="1" ht="21.75" customHeight="1">
      <c r="B166" s="130"/>
      <c r="C166" s="131" t="s">
        <v>240</v>
      </c>
      <c r="D166" s="131" t="s">
        <v>144</v>
      </c>
      <c r="E166" s="161" t="s">
        <v>1587</v>
      </c>
      <c r="F166" s="132" t="s">
        <v>241</v>
      </c>
      <c r="G166" s="133" t="s">
        <v>242</v>
      </c>
      <c r="H166" s="134" t="s">
        <v>185</v>
      </c>
      <c r="I166" s="135">
        <v>0.95199999999999996</v>
      </c>
      <c r="J166" s="136"/>
      <c r="K166" s="136">
        <f t="shared" si="10"/>
        <v>0</v>
      </c>
      <c r="L166" s="137"/>
      <c r="M166" s="25"/>
      <c r="N166" s="138" t="s">
        <v>1</v>
      </c>
      <c r="O166" s="139" t="s">
        <v>39</v>
      </c>
      <c r="P166" s="140">
        <v>35.097000000000001</v>
      </c>
      <c r="Q166" s="140">
        <f t="shared" si="11"/>
        <v>33.412343999999997</v>
      </c>
      <c r="R166" s="140">
        <v>1.0189584970000001</v>
      </c>
      <c r="S166" s="140">
        <f t="shared" si="12"/>
        <v>0.97004848914399999</v>
      </c>
      <c r="T166" s="140">
        <v>0</v>
      </c>
      <c r="U166" s="140">
        <f t="shared" si="13"/>
        <v>0</v>
      </c>
      <c r="V166" s="141" t="s">
        <v>1</v>
      </c>
      <c r="AS166" s="142" t="s">
        <v>148</v>
      </c>
      <c r="AU166" s="142" t="s">
        <v>144</v>
      </c>
      <c r="AV166" s="142" t="s">
        <v>149</v>
      </c>
      <c r="AZ166" s="13" t="s">
        <v>142</v>
      </c>
      <c r="BF166" s="143">
        <f t="shared" si="14"/>
        <v>0</v>
      </c>
      <c r="BG166" s="143">
        <f t="shared" si="15"/>
        <v>0</v>
      </c>
      <c r="BH166" s="143">
        <f t="shared" si="16"/>
        <v>0</v>
      </c>
      <c r="BI166" s="143">
        <f t="shared" si="17"/>
        <v>0</v>
      </c>
      <c r="BJ166" s="143">
        <f t="shared" si="18"/>
        <v>0</v>
      </c>
      <c r="BK166" s="13" t="s">
        <v>149</v>
      </c>
      <c r="BL166" s="143">
        <f t="shared" si="19"/>
        <v>0</v>
      </c>
      <c r="BM166" s="13" t="s">
        <v>148</v>
      </c>
      <c r="BN166" s="142" t="s">
        <v>243</v>
      </c>
    </row>
    <row r="167" spans="2:66" s="1" customFormat="1" ht="24.15" customHeight="1">
      <c r="B167" s="130"/>
      <c r="C167" s="131" t="s">
        <v>244</v>
      </c>
      <c r="D167" s="131" t="s">
        <v>144</v>
      </c>
      <c r="E167" s="161" t="s">
        <v>1586</v>
      </c>
      <c r="F167" s="132" t="s">
        <v>245</v>
      </c>
      <c r="G167" s="133" t="s">
        <v>246</v>
      </c>
      <c r="H167" s="134" t="s">
        <v>147</v>
      </c>
      <c r="I167" s="135">
        <v>241.52199999999999</v>
      </c>
      <c r="J167" s="136"/>
      <c r="K167" s="136">
        <f t="shared" si="10"/>
        <v>0</v>
      </c>
      <c r="L167" s="137"/>
      <c r="M167" s="25"/>
      <c r="N167" s="138" t="s">
        <v>1</v>
      </c>
      <c r="O167" s="139" t="s">
        <v>39</v>
      </c>
      <c r="P167" s="140">
        <v>4.1000000000000002E-2</v>
      </c>
      <c r="Q167" s="140">
        <f t="shared" si="11"/>
        <v>9.9024020000000004</v>
      </c>
      <c r="R167" s="140">
        <v>3.3000000000000003E-5</v>
      </c>
      <c r="S167" s="140">
        <f t="shared" si="12"/>
        <v>7.9702260000000004E-3</v>
      </c>
      <c r="T167" s="140">
        <v>0</v>
      </c>
      <c r="U167" s="140">
        <f t="shared" si="13"/>
        <v>0</v>
      </c>
      <c r="V167" s="141" t="s">
        <v>1</v>
      </c>
      <c r="AS167" s="142" t="s">
        <v>148</v>
      </c>
      <c r="AU167" s="142" t="s">
        <v>144</v>
      </c>
      <c r="AV167" s="142" t="s">
        <v>149</v>
      </c>
      <c r="AZ167" s="13" t="s">
        <v>142</v>
      </c>
      <c r="BF167" s="143">
        <f t="shared" si="14"/>
        <v>0</v>
      </c>
      <c r="BG167" s="143">
        <f t="shared" si="15"/>
        <v>0</v>
      </c>
      <c r="BH167" s="143">
        <f t="shared" si="16"/>
        <v>0</v>
      </c>
      <c r="BI167" s="143">
        <f t="shared" si="17"/>
        <v>0</v>
      </c>
      <c r="BJ167" s="143">
        <f t="shared" si="18"/>
        <v>0</v>
      </c>
      <c r="BK167" s="13" t="s">
        <v>149</v>
      </c>
      <c r="BL167" s="143">
        <f t="shared" si="19"/>
        <v>0</v>
      </c>
      <c r="BM167" s="13" t="s">
        <v>148</v>
      </c>
      <c r="BN167" s="142" t="s">
        <v>247</v>
      </c>
    </row>
    <row r="168" spans="2:66" s="1" customFormat="1" ht="16.5" customHeight="1">
      <c r="B168" s="130"/>
      <c r="C168" s="144" t="s">
        <v>248</v>
      </c>
      <c r="D168" s="144" t="s">
        <v>205</v>
      </c>
      <c r="E168" s="162" t="s">
        <v>1588</v>
      </c>
      <c r="F168" s="145" t="s">
        <v>249</v>
      </c>
      <c r="G168" s="146" t="s">
        <v>250</v>
      </c>
      <c r="H168" s="147" t="s">
        <v>147</v>
      </c>
      <c r="I168" s="148">
        <v>313.97899999999998</v>
      </c>
      <c r="J168" s="149"/>
      <c r="K168" s="149">
        <f t="shared" si="10"/>
        <v>0</v>
      </c>
      <c r="L168" s="150"/>
      <c r="M168" s="151"/>
      <c r="N168" s="152" t="s">
        <v>1</v>
      </c>
      <c r="O168" s="153" t="s">
        <v>39</v>
      </c>
      <c r="P168" s="140">
        <v>0</v>
      </c>
      <c r="Q168" s="140">
        <f t="shared" si="11"/>
        <v>0</v>
      </c>
      <c r="R168" s="140">
        <v>9.0000000000000006E-5</v>
      </c>
      <c r="S168" s="140">
        <f t="shared" si="12"/>
        <v>2.8258109999999999E-2</v>
      </c>
      <c r="T168" s="140">
        <v>0</v>
      </c>
      <c r="U168" s="140">
        <f t="shared" si="13"/>
        <v>0</v>
      </c>
      <c r="V168" s="141" t="s">
        <v>1</v>
      </c>
      <c r="AS168" s="142" t="s">
        <v>174</v>
      </c>
      <c r="AU168" s="142" t="s">
        <v>205</v>
      </c>
      <c r="AV168" s="142" t="s">
        <v>149</v>
      </c>
      <c r="AZ168" s="13" t="s">
        <v>142</v>
      </c>
      <c r="BF168" s="143">
        <f t="shared" si="14"/>
        <v>0</v>
      </c>
      <c r="BG168" s="143">
        <f t="shared" si="15"/>
        <v>0</v>
      </c>
      <c r="BH168" s="143">
        <f t="shared" si="16"/>
        <v>0</v>
      </c>
      <c r="BI168" s="143">
        <f t="shared" si="17"/>
        <v>0</v>
      </c>
      <c r="BJ168" s="143">
        <f t="shared" si="18"/>
        <v>0</v>
      </c>
      <c r="BK168" s="13" t="s">
        <v>149</v>
      </c>
      <c r="BL168" s="143">
        <f t="shared" si="19"/>
        <v>0</v>
      </c>
      <c r="BM168" s="13" t="s">
        <v>148</v>
      </c>
      <c r="BN168" s="142" t="s">
        <v>251</v>
      </c>
    </row>
    <row r="169" spans="2:66" s="1" customFormat="1" ht="24.15" customHeight="1">
      <c r="B169" s="130"/>
      <c r="C169" s="131" t="s">
        <v>252</v>
      </c>
      <c r="D169" s="131" t="s">
        <v>144</v>
      </c>
      <c r="E169" s="161" t="s">
        <v>1586</v>
      </c>
      <c r="F169" s="132" t="s">
        <v>253</v>
      </c>
      <c r="G169" s="133" t="s">
        <v>254</v>
      </c>
      <c r="H169" s="134" t="s">
        <v>147</v>
      </c>
      <c r="I169" s="135">
        <v>362.28300000000002</v>
      </c>
      <c r="J169" s="136"/>
      <c r="K169" s="136">
        <f t="shared" si="10"/>
        <v>0</v>
      </c>
      <c r="L169" s="137"/>
      <c r="M169" s="25"/>
      <c r="N169" s="138" t="s">
        <v>1</v>
      </c>
      <c r="O169" s="139" t="s">
        <v>39</v>
      </c>
      <c r="P169" s="140">
        <v>0.18</v>
      </c>
      <c r="Q169" s="140">
        <f t="shared" si="11"/>
        <v>65.210939999999994</v>
      </c>
      <c r="R169" s="140">
        <v>2.4599999999999999E-3</v>
      </c>
      <c r="S169" s="140">
        <f t="shared" si="12"/>
        <v>0.89121618000000002</v>
      </c>
      <c r="T169" s="140">
        <v>0</v>
      </c>
      <c r="U169" s="140">
        <f t="shared" si="13"/>
        <v>0</v>
      </c>
      <c r="V169" s="141" t="s">
        <v>1</v>
      </c>
      <c r="AS169" s="142" t="s">
        <v>148</v>
      </c>
      <c r="AU169" s="142" t="s">
        <v>144</v>
      </c>
      <c r="AV169" s="142" t="s">
        <v>149</v>
      </c>
      <c r="AZ169" s="13" t="s">
        <v>142</v>
      </c>
      <c r="BF169" s="143">
        <f t="shared" si="14"/>
        <v>0</v>
      </c>
      <c r="BG169" s="143">
        <f t="shared" si="15"/>
        <v>0</v>
      </c>
      <c r="BH169" s="143">
        <f t="shared" si="16"/>
        <v>0</v>
      </c>
      <c r="BI169" s="143">
        <f t="shared" si="17"/>
        <v>0</v>
      </c>
      <c r="BJ169" s="143">
        <f t="shared" si="18"/>
        <v>0</v>
      </c>
      <c r="BK169" s="13" t="s">
        <v>149</v>
      </c>
      <c r="BL169" s="143">
        <f t="shared" si="19"/>
        <v>0</v>
      </c>
      <c r="BM169" s="13" t="s">
        <v>148</v>
      </c>
      <c r="BN169" s="142" t="s">
        <v>255</v>
      </c>
    </row>
    <row r="170" spans="2:66" s="11" customFormat="1" ht="22.95" customHeight="1">
      <c r="B170" s="119"/>
      <c r="D170" s="120" t="s">
        <v>72</v>
      </c>
      <c r="E170" s="120"/>
      <c r="F170" s="128" t="s">
        <v>154</v>
      </c>
      <c r="G170" s="128" t="s">
        <v>256</v>
      </c>
      <c r="K170" s="129">
        <f>BL170</f>
        <v>0</v>
      </c>
      <c r="M170" s="119"/>
      <c r="N170" s="123"/>
      <c r="Q170" s="124">
        <f>SUM(Q171:Q179)</f>
        <v>737.93493851999995</v>
      </c>
      <c r="S170" s="124">
        <f>SUM(S171:S179)</f>
        <v>100.06725745928399</v>
      </c>
      <c r="U170" s="124">
        <f>SUM(U171:U179)</f>
        <v>0</v>
      </c>
      <c r="V170" s="125"/>
      <c r="AS170" s="120" t="s">
        <v>81</v>
      </c>
      <c r="AU170" s="126" t="s">
        <v>72</v>
      </c>
      <c r="AV170" s="126" t="s">
        <v>81</v>
      </c>
      <c r="AZ170" s="120" t="s">
        <v>142</v>
      </c>
      <c r="BL170" s="127">
        <f>SUM(BL171:BL179)</f>
        <v>0</v>
      </c>
    </row>
    <row r="171" spans="2:66" s="1" customFormat="1" ht="21.75" customHeight="1">
      <c r="B171" s="130"/>
      <c r="C171" s="131" t="s">
        <v>257</v>
      </c>
      <c r="D171" s="131" t="s">
        <v>144</v>
      </c>
      <c r="E171" s="161" t="s">
        <v>1587</v>
      </c>
      <c r="F171" s="132" t="s">
        <v>258</v>
      </c>
      <c r="G171" s="133" t="s">
        <v>259</v>
      </c>
      <c r="H171" s="134" t="s">
        <v>157</v>
      </c>
      <c r="I171" s="135">
        <v>20.622</v>
      </c>
      <c r="J171" s="136"/>
      <c r="K171" s="136">
        <f t="shared" ref="K171:K179" si="20">ROUND(J171*I171,2)</f>
        <v>0</v>
      </c>
      <c r="L171" s="137"/>
      <c r="M171" s="25"/>
      <c r="N171" s="138" t="s">
        <v>1</v>
      </c>
      <c r="O171" s="139" t="s">
        <v>39</v>
      </c>
      <c r="P171" s="140">
        <v>1.5545800000000001</v>
      </c>
      <c r="Q171" s="140">
        <f t="shared" ref="Q171:Q179" si="21">P171*I171</f>
        <v>32.058548760000001</v>
      </c>
      <c r="R171" s="140">
        <v>2.4160283520000001</v>
      </c>
      <c r="S171" s="140">
        <f t="shared" ref="S171:S179" si="22">R171*I171</f>
        <v>49.823336674944002</v>
      </c>
      <c r="T171" s="140">
        <v>0</v>
      </c>
      <c r="U171" s="140">
        <f t="shared" ref="U171:U179" si="23">T171*I171</f>
        <v>0</v>
      </c>
      <c r="V171" s="141" t="s">
        <v>1</v>
      </c>
      <c r="AS171" s="142" t="s">
        <v>148</v>
      </c>
      <c r="AU171" s="142" t="s">
        <v>144</v>
      </c>
      <c r="AV171" s="142" t="s">
        <v>149</v>
      </c>
      <c r="AZ171" s="13" t="s">
        <v>142</v>
      </c>
      <c r="BF171" s="143">
        <f t="shared" ref="BF171:BF179" si="24">IF(O171="základná",K171,0)</f>
        <v>0</v>
      </c>
      <c r="BG171" s="143">
        <f t="shared" ref="BG171:BG179" si="25">IF(O171="znížená",K171,0)</f>
        <v>0</v>
      </c>
      <c r="BH171" s="143">
        <f t="shared" ref="BH171:BH179" si="26">IF(O171="zákl. prenesená",K171,0)</f>
        <v>0</v>
      </c>
      <c r="BI171" s="143">
        <f t="shared" ref="BI171:BI179" si="27">IF(O171="zníž. prenesená",K171,0)</f>
        <v>0</v>
      </c>
      <c r="BJ171" s="143">
        <f t="shared" ref="BJ171:BJ179" si="28">IF(O171="nulová",K171,0)</f>
        <v>0</v>
      </c>
      <c r="BK171" s="13" t="s">
        <v>149</v>
      </c>
      <c r="BL171" s="143">
        <f t="shared" ref="BL171:BL179" si="29">ROUND(J171*I171,2)</f>
        <v>0</v>
      </c>
      <c r="BM171" s="13" t="s">
        <v>148</v>
      </c>
      <c r="BN171" s="142" t="s">
        <v>260</v>
      </c>
    </row>
    <row r="172" spans="2:66" s="1" customFormat="1" ht="24.15" customHeight="1">
      <c r="B172" s="130"/>
      <c r="C172" s="131" t="s">
        <v>261</v>
      </c>
      <c r="D172" s="131" t="s">
        <v>144</v>
      </c>
      <c r="E172" s="161" t="s">
        <v>1587</v>
      </c>
      <c r="F172" s="132" t="s">
        <v>262</v>
      </c>
      <c r="G172" s="133" t="s">
        <v>263</v>
      </c>
      <c r="H172" s="134" t="s">
        <v>147</v>
      </c>
      <c r="I172" s="135">
        <v>199.74</v>
      </c>
      <c r="J172" s="136"/>
      <c r="K172" s="136">
        <f t="shared" si="20"/>
        <v>0</v>
      </c>
      <c r="L172" s="137"/>
      <c r="M172" s="25"/>
      <c r="N172" s="138" t="s">
        <v>1</v>
      </c>
      <c r="O172" s="139" t="s">
        <v>39</v>
      </c>
      <c r="P172" s="140">
        <v>1.0366299999999999</v>
      </c>
      <c r="Q172" s="140">
        <f t="shared" si="21"/>
        <v>207.05647619999999</v>
      </c>
      <c r="R172" s="140">
        <v>7.2130799999999995E-2</v>
      </c>
      <c r="S172" s="140">
        <f t="shared" si="22"/>
        <v>14.407405991999999</v>
      </c>
      <c r="T172" s="140">
        <v>0</v>
      </c>
      <c r="U172" s="140">
        <f t="shared" si="23"/>
        <v>0</v>
      </c>
      <c r="V172" s="141" t="s">
        <v>1</v>
      </c>
      <c r="AS172" s="142" t="s">
        <v>148</v>
      </c>
      <c r="AU172" s="142" t="s">
        <v>144</v>
      </c>
      <c r="AV172" s="142" t="s">
        <v>149</v>
      </c>
      <c r="AZ172" s="13" t="s">
        <v>142</v>
      </c>
      <c r="BF172" s="143">
        <f t="shared" si="24"/>
        <v>0</v>
      </c>
      <c r="BG172" s="143">
        <f t="shared" si="25"/>
        <v>0</v>
      </c>
      <c r="BH172" s="143">
        <f t="shared" si="26"/>
        <v>0</v>
      </c>
      <c r="BI172" s="143">
        <f t="shared" si="27"/>
        <v>0</v>
      </c>
      <c r="BJ172" s="143">
        <f t="shared" si="28"/>
        <v>0</v>
      </c>
      <c r="BK172" s="13" t="s">
        <v>149</v>
      </c>
      <c r="BL172" s="143">
        <f t="shared" si="29"/>
        <v>0</v>
      </c>
      <c r="BM172" s="13" t="s">
        <v>148</v>
      </c>
      <c r="BN172" s="142" t="s">
        <v>264</v>
      </c>
    </row>
    <row r="173" spans="2:66" s="1" customFormat="1" ht="24.15" customHeight="1">
      <c r="B173" s="130"/>
      <c r="C173" s="131" t="s">
        <v>265</v>
      </c>
      <c r="D173" s="131" t="s">
        <v>144</v>
      </c>
      <c r="E173" s="161" t="s">
        <v>1587</v>
      </c>
      <c r="F173" s="132" t="s">
        <v>266</v>
      </c>
      <c r="G173" s="133" t="s">
        <v>267</v>
      </c>
      <c r="H173" s="134" t="s">
        <v>147</v>
      </c>
      <c r="I173" s="135">
        <v>199.74</v>
      </c>
      <c r="J173" s="136"/>
      <c r="K173" s="136">
        <f t="shared" si="20"/>
        <v>0</v>
      </c>
      <c r="L173" s="137"/>
      <c r="M173" s="25"/>
      <c r="N173" s="138" t="s">
        <v>1</v>
      </c>
      <c r="O173" s="139" t="s">
        <v>39</v>
      </c>
      <c r="P173" s="140">
        <v>0.49299999999999999</v>
      </c>
      <c r="Q173" s="140">
        <f t="shared" si="21"/>
        <v>98.471820000000008</v>
      </c>
      <c r="R173" s="140">
        <v>0</v>
      </c>
      <c r="S173" s="140">
        <f t="shared" si="22"/>
        <v>0</v>
      </c>
      <c r="T173" s="140">
        <v>0</v>
      </c>
      <c r="U173" s="140">
        <f t="shared" si="23"/>
        <v>0</v>
      </c>
      <c r="V173" s="141" t="s">
        <v>1</v>
      </c>
      <c r="AS173" s="142" t="s">
        <v>148</v>
      </c>
      <c r="AU173" s="142" t="s">
        <v>144</v>
      </c>
      <c r="AV173" s="142" t="s">
        <v>149</v>
      </c>
      <c r="AZ173" s="13" t="s">
        <v>142</v>
      </c>
      <c r="BF173" s="143">
        <f t="shared" si="24"/>
        <v>0</v>
      </c>
      <c r="BG173" s="143">
        <f t="shared" si="25"/>
        <v>0</v>
      </c>
      <c r="BH173" s="143">
        <f t="shared" si="26"/>
        <v>0</v>
      </c>
      <c r="BI173" s="143">
        <f t="shared" si="27"/>
        <v>0</v>
      </c>
      <c r="BJ173" s="143">
        <f t="shared" si="28"/>
        <v>0</v>
      </c>
      <c r="BK173" s="13" t="s">
        <v>149</v>
      </c>
      <c r="BL173" s="143">
        <f t="shared" si="29"/>
        <v>0</v>
      </c>
      <c r="BM173" s="13" t="s">
        <v>148</v>
      </c>
      <c r="BN173" s="142" t="s">
        <v>268</v>
      </c>
    </row>
    <row r="174" spans="2:66" s="1" customFormat="1" ht="16.5" customHeight="1">
      <c r="B174" s="130"/>
      <c r="C174" s="131" t="s">
        <v>269</v>
      </c>
      <c r="D174" s="131" t="s">
        <v>144</v>
      </c>
      <c r="E174" s="161" t="s">
        <v>1587</v>
      </c>
      <c r="F174" s="132" t="s">
        <v>270</v>
      </c>
      <c r="G174" s="133" t="s">
        <v>271</v>
      </c>
      <c r="H174" s="134" t="s">
        <v>185</v>
      </c>
      <c r="I174" s="135">
        <v>6.37</v>
      </c>
      <c r="J174" s="136"/>
      <c r="K174" s="136">
        <f t="shared" si="20"/>
        <v>0</v>
      </c>
      <c r="L174" s="137"/>
      <c r="M174" s="25"/>
      <c r="N174" s="138" t="s">
        <v>1</v>
      </c>
      <c r="O174" s="139" t="s">
        <v>39</v>
      </c>
      <c r="P174" s="140">
        <v>34.718159999999997</v>
      </c>
      <c r="Q174" s="140">
        <f t="shared" si="21"/>
        <v>221.15467919999998</v>
      </c>
      <c r="R174" s="140">
        <v>1.01144973</v>
      </c>
      <c r="S174" s="140">
        <f t="shared" si="22"/>
        <v>6.4429347801000008</v>
      </c>
      <c r="T174" s="140">
        <v>0</v>
      </c>
      <c r="U174" s="140">
        <f t="shared" si="23"/>
        <v>0</v>
      </c>
      <c r="V174" s="141" t="s">
        <v>1</v>
      </c>
      <c r="AS174" s="142" t="s">
        <v>148</v>
      </c>
      <c r="AU174" s="142" t="s">
        <v>144</v>
      </c>
      <c r="AV174" s="142" t="s">
        <v>149</v>
      </c>
      <c r="AZ174" s="13" t="s">
        <v>142</v>
      </c>
      <c r="BF174" s="143">
        <f t="shared" si="24"/>
        <v>0</v>
      </c>
      <c r="BG174" s="143">
        <f t="shared" si="25"/>
        <v>0</v>
      </c>
      <c r="BH174" s="143">
        <f t="shared" si="26"/>
        <v>0</v>
      </c>
      <c r="BI174" s="143">
        <f t="shared" si="27"/>
        <v>0</v>
      </c>
      <c r="BJ174" s="143">
        <f t="shared" si="28"/>
        <v>0</v>
      </c>
      <c r="BK174" s="13" t="s">
        <v>149</v>
      </c>
      <c r="BL174" s="143">
        <f t="shared" si="29"/>
        <v>0</v>
      </c>
      <c r="BM174" s="13" t="s">
        <v>148</v>
      </c>
      <c r="BN174" s="142" t="s">
        <v>272</v>
      </c>
    </row>
    <row r="175" spans="2:66" s="1" customFormat="1" ht="37.950000000000003" customHeight="1">
      <c r="B175" s="130"/>
      <c r="C175" s="131" t="s">
        <v>273</v>
      </c>
      <c r="D175" s="131" t="s">
        <v>144</v>
      </c>
      <c r="E175" s="161" t="s">
        <v>1587</v>
      </c>
      <c r="F175" s="132" t="s">
        <v>274</v>
      </c>
      <c r="G175" s="133" t="s">
        <v>275</v>
      </c>
      <c r="H175" s="134" t="s">
        <v>157</v>
      </c>
      <c r="I175" s="135">
        <v>6.7389999999999999</v>
      </c>
      <c r="J175" s="136"/>
      <c r="K175" s="136">
        <f t="shared" si="20"/>
        <v>0</v>
      </c>
      <c r="L175" s="137"/>
      <c r="M175" s="25"/>
      <c r="N175" s="138" t="s">
        <v>1</v>
      </c>
      <c r="O175" s="139" t="s">
        <v>39</v>
      </c>
      <c r="P175" s="140">
        <v>0</v>
      </c>
      <c r="Q175" s="140">
        <f t="shared" si="21"/>
        <v>0</v>
      </c>
      <c r="R175" s="140">
        <v>2.4017599999999999</v>
      </c>
      <c r="S175" s="140">
        <f t="shared" si="22"/>
        <v>16.185460639999999</v>
      </c>
      <c r="T175" s="140">
        <v>0</v>
      </c>
      <c r="U175" s="140">
        <f t="shared" si="23"/>
        <v>0</v>
      </c>
      <c r="V175" s="141" t="s">
        <v>1</v>
      </c>
      <c r="AS175" s="142" t="s">
        <v>148</v>
      </c>
      <c r="AU175" s="142" t="s">
        <v>144</v>
      </c>
      <c r="AV175" s="142" t="s">
        <v>149</v>
      </c>
      <c r="AZ175" s="13" t="s">
        <v>142</v>
      </c>
      <c r="BF175" s="143">
        <f t="shared" si="24"/>
        <v>0</v>
      </c>
      <c r="BG175" s="143">
        <f t="shared" si="25"/>
        <v>0</v>
      </c>
      <c r="BH175" s="143">
        <f t="shared" si="26"/>
        <v>0</v>
      </c>
      <c r="BI175" s="143">
        <f t="shared" si="27"/>
        <v>0</v>
      </c>
      <c r="BJ175" s="143">
        <f t="shared" si="28"/>
        <v>0</v>
      </c>
      <c r="BK175" s="13" t="s">
        <v>149</v>
      </c>
      <c r="BL175" s="143">
        <f t="shared" si="29"/>
        <v>0</v>
      </c>
      <c r="BM175" s="13" t="s">
        <v>148</v>
      </c>
      <c r="BN175" s="142" t="s">
        <v>276</v>
      </c>
    </row>
    <row r="176" spans="2:66" s="1" customFormat="1" ht="33" customHeight="1">
      <c r="B176" s="130"/>
      <c r="C176" s="131" t="s">
        <v>277</v>
      </c>
      <c r="D176" s="131" t="s">
        <v>144</v>
      </c>
      <c r="E176" s="161" t="s">
        <v>1587</v>
      </c>
      <c r="F176" s="132" t="s">
        <v>278</v>
      </c>
      <c r="G176" s="133" t="s">
        <v>279</v>
      </c>
      <c r="H176" s="134" t="s">
        <v>157</v>
      </c>
      <c r="I176" s="135">
        <v>4.05</v>
      </c>
      <c r="J176" s="136"/>
      <c r="K176" s="136">
        <f t="shared" si="20"/>
        <v>0</v>
      </c>
      <c r="L176" s="137"/>
      <c r="M176" s="25"/>
      <c r="N176" s="138" t="s">
        <v>1</v>
      </c>
      <c r="O176" s="139" t="s">
        <v>39</v>
      </c>
      <c r="P176" s="140">
        <v>1.15534</v>
      </c>
      <c r="Q176" s="140">
        <f t="shared" si="21"/>
        <v>4.6791270000000003</v>
      </c>
      <c r="R176" s="140">
        <v>2.4017597999999998</v>
      </c>
      <c r="S176" s="140">
        <f t="shared" si="22"/>
        <v>9.7271271899999991</v>
      </c>
      <c r="T176" s="140">
        <v>0</v>
      </c>
      <c r="U176" s="140">
        <f t="shared" si="23"/>
        <v>0</v>
      </c>
      <c r="V176" s="141" t="s">
        <v>1</v>
      </c>
      <c r="AS176" s="142" t="s">
        <v>148</v>
      </c>
      <c r="AU176" s="142" t="s">
        <v>144</v>
      </c>
      <c r="AV176" s="142" t="s">
        <v>149</v>
      </c>
      <c r="AZ176" s="13" t="s">
        <v>142</v>
      </c>
      <c r="BF176" s="143">
        <f t="shared" si="24"/>
        <v>0</v>
      </c>
      <c r="BG176" s="143">
        <f t="shared" si="25"/>
        <v>0</v>
      </c>
      <c r="BH176" s="143">
        <f t="shared" si="26"/>
        <v>0</v>
      </c>
      <c r="BI176" s="143">
        <f t="shared" si="27"/>
        <v>0</v>
      </c>
      <c r="BJ176" s="143">
        <f t="shared" si="28"/>
        <v>0</v>
      </c>
      <c r="BK176" s="13" t="s">
        <v>149</v>
      </c>
      <c r="BL176" s="143">
        <f t="shared" si="29"/>
        <v>0</v>
      </c>
      <c r="BM176" s="13" t="s">
        <v>148</v>
      </c>
      <c r="BN176" s="142" t="s">
        <v>280</v>
      </c>
    </row>
    <row r="177" spans="2:66" s="1" customFormat="1" ht="24.15" customHeight="1">
      <c r="B177" s="130"/>
      <c r="C177" s="131" t="s">
        <v>281</v>
      </c>
      <c r="D177" s="131" t="s">
        <v>144</v>
      </c>
      <c r="E177" s="161" t="s">
        <v>1587</v>
      </c>
      <c r="F177" s="132" t="s">
        <v>282</v>
      </c>
      <c r="G177" s="133" t="s">
        <v>283</v>
      </c>
      <c r="H177" s="134" t="s">
        <v>147</v>
      </c>
      <c r="I177" s="135">
        <v>143.85599999999999</v>
      </c>
      <c r="J177" s="136"/>
      <c r="K177" s="136">
        <f t="shared" si="20"/>
        <v>0</v>
      </c>
      <c r="L177" s="137"/>
      <c r="M177" s="25"/>
      <c r="N177" s="138" t="s">
        <v>1</v>
      </c>
      <c r="O177" s="139" t="s">
        <v>39</v>
      </c>
      <c r="P177" s="140">
        <v>0.43525000000000003</v>
      </c>
      <c r="Q177" s="140">
        <f t="shared" si="21"/>
        <v>62.613323999999999</v>
      </c>
      <c r="R177" s="140">
        <v>1.0193539999999999E-2</v>
      </c>
      <c r="S177" s="140">
        <f t="shared" si="22"/>
        <v>1.4664018902399998</v>
      </c>
      <c r="T177" s="140">
        <v>0</v>
      </c>
      <c r="U177" s="140">
        <f t="shared" si="23"/>
        <v>0</v>
      </c>
      <c r="V177" s="141" t="s">
        <v>1</v>
      </c>
      <c r="AS177" s="142" t="s">
        <v>148</v>
      </c>
      <c r="AU177" s="142" t="s">
        <v>144</v>
      </c>
      <c r="AV177" s="142" t="s">
        <v>149</v>
      </c>
      <c r="AZ177" s="13" t="s">
        <v>142</v>
      </c>
      <c r="BF177" s="143">
        <f t="shared" si="24"/>
        <v>0</v>
      </c>
      <c r="BG177" s="143">
        <f t="shared" si="25"/>
        <v>0</v>
      </c>
      <c r="BH177" s="143">
        <f t="shared" si="26"/>
        <v>0</v>
      </c>
      <c r="BI177" s="143">
        <f t="shared" si="27"/>
        <v>0</v>
      </c>
      <c r="BJ177" s="143">
        <f t="shared" si="28"/>
        <v>0</v>
      </c>
      <c r="BK177" s="13" t="s">
        <v>149</v>
      </c>
      <c r="BL177" s="143">
        <f t="shared" si="29"/>
        <v>0</v>
      </c>
      <c r="BM177" s="13" t="s">
        <v>148</v>
      </c>
      <c r="BN177" s="142" t="s">
        <v>284</v>
      </c>
    </row>
    <row r="178" spans="2:66" s="1" customFormat="1" ht="24.15" customHeight="1">
      <c r="B178" s="130"/>
      <c r="C178" s="131" t="s">
        <v>285</v>
      </c>
      <c r="D178" s="131" t="s">
        <v>144</v>
      </c>
      <c r="E178" s="161" t="s">
        <v>1587</v>
      </c>
      <c r="F178" s="132" t="s">
        <v>286</v>
      </c>
      <c r="G178" s="133" t="s">
        <v>287</v>
      </c>
      <c r="H178" s="134" t="s">
        <v>147</v>
      </c>
      <c r="I178" s="135">
        <v>143.85599999999999</v>
      </c>
      <c r="J178" s="136"/>
      <c r="K178" s="136">
        <f t="shared" si="20"/>
        <v>0</v>
      </c>
      <c r="L178" s="137"/>
      <c r="M178" s="25"/>
      <c r="N178" s="138" t="s">
        <v>1</v>
      </c>
      <c r="O178" s="139" t="s">
        <v>39</v>
      </c>
      <c r="P178" s="140">
        <v>0.23599999999999999</v>
      </c>
      <c r="Q178" s="140">
        <f t="shared" si="21"/>
        <v>33.950015999999998</v>
      </c>
      <c r="R178" s="140">
        <v>0</v>
      </c>
      <c r="S178" s="140">
        <f t="shared" si="22"/>
        <v>0</v>
      </c>
      <c r="T178" s="140">
        <v>0</v>
      </c>
      <c r="U178" s="140">
        <f t="shared" si="23"/>
        <v>0</v>
      </c>
      <c r="V178" s="141" t="s">
        <v>1</v>
      </c>
      <c r="AS178" s="142" t="s">
        <v>148</v>
      </c>
      <c r="AU178" s="142" t="s">
        <v>144</v>
      </c>
      <c r="AV178" s="142" t="s">
        <v>149</v>
      </c>
      <c r="AZ178" s="13" t="s">
        <v>142</v>
      </c>
      <c r="BF178" s="143">
        <f t="shared" si="24"/>
        <v>0</v>
      </c>
      <c r="BG178" s="143">
        <f t="shared" si="25"/>
        <v>0</v>
      </c>
      <c r="BH178" s="143">
        <f t="shared" si="26"/>
        <v>0</v>
      </c>
      <c r="BI178" s="143">
        <f t="shared" si="27"/>
        <v>0</v>
      </c>
      <c r="BJ178" s="143">
        <f t="shared" si="28"/>
        <v>0</v>
      </c>
      <c r="BK178" s="13" t="s">
        <v>149</v>
      </c>
      <c r="BL178" s="143">
        <f t="shared" si="29"/>
        <v>0</v>
      </c>
      <c r="BM178" s="13" t="s">
        <v>148</v>
      </c>
      <c r="BN178" s="142" t="s">
        <v>288</v>
      </c>
    </row>
    <row r="179" spans="2:66" s="1" customFormat="1" ht="24.15" customHeight="1">
      <c r="B179" s="130"/>
      <c r="C179" s="131" t="s">
        <v>289</v>
      </c>
      <c r="D179" s="131" t="s">
        <v>144</v>
      </c>
      <c r="E179" s="161" t="s">
        <v>1587</v>
      </c>
      <c r="F179" s="132" t="s">
        <v>290</v>
      </c>
      <c r="G179" s="133" t="s">
        <v>291</v>
      </c>
      <c r="H179" s="134" t="s">
        <v>185</v>
      </c>
      <c r="I179" s="135">
        <v>1.976</v>
      </c>
      <c r="J179" s="136"/>
      <c r="K179" s="136">
        <f t="shared" si="20"/>
        <v>0</v>
      </c>
      <c r="L179" s="137"/>
      <c r="M179" s="25"/>
      <c r="N179" s="138" t="s">
        <v>1</v>
      </c>
      <c r="O179" s="139" t="s">
        <v>39</v>
      </c>
      <c r="P179" s="140">
        <v>39.448860000000003</v>
      </c>
      <c r="Q179" s="140">
        <f t="shared" si="21"/>
        <v>77.950947360000001</v>
      </c>
      <c r="R179" s="140">
        <v>1.0195295</v>
      </c>
      <c r="S179" s="140">
        <f t="shared" si="22"/>
        <v>2.0145902919999998</v>
      </c>
      <c r="T179" s="140">
        <v>0</v>
      </c>
      <c r="U179" s="140">
        <f t="shared" si="23"/>
        <v>0</v>
      </c>
      <c r="V179" s="141" t="s">
        <v>1</v>
      </c>
      <c r="AS179" s="142" t="s">
        <v>148</v>
      </c>
      <c r="AU179" s="142" t="s">
        <v>144</v>
      </c>
      <c r="AV179" s="142" t="s">
        <v>149</v>
      </c>
      <c r="AZ179" s="13" t="s">
        <v>142</v>
      </c>
      <c r="BF179" s="143">
        <f t="shared" si="24"/>
        <v>0</v>
      </c>
      <c r="BG179" s="143">
        <f t="shared" si="25"/>
        <v>0</v>
      </c>
      <c r="BH179" s="143">
        <f t="shared" si="26"/>
        <v>0</v>
      </c>
      <c r="BI179" s="143">
        <f t="shared" si="27"/>
        <v>0</v>
      </c>
      <c r="BJ179" s="143">
        <f t="shared" si="28"/>
        <v>0</v>
      </c>
      <c r="BK179" s="13" t="s">
        <v>149</v>
      </c>
      <c r="BL179" s="143">
        <f t="shared" si="29"/>
        <v>0</v>
      </c>
      <c r="BM179" s="13" t="s">
        <v>148</v>
      </c>
      <c r="BN179" s="142" t="s">
        <v>292</v>
      </c>
    </row>
    <row r="180" spans="2:66" s="11" customFormat="1" ht="22.95" customHeight="1">
      <c r="B180" s="119"/>
      <c r="D180" s="120" t="s">
        <v>72</v>
      </c>
      <c r="E180" s="120"/>
      <c r="F180" s="128" t="s">
        <v>148</v>
      </c>
      <c r="G180" s="128" t="s">
        <v>293</v>
      </c>
      <c r="K180" s="129">
        <f>BL180</f>
        <v>0</v>
      </c>
      <c r="M180" s="119"/>
      <c r="N180" s="123"/>
      <c r="Q180" s="124">
        <f>SUM(Q181:Q186)</f>
        <v>708.06787022000003</v>
      </c>
      <c r="S180" s="124">
        <f>SUM(S181:S186)</f>
        <v>153.990746076796</v>
      </c>
      <c r="U180" s="124">
        <f>SUM(U181:U186)</f>
        <v>0</v>
      </c>
      <c r="V180" s="125"/>
      <c r="AS180" s="120" t="s">
        <v>81</v>
      </c>
      <c r="AU180" s="126" t="s">
        <v>72</v>
      </c>
      <c r="AV180" s="126" t="s">
        <v>81</v>
      </c>
      <c r="AZ180" s="120" t="s">
        <v>142</v>
      </c>
      <c r="BL180" s="127">
        <f>SUM(BL181:BL186)</f>
        <v>0</v>
      </c>
    </row>
    <row r="181" spans="2:66" s="1" customFormat="1" ht="24.15" customHeight="1">
      <c r="B181" s="130"/>
      <c r="C181" s="131" t="s">
        <v>294</v>
      </c>
      <c r="D181" s="131" t="s">
        <v>144</v>
      </c>
      <c r="E181" s="161" t="s">
        <v>1587</v>
      </c>
      <c r="F181" s="132" t="s">
        <v>295</v>
      </c>
      <c r="G181" s="133" t="s">
        <v>296</v>
      </c>
      <c r="H181" s="134" t="s">
        <v>157</v>
      </c>
      <c r="I181" s="135">
        <v>53.475000000000001</v>
      </c>
      <c r="J181" s="136"/>
      <c r="K181" s="136">
        <f t="shared" ref="K181:K186" si="30">ROUND(J181*I181,2)</f>
        <v>0</v>
      </c>
      <c r="L181" s="137"/>
      <c r="M181" s="25"/>
      <c r="N181" s="138" t="s">
        <v>1</v>
      </c>
      <c r="O181" s="139" t="s">
        <v>39</v>
      </c>
      <c r="P181" s="140">
        <v>1.26135</v>
      </c>
      <c r="Q181" s="140">
        <f t="shared" ref="Q181:Q186" si="31">P181*I181</f>
        <v>67.450691250000006</v>
      </c>
      <c r="R181" s="140">
        <v>2.4018963000000002</v>
      </c>
      <c r="S181" s="140">
        <f t="shared" ref="S181:S186" si="32">R181*I181</f>
        <v>128.4414046425</v>
      </c>
      <c r="T181" s="140">
        <v>0</v>
      </c>
      <c r="U181" s="140">
        <f t="shared" ref="U181:U186" si="33">T181*I181</f>
        <v>0</v>
      </c>
      <c r="V181" s="141" t="s">
        <v>1</v>
      </c>
      <c r="AS181" s="142" t="s">
        <v>148</v>
      </c>
      <c r="AU181" s="142" t="s">
        <v>144</v>
      </c>
      <c r="AV181" s="142" t="s">
        <v>149</v>
      </c>
      <c r="AZ181" s="13" t="s">
        <v>142</v>
      </c>
      <c r="BF181" s="143">
        <f t="shared" ref="BF181:BF186" si="34">IF(O181="základná",K181,0)</f>
        <v>0</v>
      </c>
      <c r="BG181" s="143">
        <f t="shared" ref="BG181:BG186" si="35">IF(O181="znížená",K181,0)</f>
        <v>0</v>
      </c>
      <c r="BH181" s="143">
        <f t="shared" ref="BH181:BH186" si="36">IF(O181="zákl. prenesená",K181,0)</f>
        <v>0</v>
      </c>
      <c r="BI181" s="143">
        <f t="shared" ref="BI181:BI186" si="37">IF(O181="zníž. prenesená",K181,0)</f>
        <v>0</v>
      </c>
      <c r="BJ181" s="143">
        <f t="shared" ref="BJ181:BJ186" si="38">IF(O181="nulová",K181,0)</f>
        <v>0</v>
      </c>
      <c r="BK181" s="13" t="s">
        <v>149</v>
      </c>
      <c r="BL181" s="143">
        <f t="shared" ref="BL181:BL186" si="39">ROUND(J181*I181,2)</f>
        <v>0</v>
      </c>
      <c r="BM181" s="13" t="s">
        <v>148</v>
      </c>
      <c r="BN181" s="142" t="s">
        <v>297</v>
      </c>
    </row>
    <row r="182" spans="2:66" s="1" customFormat="1" ht="16.5" customHeight="1">
      <c r="B182" s="130"/>
      <c r="C182" s="131" t="s">
        <v>298</v>
      </c>
      <c r="D182" s="131" t="s">
        <v>144</v>
      </c>
      <c r="E182" s="161" t="s">
        <v>1587</v>
      </c>
      <c r="F182" s="132" t="s">
        <v>299</v>
      </c>
      <c r="G182" s="133" t="s">
        <v>300</v>
      </c>
      <c r="H182" s="134" t="s">
        <v>147</v>
      </c>
      <c r="I182" s="135">
        <v>289.077</v>
      </c>
      <c r="J182" s="136"/>
      <c r="K182" s="136">
        <f t="shared" si="30"/>
        <v>0</v>
      </c>
      <c r="L182" s="137"/>
      <c r="M182" s="25"/>
      <c r="N182" s="138" t="s">
        <v>1</v>
      </c>
      <c r="O182" s="139" t="s">
        <v>39</v>
      </c>
      <c r="P182" s="140">
        <v>0.37741000000000002</v>
      </c>
      <c r="Q182" s="140">
        <f t="shared" si="31"/>
        <v>109.10055057000001</v>
      </c>
      <c r="R182" s="140">
        <v>6.9561400000000004E-3</v>
      </c>
      <c r="S182" s="140">
        <f t="shared" si="32"/>
        <v>2.0108600827800003</v>
      </c>
      <c r="T182" s="140">
        <v>0</v>
      </c>
      <c r="U182" s="140">
        <f t="shared" si="33"/>
        <v>0</v>
      </c>
      <c r="V182" s="141" t="s">
        <v>1</v>
      </c>
      <c r="AS182" s="142" t="s">
        <v>148</v>
      </c>
      <c r="AU182" s="142" t="s">
        <v>144</v>
      </c>
      <c r="AV182" s="142" t="s">
        <v>149</v>
      </c>
      <c r="AZ182" s="13" t="s">
        <v>142</v>
      </c>
      <c r="BF182" s="143">
        <f t="shared" si="34"/>
        <v>0</v>
      </c>
      <c r="BG182" s="143">
        <f t="shared" si="35"/>
        <v>0</v>
      </c>
      <c r="BH182" s="143">
        <f t="shared" si="36"/>
        <v>0</v>
      </c>
      <c r="BI182" s="143">
        <f t="shared" si="37"/>
        <v>0</v>
      </c>
      <c r="BJ182" s="143">
        <f t="shared" si="38"/>
        <v>0</v>
      </c>
      <c r="BK182" s="13" t="s">
        <v>149</v>
      </c>
      <c r="BL182" s="143">
        <f t="shared" si="39"/>
        <v>0</v>
      </c>
      <c r="BM182" s="13" t="s">
        <v>148</v>
      </c>
      <c r="BN182" s="142" t="s">
        <v>301</v>
      </c>
    </row>
    <row r="183" spans="2:66" s="1" customFormat="1" ht="16.5" customHeight="1">
      <c r="B183" s="130"/>
      <c r="C183" s="131" t="s">
        <v>302</v>
      </c>
      <c r="D183" s="131" t="s">
        <v>144</v>
      </c>
      <c r="E183" s="161" t="s">
        <v>1587</v>
      </c>
      <c r="F183" s="132" t="s">
        <v>303</v>
      </c>
      <c r="G183" s="133" t="s">
        <v>304</v>
      </c>
      <c r="H183" s="134" t="s">
        <v>147</v>
      </c>
      <c r="I183" s="135">
        <v>289.077</v>
      </c>
      <c r="J183" s="136"/>
      <c r="K183" s="136">
        <f t="shared" si="30"/>
        <v>0</v>
      </c>
      <c r="L183" s="137"/>
      <c r="M183" s="25"/>
      <c r="N183" s="138" t="s">
        <v>1</v>
      </c>
      <c r="O183" s="139" t="s">
        <v>39</v>
      </c>
      <c r="P183" s="140">
        <v>0.26600000000000001</v>
      </c>
      <c r="Q183" s="140">
        <f t="shared" si="31"/>
        <v>76.894482000000011</v>
      </c>
      <c r="R183" s="140">
        <v>0</v>
      </c>
      <c r="S183" s="140">
        <f t="shared" si="32"/>
        <v>0</v>
      </c>
      <c r="T183" s="140">
        <v>0</v>
      </c>
      <c r="U183" s="140">
        <f t="shared" si="33"/>
        <v>0</v>
      </c>
      <c r="V183" s="141" t="s">
        <v>1</v>
      </c>
      <c r="AS183" s="142" t="s">
        <v>148</v>
      </c>
      <c r="AU183" s="142" t="s">
        <v>144</v>
      </c>
      <c r="AV183" s="142" t="s">
        <v>149</v>
      </c>
      <c r="AZ183" s="13" t="s">
        <v>142</v>
      </c>
      <c r="BF183" s="143">
        <f t="shared" si="34"/>
        <v>0</v>
      </c>
      <c r="BG183" s="143">
        <f t="shared" si="35"/>
        <v>0</v>
      </c>
      <c r="BH183" s="143">
        <f t="shared" si="36"/>
        <v>0</v>
      </c>
      <c r="BI183" s="143">
        <f t="shared" si="37"/>
        <v>0</v>
      </c>
      <c r="BJ183" s="143">
        <f t="shared" si="38"/>
        <v>0</v>
      </c>
      <c r="BK183" s="13" t="s">
        <v>149</v>
      </c>
      <c r="BL183" s="143">
        <f t="shared" si="39"/>
        <v>0</v>
      </c>
      <c r="BM183" s="13" t="s">
        <v>148</v>
      </c>
      <c r="BN183" s="142" t="s">
        <v>305</v>
      </c>
    </row>
    <row r="184" spans="2:66" s="1" customFormat="1" ht="24.15" customHeight="1">
      <c r="B184" s="130"/>
      <c r="C184" s="131" t="s">
        <v>306</v>
      </c>
      <c r="D184" s="131" t="s">
        <v>144</v>
      </c>
      <c r="E184" s="161" t="s">
        <v>1587</v>
      </c>
      <c r="F184" s="132" t="s">
        <v>307</v>
      </c>
      <c r="G184" s="133" t="s">
        <v>308</v>
      </c>
      <c r="H184" s="134" t="s">
        <v>147</v>
      </c>
      <c r="I184" s="135">
        <v>267.37900000000002</v>
      </c>
      <c r="J184" s="136"/>
      <c r="K184" s="136">
        <f t="shared" si="30"/>
        <v>0</v>
      </c>
      <c r="L184" s="137"/>
      <c r="M184" s="25"/>
      <c r="N184" s="138" t="s">
        <v>1</v>
      </c>
      <c r="O184" s="139" t="s">
        <v>39</v>
      </c>
      <c r="P184" s="140">
        <v>0.47733999999999999</v>
      </c>
      <c r="Q184" s="140">
        <f t="shared" si="31"/>
        <v>127.63069186</v>
      </c>
      <c r="R184" s="140">
        <v>5.7767499999999999E-2</v>
      </c>
      <c r="S184" s="140">
        <f t="shared" si="32"/>
        <v>15.4458163825</v>
      </c>
      <c r="T184" s="140">
        <v>0</v>
      </c>
      <c r="U184" s="140">
        <f t="shared" si="33"/>
        <v>0</v>
      </c>
      <c r="V184" s="141" t="s">
        <v>1</v>
      </c>
      <c r="AS184" s="142" t="s">
        <v>148</v>
      </c>
      <c r="AU184" s="142" t="s">
        <v>144</v>
      </c>
      <c r="AV184" s="142" t="s">
        <v>149</v>
      </c>
      <c r="AZ184" s="13" t="s">
        <v>142</v>
      </c>
      <c r="BF184" s="143">
        <f t="shared" si="34"/>
        <v>0</v>
      </c>
      <c r="BG184" s="143">
        <f t="shared" si="35"/>
        <v>0</v>
      </c>
      <c r="BH184" s="143">
        <f t="shared" si="36"/>
        <v>0</v>
      </c>
      <c r="BI184" s="143">
        <f t="shared" si="37"/>
        <v>0</v>
      </c>
      <c r="BJ184" s="143">
        <f t="shared" si="38"/>
        <v>0</v>
      </c>
      <c r="BK184" s="13" t="s">
        <v>149</v>
      </c>
      <c r="BL184" s="143">
        <f t="shared" si="39"/>
        <v>0</v>
      </c>
      <c r="BM184" s="13" t="s">
        <v>148</v>
      </c>
      <c r="BN184" s="142" t="s">
        <v>309</v>
      </c>
    </row>
    <row r="185" spans="2:66" s="1" customFormat="1" ht="24.15" customHeight="1">
      <c r="B185" s="130"/>
      <c r="C185" s="131" t="s">
        <v>310</v>
      </c>
      <c r="D185" s="131" t="s">
        <v>144</v>
      </c>
      <c r="E185" s="161" t="s">
        <v>1587</v>
      </c>
      <c r="F185" s="132" t="s">
        <v>311</v>
      </c>
      <c r="G185" s="133" t="s">
        <v>312</v>
      </c>
      <c r="H185" s="134" t="s">
        <v>147</v>
      </c>
      <c r="I185" s="135">
        <v>267.37900000000002</v>
      </c>
      <c r="J185" s="136"/>
      <c r="K185" s="136">
        <f t="shared" si="30"/>
        <v>0</v>
      </c>
      <c r="L185" s="137"/>
      <c r="M185" s="25"/>
      <c r="N185" s="138" t="s">
        <v>1</v>
      </c>
      <c r="O185" s="139" t="s">
        <v>39</v>
      </c>
      <c r="P185" s="140">
        <v>0.158</v>
      </c>
      <c r="Q185" s="140">
        <f t="shared" si="31"/>
        <v>42.245882000000002</v>
      </c>
      <c r="R185" s="140">
        <v>0</v>
      </c>
      <c r="S185" s="140">
        <f t="shared" si="32"/>
        <v>0</v>
      </c>
      <c r="T185" s="140">
        <v>0</v>
      </c>
      <c r="U185" s="140">
        <f t="shared" si="33"/>
        <v>0</v>
      </c>
      <c r="V185" s="141" t="s">
        <v>1</v>
      </c>
      <c r="AS185" s="142" t="s">
        <v>148</v>
      </c>
      <c r="AU185" s="142" t="s">
        <v>144</v>
      </c>
      <c r="AV185" s="142" t="s">
        <v>149</v>
      </c>
      <c r="AZ185" s="13" t="s">
        <v>142</v>
      </c>
      <c r="BF185" s="143">
        <f t="shared" si="34"/>
        <v>0</v>
      </c>
      <c r="BG185" s="143">
        <f t="shared" si="35"/>
        <v>0</v>
      </c>
      <c r="BH185" s="143">
        <f t="shared" si="36"/>
        <v>0</v>
      </c>
      <c r="BI185" s="143">
        <f t="shared" si="37"/>
        <v>0</v>
      </c>
      <c r="BJ185" s="143">
        <f t="shared" si="38"/>
        <v>0</v>
      </c>
      <c r="BK185" s="13" t="s">
        <v>149</v>
      </c>
      <c r="BL185" s="143">
        <f t="shared" si="39"/>
        <v>0</v>
      </c>
      <c r="BM185" s="13" t="s">
        <v>148</v>
      </c>
      <c r="BN185" s="142" t="s">
        <v>313</v>
      </c>
    </row>
    <row r="186" spans="2:66" s="1" customFormat="1" ht="24.15" customHeight="1">
      <c r="B186" s="130"/>
      <c r="C186" s="131" t="s">
        <v>314</v>
      </c>
      <c r="D186" s="131" t="s">
        <v>144</v>
      </c>
      <c r="E186" s="161" t="s">
        <v>1587</v>
      </c>
      <c r="F186" s="132" t="s">
        <v>315</v>
      </c>
      <c r="G186" s="133" t="s">
        <v>316</v>
      </c>
      <c r="H186" s="134" t="s">
        <v>185</v>
      </c>
      <c r="I186" s="135">
        <v>7.9630000000000001</v>
      </c>
      <c r="J186" s="136"/>
      <c r="K186" s="136">
        <f t="shared" si="30"/>
        <v>0</v>
      </c>
      <c r="L186" s="137"/>
      <c r="M186" s="25"/>
      <c r="N186" s="138" t="s">
        <v>1</v>
      </c>
      <c r="O186" s="139" t="s">
        <v>39</v>
      </c>
      <c r="P186" s="140">
        <v>35.758580000000002</v>
      </c>
      <c r="Q186" s="140">
        <f t="shared" si="31"/>
        <v>284.74557254000001</v>
      </c>
      <c r="R186" s="140">
        <v>1.016283432</v>
      </c>
      <c r="S186" s="140">
        <f t="shared" si="32"/>
        <v>8.0926649690160009</v>
      </c>
      <c r="T186" s="140">
        <v>0</v>
      </c>
      <c r="U186" s="140">
        <f t="shared" si="33"/>
        <v>0</v>
      </c>
      <c r="V186" s="141" t="s">
        <v>1</v>
      </c>
      <c r="AS186" s="142" t="s">
        <v>148</v>
      </c>
      <c r="AU186" s="142" t="s">
        <v>144</v>
      </c>
      <c r="AV186" s="142" t="s">
        <v>149</v>
      </c>
      <c r="AZ186" s="13" t="s">
        <v>142</v>
      </c>
      <c r="BF186" s="143">
        <f t="shared" si="34"/>
        <v>0</v>
      </c>
      <c r="BG186" s="143">
        <f t="shared" si="35"/>
        <v>0</v>
      </c>
      <c r="BH186" s="143">
        <f t="shared" si="36"/>
        <v>0</v>
      </c>
      <c r="BI186" s="143">
        <f t="shared" si="37"/>
        <v>0</v>
      </c>
      <c r="BJ186" s="143">
        <f t="shared" si="38"/>
        <v>0</v>
      </c>
      <c r="BK186" s="13" t="s">
        <v>149</v>
      </c>
      <c r="BL186" s="143">
        <f t="shared" si="39"/>
        <v>0</v>
      </c>
      <c r="BM186" s="13" t="s">
        <v>148</v>
      </c>
      <c r="BN186" s="142" t="s">
        <v>317</v>
      </c>
    </row>
    <row r="187" spans="2:66" s="11" customFormat="1" ht="22.95" customHeight="1">
      <c r="B187" s="119"/>
      <c r="D187" s="120" t="s">
        <v>72</v>
      </c>
      <c r="E187" s="120"/>
      <c r="F187" s="128" t="s">
        <v>166</v>
      </c>
      <c r="G187" s="128" t="s">
        <v>318</v>
      </c>
      <c r="K187" s="129">
        <f>BL187</f>
        <v>0</v>
      </c>
      <c r="M187" s="119"/>
      <c r="N187" s="123"/>
      <c r="Q187" s="124">
        <f>SUM(Q188:Q191)</f>
        <v>288.03184071999999</v>
      </c>
      <c r="S187" s="124">
        <f>SUM(S188:S191)</f>
        <v>122.83218349880001</v>
      </c>
      <c r="U187" s="124">
        <f>SUM(U188:U191)</f>
        <v>0</v>
      </c>
      <c r="V187" s="125"/>
      <c r="AS187" s="120" t="s">
        <v>81</v>
      </c>
      <c r="AU187" s="126" t="s">
        <v>72</v>
      </c>
      <c r="AV187" s="126" t="s">
        <v>81</v>
      </c>
      <c r="AZ187" s="120" t="s">
        <v>142</v>
      </c>
      <c r="BL187" s="127">
        <f>SUM(BL188:BL191)</f>
        <v>0</v>
      </c>
    </row>
    <row r="188" spans="2:66" s="1" customFormat="1" ht="33" customHeight="1">
      <c r="B188" s="130"/>
      <c r="C188" s="131" t="s">
        <v>319</v>
      </c>
      <c r="D188" s="131" t="s">
        <v>144</v>
      </c>
      <c r="E188" s="161" t="s">
        <v>1587</v>
      </c>
      <c r="F188" s="132" t="s">
        <v>320</v>
      </c>
      <c r="G188" s="133" t="s">
        <v>321</v>
      </c>
      <c r="H188" s="134" t="s">
        <v>147</v>
      </c>
      <c r="I188" s="135">
        <v>63.25</v>
      </c>
      <c r="J188" s="136"/>
      <c r="K188" s="136">
        <f>ROUND(J188*I188,2)</f>
        <v>0</v>
      </c>
      <c r="L188" s="137"/>
      <c r="M188" s="25"/>
      <c r="N188" s="138" t="s">
        <v>1</v>
      </c>
      <c r="O188" s="139" t="s">
        <v>39</v>
      </c>
      <c r="P188" s="140">
        <v>0.63429999999999997</v>
      </c>
      <c r="Q188" s="140">
        <f>P188*I188</f>
        <v>40.119475000000001</v>
      </c>
      <c r="R188" s="140">
        <v>3.465E-2</v>
      </c>
      <c r="S188" s="140">
        <f>R188*I188</f>
        <v>2.1916125000000002</v>
      </c>
      <c r="T188" s="140">
        <v>0</v>
      </c>
      <c r="U188" s="140">
        <f>T188*I188</f>
        <v>0</v>
      </c>
      <c r="V188" s="141" t="s">
        <v>1</v>
      </c>
      <c r="AS188" s="142" t="s">
        <v>148</v>
      </c>
      <c r="AU188" s="142" t="s">
        <v>144</v>
      </c>
      <c r="AV188" s="142" t="s">
        <v>149</v>
      </c>
      <c r="AZ188" s="13" t="s">
        <v>142</v>
      </c>
      <c r="BF188" s="143">
        <f>IF(O188="základná",K188,0)</f>
        <v>0</v>
      </c>
      <c r="BG188" s="143">
        <f>IF(O188="znížená",K188,0)</f>
        <v>0</v>
      </c>
      <c r="BH188" s="143">
        <f>IF(O188="zákl. prenesená",K188,0)</f>
        <v>0</v>
      </c>
      <c r="BI188" s="143">
        <f>IF(O188="zníž. prenesená",K188,0)</f>
        <v>0</v>
      </c>
      <c r="BJ188" s="143">
        <f>IF(O188="nulová",K188,0)</f>
        <v>0</v>
      </c>
      <c r="BK188" s="13" t="s">
        <v>149</v>
      </c>
      <c r="BL188" s="143">
        <f>ROUND(J188*I188,2)</f>
        <v>0</v>
      </c>
      <c r="BM188" s="13" t="s">
        <v>148</v>
      </c>
      <c r="BN188" s="142" t="s">
        <v>322</v>
      </c>
    </row>
    <row r="189" spans="2:66" s="1" customFormat="1" ht="33" customHeight="1">
      <c r="B189" s="130"/>
      <c r="C189" s="131" t="s">
        <v>323</v>
      </c>
      <c r="D189" s="131" t="s">
        <v>144</v>
      </c>
      <c r="E189" s="161" t="s">
        <v>1587</v>
      </c>
      <c r="F189" s="132" t="s">
        <v>324</v>
      </c>
      <c r="G189" s="133" t="s">
        <v>325</v>
      </c>
      <c r="H189" s="134" t="s">
        <v>147</v>
      </c>
      <c r="I189" s="135">
        <v>63.25</v>
      </c>
      <c r="J189" s="136"/>
      <c r="K189" s="136">
        <f>ROUND(J189*I189,2)</f>
        <v>0</v>
      </c>
      <c r="L189" s="137"/>
      <c r="M189" s="25"/>
      <c r="N189" s="138" t="s">
        <v>1</v>
      </c>
      <c r="O189" s="139" t="s">
        <v>39</v>
      </c>
      <c r="P189" s="140">
        <v>0</v>
      </c>
      <c r="Q189" s="140">
        <f>P189*I189</f>
        <v>0</v>
      </c>
      <c r="R189" s="140">
        <v>1.4999999999999999E-2</v>
      </c>
      <c r="S189" s="140">
        <f>R189*I189</f>
        <v>0.94874999999999998</v>
      </c>
      <c r="T189" s="140">
        <v>0</v>
      </c>
      <c r="U189" s="140">
        <f>T189*I189</f>
        <v>0</v>
      </c>
      <c r="V189" s="141" t="s">
        <v>1</v>
      </c>
      <c r="AS189" s="142" t="s">
        <v>148</v>
      </c>
      <c r="AU189" s="142" t="s">
        <v>144</v>
      </c>
      <c r="AV189" s="142" t="s">
        <v>149</v>
      </c>
      <c r="AZ189" s="13" t="s">
        <v>142</v>
      </c>
      <c r="BF189" s="143">
        <f>IF(O189="základná",K189,0)</f>
        <v>0</v>
      </c>
      <c r="BG189" s="143">
        <f>IF(O189="znížená",K189,0)</f>
        <v>0</v>
      </c>
      <c r="BH189" s="143">
        <f>IF(O189="zákl. prenesená",K189,0)</f>
        <v>0</v>
      </c>
      <c r="BI189" s="143">
        <f>IF(O189="zníž. prenesená",K189,0)</f>
        <v>0</v>
      </c>
      <c r="BJ189" s="143">
        <f>IF(O189="nulová",K189,0)</f>
        <v>0</v>
      </c>
      <c r="BK189" s="13" t="s">
        <v>149</v>
      </c>
      <c r="BL189" s="143">
        <f>ROUND(J189*I189,2)</f>
        <v>0</v>
      </c>
      <c r="BM189" s="13" t="s">
        <v>148</v>
      </c>
      <c r="BN189" s="142" t="s">
        <v>326</v>
      </c>
    </row>
    <row r="190" spans="2:66" s="1" customFormat="1" ht="49.2" customHeight="1">
      <c r="B190" s="130"/>
      <c r="C190" s="131" t="s">
        <v>327</v>
      </c>
      <c r="D190" s="131" t="s">
        <v>144</v>
      </c>
      <c r="E190" s="161" t="s">
        <v>1587</v>
      </c>
      <c r="F190" s="132" t="s">
        <v>328</v>
      </c>
      <c r="G190" s="133" t="s">
        <v>329</v>
      </c>
      <c r="H190" s="134" t="s">
        <v>147</v>
      </c>
      <c r="I190" s="135">
        <v>448.02199999999999</v>
      </c>
      <c r="J190" s="136"/>
      <c r="K190" s="136">
        <f>ROUND(J190*I190,2)</f>
        <v>0</v>
      </c>
      <c r="L190" s="137"/>
      <c r="M190" s="25"/>
      <c r="N190" s="138" t="s">
        <v>1</v>
      </c>
      <c r="O190" s="139" t="s">
        <v>39</v>
      </c>
      <c r="P190" s="140">
        <v>0.25474000000000002</v>
      </c>
      <c r="Q190" s="140">
        <f>P190*I190</f>
        <v>114.12912428000001</v>
      </c>
      <c r="R190" s="140">
        <v>4.0070000000000001E-3</v>
      </c>
      <c r="S190" s="140">
        <f>R190*I190</f>
        <v>1.795224154</v>
      </c>
      <c r="T190" s="140">
        <v>0</v>
      </c>
      <c r="U190" s="140">
        <f>T190*I190</f>
        <v>0</v>
      </c>
      <c r="V190" s="141" t="s">
        <v>1</v>
      </c>
      <c r="AS190" s="142" t="s">
        <v>148</v>
      </c>
      <c r="AU190" s="142" t="s">
        <v>144</v>
      </c>
      <c r="AV190" s="142" t="s">
        <v>149</v>
      </c>
      <c r="AZ190" s="13" t="s">
        <v>142</v>
      </c>
      <c r="BF190" s="143">
        <f>IF(O190="základná",K190,0)</f>
        <v>0</v>
      </c>
      <c r="BG190" s="143">
        <f>IF(O190="znížená",K190,0)</f>
        <v>0</v>
      </c>
      <c r="BH190" s="143">
        <f>IF(O190="zákl. prenesená",K190,0)</f>
        <v>0</v>
      </c>
      <c r="BI190" s="143">
        <f>IF(O190="zníž. prenesená",K190,0)</f>
        <v>0</v>
      </c>
      <c r="BJ190" s="143">
        <f>IF(O190="nulová",K190,0)</f>
        <v>0</v>
      </c>
      <c r="BK190" s="13" t="s">
        <v>149</v>
      </c>
      <c r="BL190" s="143">
        <f>ROUND(J190*I190,2)</f>
        <v>0</v>
      </c>
      <c r="BM190" s="13" t="s">
        <v>148</v>
      </c>
      <c r="BN190" s="142" t="s">
        <v>330</v>
      </c>
    </row>
    <row r="191" spans="2:66" s="1" customFormat="1" ht="33" customHeight="1">
      <c r="B191" s="130"/>
      <c r="C191" s="131" t="s">
        <v>331</v>
      </c>
      <c r="D191" s="131" t="s">
        <v>144</v>
      </c>
      <c r="E191" s="161" t="s">
        <v>1587</v>
      </c>
      <c r="F191" s="132" t="s">
        <v>332</v>
      </c>
      <c r="G191" s="133" t="s">
        <v>333</v>
      </c>
      <c r="H191" s="134" t="s">
        <v>157</v>
      </c>
      <c r="I191" s="135">
        <v>48.304000000000002</v>
      </c>
      <c r="J191" s="136"/>
      <c r="K191" s="136">
        <f>ROUND(J191*I191,2)</f>
        <v>0</v>
      </c>
      <c r="L191" s="137"/>
      <c r="M191" s="25"/>
      <c r="N191" s="138" t="s">
        <v>1</v>
      </c>
      <c r="O191" s="139" t="s">
        <v>39</v>
      </c>
      <c r="P191" s="140">
        <v>2.7696100000000001</v>
      </c>
      <c r="Q191" s="140">
        <f>P191*I191</f>
        <v>133.78324144000001</v>
      </c>
      <c r="R191" s="140">
        <v>2.4407212</v>
      </c>
      <c r="S191" s="140">
        <f>R191*I191</f>
        <v>117.8965968448</v>
      </c>
      <c r="T191" s="140">
        <v>0</v>
      </c>
      <c r="U191" s="140">
        <f>T191*I191</f>
        <v>0</v>
      </c>
      <c r="V191" s="141" t="s">
        <v>1</v>
      </c>
      <c r="AS191" s="142" t="s">
        <v>148</v>
      </c>
      <c r="AU191" s="142" t="s">
        <v>144</v>
      </c>
      <c r="AV191" s="142" t="s">
        <v>149</v>
      </c>
      <c r="AZ191" s="13" t="s">
        <v>142</v>
      </c>
      <c r="BF191" s="143">
        <f>IF(O191="základná",K191,0)</f>
        <v>0</v>
      </c>
      <c r="BG191" s="143">
        <f>IF(O191="znížená",K191,0)</f>
        <v>0</v>
      </c>
      <c r="BH191" s="143">
        <f>IF(O191="zákl. prenesená",K191,0)</f>
        <v>0</v>
      </c>
      <c r="BI191" s="143">
        <f>IF(O191="zníž. prenesená",K191,0)</f>
        <v>0</v>
      </c>
      <c r="BJ191" s="143">
        <f>IF(O191="nulová",K191,0)</f>
        <v>0</v>
      </c>
      <c r="BK191" s="13" t="s">
        <v>149</v>
      </c>
      <c r="BL191" s="143">
        <f>ROUND(J191*I191,2)</f>
        <v>0</v>
      </c>
      <c r="BM191" s="13" t="s">
        <v>148</v>
      </c>
      <c r="BN191" s="142" t="s">
        <v>334</v>
      </c>
    </row>
    <row r="192" spans="2:66" s="11" customFormat="1" ht="22.95" customHeight="1">
      <c r="B192" s="119"/>
      <c r="D192" s="120" t="s">
        <v>72</v>
      </c>
      <c r="E192" s="120"/>
      <c r="F192" s="128" t="s">
        <v>178</v>
      </c>
      <c r="G192" s="128" t="s">
        <v>335</v>
      </c>
      <c r="K192" s="129">
        <f>BL192</f>
        <v>0</v>
      </c>
      <c r="M192" s="119"/>
      <c r="N192" s="123"/>
      <c r="Q192" s="124">
        <f>SUM(Q193:Q207)</f>
        <v>541.69224499999996</v>
      </c>
      <c r="S192" s="124">
        <f>SUM(S193:S207)</f>
        <v>50.627167331439999</v>
      </c>
      <c r="U192" s="124">
        <f>SUM(U193:U207)</f>
        <v>55.970300000000002</v>
      </c>
      <c r="V192" s="125"/>
      <c r="AS192" s="120" t="s">
        <v>81</v>
      </c>
      <c r="AU192" s="126" t="s">
        <v>72</v>
      </c>
      <c r="AV192" s="126" t="s">
        <v>81</v>
      </c>
      <c r="AZ192" s="120" t="s">
        <v>142</v>
      </c>
      <c r="BL192" s="127">
        <f>SUM(BL193:BL207)</f>
        <v>0</v>
      </c>
    </row>
    <row r="193" spans="2:66" s="1" customFormat="1" ht="37.950000000000003" customHeight="1">
      <c r="B193" s="130"/>
      <c r="C193" s="131" t="s">
        <v>336</v>
      </c>
      <c r="D193" s="131" t="s">
        <v>144</v>
      </c>
      <c r="E193" s="131">
        <v>221</v>
      </c>
      <c r="F193" s="132" t="s">
        <v>337</v>
      </c>
      <c r="G193" s="133" t="s">
        <v>338</v>
      </c>
      <c r="H193" s="134" t="s">
        <v>339</v>
      </c>
      <c r="I193" s="135">
        <v>36</v>
      </c>
      <c r="J193" s="136"/>
      <c r="K193" s="136">
        <f t="shared" ref="K193:K207" si="40">ROUND(J193*I193,2)</f>
        <v>0</v>
      </c>
      <c r="L193" s="137"/>
      <c r="M193" s="25"/>
      <c r="N193" s="138" t="s">
        <v>1</v>
      </c>
      <c r="O193" s="139" t="s">
        <v>39</v>
      </c>
      <c r="P193" s="140">
        <v>0.13400000000000001</v>
      </c>
      <c r="Q193" s="140">
        <f t="shared" ref="Q193:Q207" si="41">P193*I193</f>
        <v>4.8239999999999998</v>
      </c>
      <c r="R193" s="140">
        <v>9.9252000000000007E-2</v>
      </c>
      <c r="S193" s="140">
        <f t="shared" ref="S193:S207" si="42">R193*I193</f>
        <v>3.5730720000000002</v>
      </c>
      <c r="T193" s="140">
        <v>0</v>
      </c>
      <c r="U193" s="140">
        <f t="shared" ref="U193:U207" si="43">T193*I193</f>
        <v>0</v>
      </c>
      <c r="V193" s="141" t="s">
        <v>1</v>
      </c>
      <c r="AS193" s="142" t="s">
        <v>148</v>
      </c>
      <c r="AU193" s="142" t="s">
        <v>144</v>
      </c>
      <c r="AV193" s="142" t="s">
        <v>149</v>
      </c>
      <c r="AZ193" s="13" t="s">
        <v>142</v>
      </c>
      <c r="BF193" s="143">
        <f t="shared" ref="BF193:BF207" si="44">IF(O193="základná",K193,0)</f>
        <v>0</v>
      </c>
      <c r="BG193" s="143">
        <f t="shared" ref="BG193:BG207" si="45">IF(O193="znížená",K193,0)</f>
        <v>0</v>
      </c>
      <c r="BH193" s="143">
        <f t="shared" ref="BH193:BH207" si="46">IF(O193="zákl. prenesená",K193,0)</f>
        <v>0</v>
      </c>
      <c r="BI193" s="143">
        <f t="shared" ref="BI193:BI207" si="47">IF(O193="zníž. prenesená",K193,0)</f>
        <v>0</v>
      </c>
      <c r="BJ193" s="143">
        <f t="shared" ref="BJ193:BJ207" si="48">IF(O193="nulová",K193,0)</f>
        <v>0</v>
      </c>
      <c r="BK193" s="13" t="s">
        <v>149</v>
      </c>
      <c r="BL193" s="143">
        <f t="shared" ref="BL193:BL207" si="49">ROUND(J193*I193,2)</f>
        <v>0</v>
      </c>
      <c r="BM193" s="13" t="s">
        <v>148</v>
      </c>
      <c r="BN193" s="142" t="s">
        <v>340</v>
      </c>
    </row>
    <row r="194" spans="2:66" s="1" customFormat="1" ht="24.15" customHeight="1">
      <c r="B194" s="130"/>
      <c r="C194" s="144" t="s">
        <v>341</v>
      </c>
      <c r="D194" s="144" t="s">
        <v>205</v>
      </c>
      <c r="E194" s="144">
        <v>592</v>
      </c>
      <c r="F194" s="145" t="s">
        <v>342</v>
      </c>
      <c r="G194" s="146" t="s">
        <v>343</v>
      </c>
      <c r="H194" s="147" t="s">
        <v>344</v>
      </c>
      <c r="I194" s="148">
        <v>36.36</v>
      </c>
      <c r="J194" s="149"/>
      <c r="K194" s="149">
        <f t="shared" si="40"/>
        <v>0</v>
      </c>
      <c r="L194" s="150"/>
      <c r="M194" s="151"/>
      <c r="N194" s="152" t="s">
        <v>1</v>
      </c>
      <c r="O194" s="153" t="s">
        <v>39</v>
      </c>
      <c r="P194" s="140">
        <v>0</v>
      </c>
      <c r="Q194" s="140">
        <f t="shared" si="41"/>
        <v>0</v>
      </c>
      <c r="R194" s="140">
        <v>2.35E-2</v>
      </c>
      <c r="S194" s="140">
        <f t="shared" si="42"/>
        <v>0.85446</v>
      </c>
      <c r="T194" s="140">
        <v>0</v>
      </c>
      <c r="U194" s="140">
        <f t="shared" si="43"/>
        <v>0</v>
      </c>
      <c r="V194" s="141" t="s">
        <v>1</v>
      </c>
      <c r="AS194" s="142" t="s">
        <v>174</v>
      </c>
      <c r="AU194" s="142" t="s">
        <v>205</v>
      </c>
      <c r="AV194" s="142" t="s">
        <v>149</v>
      </c>
      <c r="AZ194" s="13" t="s">
        <v>142</v>
      </c>
      <c r="BF194" s="143">
        <f t="shared" si="44"/>
        <v>0</v>
      </c>
      <c r="BG194" s="143">
        <f t="shared" si="45"/>
        <v>0</v>
      </c>
      <c r="BH194" s="143">
        <f t="shared" si="46"/>
        <v>0</v>
      </c>
      <c r="BI194" s="143">
        <f t="shared" si="47"/>
        <v>0</v>
      </c>
      <c r="BJ194" s="143">
        <f t="shared" si="48"/>
        <v>0</v>
      </c>
      <c r="BK194" s="13" t="s">
        <v>149</v>
      </c>
      <c r="BL194" s="143">
        <f t="shared" si="49"/>
        <v>0</v>
      </c>
      <c r="BM194" s="13" t="s">
        <v>148</v>
      </c>
      <c r="BN194" s="142" t="s">
        <v>345</v>
      </c>
    </row>
    <row r="195" spans="2:66" s="1" customFormat="1" ht="33" customHeight="1">
      <c r="B195" s="130"/>
      <c r="C195" s="131" t="s">
        <v>346</v>
      </c>
      <c r="D195" s="131" t="s">
        <v>144</v>
      </c>
      <c r="E195" s="131">
        <v>221</v>
      </c>
      <c r="F195" s="132" t="s">
        <v>347</v>
      </c>
      <c r="G195" s="133" t="s">
        <v>348</v>
      </c>
      <c r="H195" s="134" t="s">
        <v>157</v>
      </c>
      <c r="I195" s="135">
        <v>1.08</v>
      </c>
      <c r="J195" s="136"/>
      <c r="K195" s="136">
        <f t="shared" si="40"/>
        <v>0</v>
      </c>
      <c r="L195" s="137"/>
      <c r="M195" s="25"/>
      <c r="N195" s="138" t="s">
        <v>1</v>
      </c>
      <c r="O195" s="139" t="s">
        <v>39</v>
      </c>
      <c r="P195" s="140">
        <v>1.363</v>
      </c>
      <c r="Q195" s="140">
        <f t="shared" si="41"/>
        <v>1.47204</v>
      </c>
      <c r="R195" s="140">
        <v>2.2321</v>
      </c>
      <c r="S195" s="140">
        <f t="shared" si="42"/>
        <v>2.4106680000000003</v>
      </c>
      <c r="T195" s="140">
        <v>0</v>
      </c>
      <c r="U195" s="140">
        <f t="shared" si="43"/>
        <v>0</v>
      </c>
      <c r="V195" s="141" t="s">
        <v>1</v>
      </c>
      <c r="AS195" s="142" t="s">
        <v>148</v>
      </c>
      <c r="AU195" s="142" t="s">
        <v>144</v>
      </c>
      <c r="AV195" s="142" t="s">
        <v>149</v>
      </c>
      <c r="AZ195" s="13" t="s">
        <v>142</v>
      </c>
      <c r="BF195" s="143">
        <f t="shared" si="44"/>
        <v>0</v>
      </c>
      <c r="BG195" s="143">
        <f t="shared" si="45"/>
        <v>0</v>
      </c>
      <c r="BH195" s="143">
        <f t="shared" si="46"/>
        <v>0</v>
      </c>
      <c r="BI195" s="143">
        <f t="shared" si="47"/>
        <v>0</v>
      </c>
      <c r="BJ195" s="143">
        <f t="shared" si="48"/>
        <v>0</v>
      </c>
      <c r="BK195" s="13" t="s">
        <v>149</v>
      </c>
      <c r="BL195" s="143">
        <f t="shared" si="49"/>
        <v>0</v>
      </c>
      <c r="BM195" s="13" t="s">
        <v>148</v>
      </c>
      <c r="BN195" s="142" t="s">
        <v>349</v>
      </c>
    </row>
    <row r="196" spans="2:66" s="1" customFormat="1" ht="33" customHeight="1">
      <c r="B196" s="130"/>
      <c r="C196" s="131" t="s">
        <v>350</v>
      </c>
      <c r="D196" s="131" t="s">
        <v>144</v>
      </c>
      <c r="E196" s="161" t="s">
        <v>1589</v>
      </c>
      <c r="F196" s="132" t="s">
        <v>351</v>
      </c>
      <c r="G196" s="133" t="s">
        <v>352</v>
      </c>
      <c r="H196" s="134" t="s">
        <v>147</v>
      </c>
      <c r="I196" s="135">
        <v>375.55200000000002</v>
      </c>
      <c r="J196" s="136"/>
      <c r="K196" s="136">
        <f t="shared" si="40"/>
        <v>0</v>
      </c>
      <c r="L196" s="137"/>
      <c r="M196" s="25"/>
      <c r="N196" s="138" t="s">
        <v>1</v>
      </c>
      <c r="O196" s="139" t="s">
        <v>39</v>
      </c>
      <c r="P196" s="140">
        <v>0.13200000000000001</v>
      </c>
      <c r="Q196" s="140">
        <f t="shared" si="41"/>
        <v>49.572864000000003</v>
      </c>
      <c r="R196" s="140">
        <v>2.5710469999999999E-2</v>
      </c>
      <c r="S196" s="140">
        <f t="shared" si="42"/>
        <v>9.6556184294400005</v>
      </c>
      <c r="T196" s="140">
        <v>0</v>
      </c>
      <c r="U196" s="140">
        <f t="shared" si="43"/>
        <v>0</v>
      </c>
      <c r="V196" s="141" t="s">
        <v>1</v>
      </c>
      <c r="AS196" s="142" t="s">
        <v>148</v>
      </c>
      <c r="AU196" s="142" t="s">
        <v>144</v>
      </c>
      <c r="AV196" s="142" t="s">
        <v>149</v>
      </c>
      <c r="AZ196" s="13" t="s">
        <v>142</v>
      </c>
      <c r="BF196" s="143">
        <f t="shared" si="44"/>
        <v>0</v>
      </c>
      <c r="BG196" s="143">
        <f t="shared" si="45"/>
        <v>0</v>
      </c>
      <c r="BH196" s="143">
        <f t="shared" si="46"/>
        <v>0</v>
      </c>
      <c r="BI196" s="143">
        <f t="shared" si="47"/>
        <v>0</v>
      </c>
      <c r="BJ196" s="143">
        <f t="shared" si="48"/>
        <v>0</v>
      </c>
      <c r="BK196" s="13" t="s">
        <v>149</v>
      </c>
      <c r="BL196" s="143">
        <f t="shared" si="49"/>
        <v>0</v>
      </c>
      <c r="BM196" s="13" t="s">
        <v>148</v>
      </c>
      <c r="BN196" s="142" t="s">
        <v>353</v>
      </c>
    </row>
    <row r="197" spans="2:66" s="1" customFormat="1" ht="44.25" customHeight="1">
      <c r="B197" s="130"/>
      <c r="C197" s="131" t="s">
        <v>354</v>
      </c>
      <c r="D197" s="131" t="s">
        <v>144</v>
      </c>
      <c r="E197" s="161" t="s">
        <v>1589</v>
      </c>
      <c r="F197" s="132" t="s">
        <v>355</v>
      </c>
      <c r="G197" s="133" t="s">
        <v>356</v>
      </c>
      <c r="H197" s="134" t="s">
        <v>147</v>
      </c>
      <c r="I197" s="135">
        <v>1126.6559999999999</v>
      </c>
      <c r="J197" s="136"/>
      <c r="K197" s="136">
        <f t="shared" si="40"/>
        <v>0</v>
      </c>
      <c r="L197" s="137"/>
      <c r="M197" s="25"/>
      <c r="N197" s="138" t="s">
        <v>1</v>
      </c>
      <c r="O197" s="139" t="s">
        <v>39</v>
      </c>
      <c r="P197" s="140">
        <v>6.0000000000000001E-3</v>
      </c>
      <c r="Q197" s="140">
        <f t="shared" si="41"/>
        <v>6.7599359999999997</v>
      </c>
      <c r="R197" s="140">
        <v>0</v>
      </c>
      <c r="S197" s="140">
        <f t="shared" si="42"/>
        <v>0</v>
      </c>
      <c r="T197" s="140">
        <v>0</v>
      </c>
      <c r="U197" s="140">
        <f t="shared" si="43"/>
        <v>0</v>
      </c>
      <c r="V197" s="141" t="s">
        <v>1</v>
      </c>
      <c r="AS197" s="142" t="s">
        <v>148</v>
      </c>
      <c r="AU197" s="142" t="s">
        <v>144</v>
      </c>
      <c r="AV197" s="142" t="s">
        <v>149</v>
      </c>
      <c r="AZ197" s="13" t="s">
        <v>142</v>
      </c>
      <c r="BF197" s="143">
        <f t="shared" si="44"/>
        <v>0</v>
      </c>
      <c r="BG197" s="143">
        <f t="shared" si="45"/>
        <v>0</v>
      </c>
      <c r="BH197" s="143">
        <f t="shared" si="46"/>
        <v>0</v>
      </c>
      <c r="BI197" s="143">
        <f t="shared" si="47"/>
        <v>0</v>
      </c>
      <c r="BJ197" s="143">
        <f t="shared" si="48"/>
        <v>0</v>
      </c>
      <c r="BK197" s="13" t="s">
        <v>149</v>
      </c>
      <c r="BL197" s="143">
        <f t="shared" si="49"/>
        <v>0</v>
      </c>
      <c r="BM197" s="13" t="s">
        <v>148</v>
      </c>
      <c r="BN197" s="142" t="s">
        <v>357</v>
      </c>
    </row>
    <row r="198" spans="2:66" s="1" customFormat="1" ht="33" customHeight="1">
      <c r="B198" s="130"/>
      <c r="C198" s="131" t="s">
        <v>358</v>
      </c>
      <c r="D198" s="131" t="s">
        <v>144</v>
      </c>
      <c r="E198" s="161" t="s">
        <v>1589</v>
      </c>
      <c r="F198" s="132" t="s">
        <v>359</v>
      </c>
      <c r="G198" s="133" t="s">
        <v>360</v>
      </c>
      <c r="H198" s="134" t="s">
        <v>147</v>
      </c>
      <c r="I198" s="135">
        <v>375.55200000000002</v>
      </c>
      <c r="J198" s="136"/>
      <c r="K198" s="136">
        <f t="shared" si="40"/>
        <v>0</v>
      </c>
      <c r="L198" s="137"/>
      <c r="M198" s="25"/>
      <c r="N198" s="138" t="s">
        <v>1</v>
      </c>
      <c r="O198" s="139" t="s">
        <v>39</v>
      </c>
      <c r="P198" s="140">
        <v>9.1999999999999998E-2</v>
      </c>
      <c r="Q198" s="140">
        <f t="shared" si="41"/>
        <v>34.550784</v>
      </c>
      <c r="R198" s="140">
        <v>2.571E-2</v>
      </c>
      <c r="S198" s="140">
        <f t="shared" si="42"/>
        <v>9.6554419200000012</v>
      </c>
      <c r="T198" s="140">
        <v>0</v>
      </c>
      <c r="U198" s="140">
        <f t="shared" si="43"/>
        <v>0</v>
      </c>
      <c r="V198" s="141" t="s">
        <v>1</v>
      </c>
      <c r="AS198" s="142" t="s">
        <v>148</v>
      </c>
      <c r="AU198" s="142" t="s">
        <v>144</v>
      </c>
      <c r="AV198" s="142" t="s">
        <v>149</v>
      </c>
      <c r="AZ198" s="13" t="s">
        <v>142</v>
      </c>
      <c r="BF198" s="143">
        <f t="shared" si="44"/>
        <v>0</v>
      </c>
      <c r="BG198" s="143">
        <f t="shared" si="45"/>
        <v>0</v>
      </c>
      <c r="BH198" s="143">
        <f t="shared" si="46"/>
        <v>0</v>
      </c>
      <c r="BI198" s="143">
        <f t="shared" si="47"/>
        <v>0</v>
      </c>
      <c r="BJ198" s="143">
        <f t="shared" si="48"/>
        <v>0</v>
      </c>
      <c r="BK198" s="13" t="s">
        <v>149</v>
      </c>
      <c r="BL198" s="143">
        <f t="shared" si="49"/>
        <v>0</v>
      </c>
      <c r="BM198" s="13" t="s">
        <v>148</v>
      </c>
      <c r="BN198" s="142" t="s">
        <v>361</v>
      </c>
    </row>
    <row r="199" spans="2:66" s="1" customFormat="1" ht="24.15" customHeight="1">
      <c r="B199" s="130"/>
      <c r="C199" s="131" t="s">
        <v>362</v>
      </c>
      <c r="D199" s="131" t="s">
        <v>144</v>
      </c>
      <c r="E199" s="161" t="s">
        <v>1589</v>
      </c>
      <c r="F199" s="132" t="s">
        <v>363</v>
      </c>
      <c r="G199" s="133" t="s">
        <v>364</v>
      </c>
      <c r="H199" s="134" t="s">
        <v>147</v>
      </c>
      <c r="I199" s="135">
        <v>475.9</v>
      </c>
      <c r="J199" s="136"/>
      <c r="K199" s="136">
        <f t="shared" si="40"/>
        <v>0</v>
      </c>
      <c r="L199" s="137"/>
      <c r="M199" s="25"/>
      <c r="N199" s="138" t="s">
        <v>1</v>
      </c>
      <c r="O199" s="139" t="s">
        <v>39</v>
      </c>
      <c r="P199" s="140">
        <v>0.13827999999999999</v>
      </c>
      <c r="Q199" s="140">
        <f t="shared" si="41"/>
        <v>65.807451999999984</v>
      </c>
      <c r="R199" s="140">
        <v>5.1385979999999998E-2</v>
      </c>
      <c r="S199" s="140">
        <f t="shared" si="42"/>
        <v>24.454587881999998</v>
      </c>
      <c r="T199" s="140">
        <v>0</v>
      </c>
      <c r="U199" s="140">
        <f t="shared" si="43"/>
        <v>0</v>
      </c>
      <c r="V199" s="141" t="s">
        <v>1</v>
      </c>
      <c r="AS199" s="142" t="s">
        <v>148</v>
      </c>
      <c r="AU199" s="142" t="s">
        <v>144</v>
      </c>
      <c r="AV199" s="142" t="s">
        <v>149</v>
      </c>
      <c r="AZ199" s="13" t="s">
        <v>142</v>
      </c>
      <c r="BF199" s="143">
        <f t="shared" si="44"/>
        <v>0</v>
      </c>
      <c r="BG199" s="143">
        <f t="shared" si="45"/>
        <v>0</v>
      </c>
      <c r="BH199" s="143">
        <f t="shared" si="46"/>
        <v>0</v>
      </c>
      <c r="BI199" s="143">
        <f t="shared" si="47"/>
        <v>0</v>
      </c>
      <c r="BJ199" s="143">
        <f t="shared" si="48"/>
        <v>0</v>
      </c>
      <c r="BK199" s="13" t="s">
        <v>149</v>
      </c>
      <c r="BL199" s="143">
        <f t="shared" si="49"/>
        <v>0</v>
      </c>
      <c r="BM199" s="13" t="s">
        <v>148</v>
      </c>
      <c r="BN199" s="142" t="s">
        <v>365</v>
      </c>
    </row>
    <row r="200" spans="2:66" s="1" customFormat="1" ht="16.5" customHeight="1">
      <c r="B200" s="130"/>
      <c r="C200" s="131" t="s">
        <v>366</v>
      </c>
      <c r="D200" s="131" t="s">
        <v>144</v>
      </c>
      <c r="E200" s="161" t="s">
        <v>1587</v>
      </c>
      <c r="F200" s="132" t="s">
        <v>367</v>
      </c>
      <c r="G200" s="133" t="s">
        <v>368</v>
      </c>
      <c r="H200" s="134" t="s">
        <v>147</v>
      </c>
      <c r="I200" s="135">
        <v>475.9</v>
      </c>
      <c r="J200" s="136"/>
      <c r="K200" s="136">
        <f t="shared" si="40"/>
        <v>0</v>
      </c>
      <c r="L200" s="137"/>
      <c r="M200" s="25"/>
      <c r="N200" s="138" t="s">
        <v>1</v>
      </c>
      <c r="O200" s="139" t="s">
        <v>39</v>
      </c>
      <c r="P200" s="140">
        <v>0.32401000000000002</v>
      </c>
      <c r="Q200" s="140">
        <f t="shared" si="41"/>
        <v>154.196359</v>
      </c>
      <c r="R200" s="140">
        <v>4.8999999999999998E-5</v>
      </c>
      <c r="S200" s="140">
        <f t="shared" si="42"/>
        <v>2.3319099999999999E-2</v>
      </c>
      <c r="T200" s="140">
        <v>0</v>
      </c>
      <c r="U200" s="140">
        <f t="shared" si="43"/>
        <v>0</v>
      </c>
      <c r="V200" s="141" t="s">
        <v>1</v>
      </c>
      <c r="AS200" s="142" t="s">
        <v>209</v>
      </c>
      <c r="AU200" s="142" t="s">
        <v>144</v>
      </c>
      <c r="AV200" s="142" t="s">
        <v>149</v>
      </c>
      <c r="AZ200" s="13" t="s">
        <v>142</v>
      </c>
      <c r="BF200" s="143">
        <f t="shared" si="44"/>
        <v>0</v>
      </c>
      <c r="BG200" s="143">
        <f t="shared" si="45"/>
        <v>0</v>
      </c>
      <c r="BH200" s="143">
        <f t="shared" si="46"/>
        <v>0</v>
      </c>
      <c r="BI200" s="143">
        <f t="shared" si="47"/>
        <v>0</v>
      </c>
      <c r="BJ200" s="143">
        <f t="shared" si="48"/>
        <v>0</v>
      </c>
      <c r="BK200" s="13" t="s">
        <v>149</v>
      </c>
      <c r="BL200" s="143">
        <f t="shared" si="49"/>
        <v>0</v>
      </c>
      <c r="BM200" s="13" t="s">
        <v>209</v>
      </c>
      <c r="BN200" s="142" t="s">
        <v>369</v>
      </c>
    </row>
    <row r="201" spans="2:66" s="1" customFormat="1" ht="37.950000000000003" customHeight="1">
      <c r="B201" s="130"/>
      <c r="C201" s="131" t="s">
        <v>370</v>
      </c>
      <c r="D201" s="131" t="s">
        <v>144</v>
      </c>
      <c r="E201" s="161" t="s">
        <v>1590</v>
      </c>
      <c r="F201" s="132" t="s">
        <v>371</v>
      </c>
      <c r="G201" s="133" t="s">
        <v>372</v>
      </c>
      <c r="H201" s="134" t="s">
        <v>157</v>
      </c>
      <c r="I201" s="135">
        <v>16.53</v>
      </c>
      <c r="J201" s="136"/>
      <c r="K201" s="136">
        <f t="shared" si="40"/>
        <v>0</v>
      </c>
      <c r="L201" s="137"/>
      <c r="M201" s="25"/>
      <c r="N201" s="138" t="s">
        <v>1</v>
      </c>
      <c r="O201" s="139" t="s">
        <v>39</v>
      </c>
      <c r="P201" s="140">
        <v>5.1219999999999999</v>
      </c>
      <c r="Q201" s="140">
        <f t="shared" si="41"/>
        <v>84.666660000000007</v>
      </c>
      <c r="R201" s="140">
        <v>0</v>
      </c>
      <c r="S201" s="140">
        <f t="shared" si="42"/>
        <v>0</v>
      </c>
      <c r="T201" s="140">
        <v>2.2000000000000002</v>
      </c>
      <c r="U201" s="140">
        <f t="shared" si="43"/>
        <v>36.366000000000007</v>
      </c>
      <c r="V201" s="141" t="s">
        <v>1</v>
      </c>
      <c r="AS201" s="142" t="s">
        <v>148</v>
      </c>
      <c r="AU201" s="142" t="s">
        <v>144</v>
      </c>
      <c r="AV201" s="142" t="s">
        <v>149</v>
      </c>
      <c r="AZ201" s="13" t="s">
        <v>142</v>
      </c>
      <c r="BF201" s="143">
        <f t="shared" si="44"/>
        <v>0</v>
      </c>
      <c r="BG201" s="143">
        <f t="shared" si="45"/>
        <v>0</v>
      </c>
      <c r="BH201" s="143">
        <f t="shared" si="46"/>
        <v>0</v>
      </c>
      <c r="BI201" s="143">
        <f t="shared" si="47"/>
        <v>0</v>
      </c>
      <c r="BJ201" s="143">
        <f t="shared" si="48"/>
        <v>0</v>
      </c>
      <c r="BK201" s="13" t="s">
        <v>149</v>
      </c>
      <c r="BL201" s="143">
        <f t="shared" si="49"/>
        <v>0</v>
      </c>
      <c r="BM201" s="13" t="s">
        <v>148</v>
      </c>
      <c r="BN201" s="142" t="s">
        <v>373</v>
      </c>
    </row>
    <row r="202" spans="2:66" s="1" customFormat="1" ht="24.15" customHeight="1">
      <c r="B202" s="130"/>
      <c r="C202" s="131" t="s">
        <v>374</v>
      </c>
      <c r="D202" s="131" t="s">
        <v>144</v>
      </c>
      <c r="E202" s="161" t="s">
        <v>603</v>
      </c>
      <c r="F202" s="132" t="s">
        <v>375</v>
      </c>
      <c r="G202" s="133" t="s">
        <v>376</v>
      </c>
      <c r="H202" s="134" t="s">
        <v>344</v>
      </c>
      <c r="I202" s="135">
        <v>2</v>
      </c>
      <c r="J202" s="136"/>
      <c r="K202" s="136">
        <f t="shared" si="40"/>
        <v>0</v>
      </c>
      <c r="L202" s="137"/>
      <c r="M202" s="25"/>
      <c r="N202" s="138" t="s">
        <v>1</v>
      </c>
      <c r="O202" s="139" t="s">
        <v>39</v>
      </c>
      <c r="P202" s="140">
        <v>0.06</v>
      </c>
      <c r="Q202" s="140">
        <f t="shared" si="41"/>
        <v>0.12</v>
      </c>
      <c r="R202" s="140">
        <v>0</v>
      </c>
      <c r="S202" s="140">
        <f t="shared" si="42"/>
        <v>0</v>
      </c>
      <c r="T202" s="140">
        <v>0.02</v>
      </c>
      <c r="U202" s="140">
        <f t="shared" si="43"/>
        <v>0.04</v>
      </c>
      <c r="V202" s="141" t="s">
        <v>1</v>
      </c>
      <c r="AS202" s="142" t="s">
        <v>148</v>
      </c>
      <c r="AU202" s="142" t="s">
        <v>144</v>
      </c>
      <c r="AV202" s="142" t="s">
        <v>149</v>
      </c>
      <c r="AZ202" s="13" t="s">
        <v>142</v>
      </c>
      <c r="BF202" s="143">
        <f t="shared" si="44"/>
        <v>0</v>
      </c>
      <c r="BG202" s="143">
        <f t="shared" si="45"/>
        <v>0</v>
      </c>
      <c r="BH202" s="143">
        <f t="shared" si="46"/>
        <v>0</v>
      </c>
      <c r="BI202" s="143">
        <f t="shared" si="47"/>
        <v>0</v>
      </c>
      <c r="BJ202" s="143">
        <f t="shared" si="48"/>
        <v>0</v>
      </c>
      <c r="BK202" s="13" t="s">
        <v>149</v>
      </c>
      <c r="BL202" s="143">
        <f t="shared" si="49"/>
        <v>0</v>
      </c>
      <c r="BM202" s="13" t="s">
        <v>148</v>
      </c>
      <c r="BN202" s="142" t="s">
        <v>377</v>
      </c>
    </row>
    <row r="203" spans="2:66" s="1" customFormat="1" ht="21.75" customHeight="1">
      <c r="B203" s="130"/>
      <c r="C203" s="131" t="s">
        <v>378</v>
      </c>
      <c r="D203" s="131" t="s">
        <v>144</v>
      </c>
      <c r="E203" s="161" t="s">
        <v>603</v>
      </c>
      <c r="F203" s="132" t="s">
        <v>379</v>
      </c>
      <c r="G203" s="133" t="s">
        <v>380</v>
      </c>
      <c r="H203" s="134" t="s">
        <v>339</v>
      </c>
      <c r="I203" s="135">
        <v>12.4</v>
      </c>
      <c r="J203" s="136"/>
      <c r="K203" s="136">
        <f t="shared" si="40"/>
        <v>0</v>
      </c>
      <c r="L203" s="137"/>
      <c r="M203" s="25"/>
      <c r="N203" s="138" t="s">
        <v>1</v>
      </c>
      <c r="O203" s="139" t="s">
        <v>39</v>
      </c>
      <c r="P203" s="140">
        <v>0.377</v>
      </c>
      <c r="Q203" s="140">
        <f t="shared" si="41"/>
        <v>4.6748000000000003</v>
      </c>
      <c r="R203" s="140">
        <v>0</v>
      </c>
      <c r="S203" s="140">
        <f t="shared" si="42"/>
        <v>0</v>
      </c>
      <c r="T203" s="140">
        <v>7.0000000000000001E-3</v>
      </c>
      <c r="U203" s="140">
        <f t="shared" si="43"/>
        <v>8.6800000000000002E-2</v>
      </c>
      <c r="V203" s="141" t="s">
        <v>1</v>
      </c>
      <c r="AS203" s="142" t="s">
        <v>148</v>
      </c>
      <c r="AU203" s="142" t="s">
        <v>144</v>
      </c>
      <c r="AV203" s="142" t="s">
        <v>149</v>
      </c>
      <c r="AZ203" s="13" t="s">
        <v>142</v>
      </c>
      <c r="BF203" s="143">
        <f t="shared" si="44"/>
        <v>0</v>
      </c>
      <c r="BG203" s="143">
        <f t="shared" si="45"/>
        <v>0</v>
      </c>
      <c r="BH203" s="143">
        <f t="shared" si="46"/>
        <v>0</v>
      </c>
      <c r="BI203" s="143">
        <f t="shared" si="47"/>
        <v>0</v>
      </c>
      <c r="BJ203" s="143">
        <f t="shared" si="48"/>
        <v>0</v>
      </c>
      <c r="BK203" s="13" t="s">
        <v>149</v>
      </c>
      <c r="BL203" s="143">
        <f t="shared" si="49"/>
        <v>0</v>
      </c>
      <c r="BM203" s="13" t="s">
        <v>148</v>
      </c>
      <c r="BN203" s="142" t="s">
        <v>381</v>
      </c>
    </row>
    <row r="204" spans="2:66" s="1" customFormat="1" ht="24.15" customHeight="1">
      <c r="B204" s="130"/>
      <c r="C204" s="131" t="s">
        <v>382</v>
      </c>
      <c r="D204" s="131" t="s">
        <v>144</v>
      </c>
      <c r="E204" s="161" t="s">
        <v>1590</v>
      </c>
      <c r="F204" s="132" t="s">
        <v>383</v>
      </c>
      <c r="G204" s="133" t="s">
        <v>384</v>
      </c>
      <c r="H204" s="134" t="s">
        <v>157</v>
      </c>
      <c r="I204" s="135">
        <v>10.388</v>
      </c>
      <c r="J204" s="136"/>
      <c r="K204" s="136">
        <f t="shared" si="40"/>
        <v>0</v>
      </c>
      <c r="L204" s="137"/>
      <c r="M204" s="25"/>
      <c r="N204" s="138" t="s">
        <v>1</v>
      </c>
      <c r="O204" s="139" t="s">
        <v>39</v>
      </c>
      <c r="P204" s="140">
        <v>5.351</v>
      </c>
      <c r="Q204" s="140">
        <f t="shared" si="41"/>
        <v>55.586188</v>
      </c>
      <c r="R204" s="140">
        <v>0</v>
      </c>
      <c r="S204" s="140">
        <f t="shared" si="42"/>
        <v>0</v>
      </c>
      <c r="T204" s="140">
        <v>1.875</v>
      </c>
      <c r="U204" s="140">
        <f t="shared" si="43"/>
        <v>19.477499999999999</v>
      </c>
      <c r="V204" s="141" t="s">
        <v>1</v>
      </c>
      <c r="AS204" s="142" t="s">
        <v>148</v>
      </c>
      <c r="AU204" s="142" t="s">
        <v>144</v>
      </c>
      <c r="AV204" s="142" t="s">
        <v>149</v>
      </c>
      <c r="AZ204" s="13" t="s">
        <v>142</v>
      </c>
      <c r="BF204" s="143">
        <f t="shared" si="44"/>
        <v>0</v>
      </c>
      <c r="BG204" s="143">
        <f t="shared" si="45"/>
        <v>0</v>
      </c>
      <c r="BH204" s="143">
        <f t="shared" si="46"/>
        <v>0</v>
      </c>
      <c r="BI204" s="143">
        <f t="shared" si="47"/>
        <v>0</v>
      </c>
      <c r="BJ204" s="143">
        <f t="shared" si="48"/>
        <v>0</v>
      </c>
      <c r="BK204" s="13" t="s">
        <v>149</v>
      </c>
      <c r="BL204" s="143">
        <f t="shared" si="49"/>
        <v>0</v>
      </c>
      <c r="BM204" s="13" t="s">
        <v>148</v>
      </c>
      <c r="BN204" s="142" t="s">
        <v>385</v>
      </c>
    </row>
    <row r="205" spans="2:66" s="1" customFormat="1" ht="21.75" customHeight="1">
      <c r="B205" s="130"/>
      <c r="C205" s="131" t="s">
        <v>386</v>
      </c>
      <c r="D205" s="131" t="s">
        <v>144</v>
      </c>
      <c r="E205" s="161" t="s">
        <v>1590</v>
      </c>
      <c r="F205" s="132" t="s">
        <v>387</v>
      </c>
      <c r="G205" s="133" t="s">
        <v>388</v>
      </c>
      <c r="H205" s="134" t="s">
        <v>185</v>
      </c>
      <c r="I205" s="135">
        <v>108.702</v>
      </c>
      <c r="J205" s="136"/>
      <c r="K205" s="136">
        <f t="shared" si="40"/>
        <v>0</v>
      </c>
      <c r="L205" s="137"/>
      <c r="M205" s="25"/>
      <c r="N205" s="138" t="s">
        <v>1</v>
      </c>
      <c r="O205" s="139" t="s">
        <v>39</v>
      </c>
      <c r="P205" s="140">
        <v>0.59799999999999998</v>
      </c>
      <c r="Q205" s="140">
        <f t="shared" si="41"/>
        <v>65.003795999999994</v>
      </c>
      <c r="R205" s="140">
        <v>0</v>
      </c>
      <c r="S205" s="140">
        <f t="shared" si="42"/>
        <v>0</v>
      </c>
      <c r="T205" s="140">
        <v>0</v>
      </c>
      <c r="U205" s="140">
        <f t="shared" si="43"/>
        <v>0</v>
      </c>
      <c r="V205" s="141" t="s">
        <v>1</v>
      </c>
      <c r="AS205" s="142" t="s">
        <v>148</v>
      </c>
      <c r="AU205" s="142" t="s">
        <v>144</v>
      </c>
      <c r="AV205" s="142" t="s">
        <v>149</v>
      </c>
      <c r="AZ205" s="13" t="s">
        <v>142</v>
      </c>
      <c r="BF205" s="143">
        <f t="shared" si="44"/>
        <v>0</v>
      </c>
      <c r="BG205" s="143">
        <f t="shared" si="45"/>
        <v>0</v>
      </c>
      <c r="BH205" s="143">
        <f t="shared" si="46"/>
        <v>0</v>
      </c>
      <c r="BI205" s="143">
        <f t="shared" si="47"/>
        <v>0</v>
      </c>
      <c r="BJ205" s="143">
        <f t="shared" si="48"/>
        <v>0</v>
      </c>
      <c r="BK205" s="13" t="s">
        <v>149</v>
      </c>
      <c r="BL205" s="143">
        <f t="shared" si="49"/>
        <v>0</v>
      </c>
      <c r="BM205" s="13" t="s">
        <v>148</v>
      </c>
      <c r="BN205" s="142" t="s">
        <v>389</v>
      </c>
    </row>
    <row r="206" spans="2:66" s="1" customFormat="1" ht="24.15" customHeight="1">
      <c r="B206" s="130"/>
      <c r="C206" s="131" t="s">
        <v>390</v>
      </c>
      <c r="D206" s="131" t="s">
        <v>144</v>
      </c>
      <c r="E206" s="161" t="s">
        <v>1590</v>
      </c>
      <c r="F206" s="132" t="s">
        <v>391</v>
      </c>
      <c r="G206" s="133" t="s">
        <v>392</v>
      </c>
      <c r="H206" s="134" t="s">
        <v>185</v>
      </c>
      <c r="I206" s="135">
        <v>2065.3380000000002</v>
      </c>
      <c r="J206" s="136"/>
      <c r="K206" s="136">
        <f t="shared" si="40"/>
        <v>0</v>
      </c>
      <c r="L206" s="137"/>
      <c r="M206" s="25"/>
      <c r="N206" s="138" t="s">
        <v>1</v>
      </c>
      <c r="O206" s="139" t="s">
        <v>39</v>
      </c>
      <c r="P206" s="140">
        <v>7.0000000000000001E-3</v>
      </c>
      <c r="Q206" s="140">
        <f t="shared" si="41"/>
        <v>14.457366000000002</v>
      </c>
      <c r="R206" s="140">
        <v>0</v>
      </c>
      <c r="S206" s="140">
        <f t="shared" si="42"/>
        <v>0</v>
      </c>
      <c r="T206" s="140">
        <v>0</v>
      </c>
      <c r="U206" s="140">
        <f t="shared" si="43"/>
        <v>0</v>
      </c>
      <c r="V206" s="141" t="s">
        <v>1</v>
      </c>
      <c r="AS206" s="142" t="s">
        <v>148</v>
      </c>
      <c r="AU206" s="142" t="s">
        <v>144</v>
      </c>
      <c r="AV206" s="142" t="s">
        <v>149</v>
      </c>
      <c r="AZ206" s="13" t="s">
        <v>142</v>
      </c>
      <c r="BF206" s="143">
        <f t="shared" si="44"/>
        <v>0</v>
      </c>
      <c r="BG206" s="143">
        <f t="shared" si="45"/>
        <v>0</v>
      </c>
      <c r="BH206" s="143">
        <f t="shared" si="46"/>
        <v>0</v>
      </c>
      <c r="BI206" s="143">
        <f t="shared" si="47"/>
        <v>0</v>
      </c>
      <c r="BJ206" s="143">
        <f t="shared" si="48"/>
        <v>0</v>
      </c>
      <c r="BK206" s="13" t="s">
        <v>149</v>
      </c>
      <c r="BL206" s="143">
        <f t="shared" si="49"/>
        <v>0</v>
      </c>
      <c r="BM206" s="13" t="s">
        <v>148</v>
      </c>
      <c r="BN206" s="142" t="s">
        <v>393</v>
      </c>
    </row>
    <row r="207" spans="2:66" s="1" customFormat="1" ht="24.15" customHeight="1">
      <c r="B207" s="130"/>
      <c r="C207" s="131" t="s">
        <v>394</v>
      </c>
      <c r="D207" s="131" t="s">
        <v>144</v>
      </c>
      <c r="E207" s="161" t="s">
        <v>1590</v>
      </c>
      <c r="F207" s="132" t="s">
        <v>395</v>
      </c>
      <c r="G207" s="133" t="s">
        <v>396</v>
      </c>
      <c r="H207" s="134" t="s">
        <v>185</v>
      </c>
      <c r="I207" s="135">
        <v>108.702</v>
      </c>
      <c r="J207" s="136"/>
      <c r="K207" s="136">
        <f t="shared" si="40"/>
        <v>0</v>
      </c>
      <c r="L207" s="137"/>
      <c r="M207" s="25"/>
      <c r="N207" s="138" t="s">
        <v>1</v>
      </c>
      <c r="O207" s="139" t="s">
        <v>39</v>
      </c>
      <c r="P207" s="140">
        <v>0</v>
      </c>
      <c r="Q207" s="140">
        <f t="shared" si="41"/>
        <v>0</v>
      </c>
      <c r="R207" s="140">
        <v>0</v>
      </c>
      <c r="S207" s="140">
        <f t="shared" si="42"/>
        <v>0</v>
      </c>
      <c r="T207" s="140">
        <v>0</v>
      </c>
      <c r="U207" s="140">
        <f t="shared" si="43"/>
        <v>0</v>
      </c>
      <c r="V207" s="141" t="s">
        <v>1</v>
      </c>
      <c r="AS207" s="142" t="s">
        <v>148</v>
      </c>
      <c r="AU207" s="142" t="s">
        <v>144</v>
      </c>
      <c r="AV207" s="142" t="s">
        <v>149</v>
      </c>
      <c r="AZ207" s="13" t="s">
        <v>142</v>
      </c>
      <c r="BF207" s="143">
        <f t="shared" si="44"/>
        <v>0</v>
      </c>
      <c r="BG207" s="143">
        <f t="shared" si="45"/>
        <v>0</v>
      </c>
      <c r="BH207" s="143">
        <f t="shared" si="46"/>
        <v>0</v>
      </c>
      <c r="BI207" s="143">
        <f t="shared" si="47"/>
        <v>0</v>
      </c>
      <c r="BJ207" s="143">
        <f t="shared" si="48"/>
        <v>0</v>
      </c>
      <c r="BK207" s="13" t="s">
        <v>149</v>
      </c>
      <c r="BL207" s="143">
        <f t="shared" si="49"/>
        <v>0</v>
      </c>
      <c r="BM207" s="13" t="s">
        <v>148</v>
      </c>
      <c r="BN207" s="142" t="s">
        <v>397</v>
      </c>
    </row>
    <row r="208" spans="2:66" s="11" customFormat="1" ht="22.95" customHeight="1">
      <c r="B208" s="119"/>
      <c r="D208" s="120" t="s">
        <v>72</v>
      </c>
      <c r="E208" s="120"/>
      <c r="F208" s="128" t="s">
        <v>398</v>
      </c>
      <c r="G208" s="128" t="s">
        <v>399</v>
      </c>
      <c r="K208" s="129">
        <f>BL208</f>
        <v>0</v>
      </c>
      <c r="M208" s="119"/>
      <c r="N208" s="123"/>
      <c r="Q208" s="124">
        <f>Q209</f>
        <v>1020.772544</v>
      </c>
      <c r="S208" s="124">
        <f>S209</f>
        <v>0</v>
      </c>
      <c r="U208" s="124">
        <f>U209</f>
        <v>0</v>
      </c>
      <c r="V208" s="125"/>
      <c r="AS208" s="120" t="s">
        <v>81</v>
      </c>
      <c r="AU208" s="126" t="s">
        <v>72</v>
      </c>
      <c r="AV208" s="126" t="s">
        <v>81</v>
      </c>
      <c r="AZ208" s="120" t="s">
        <v>142</v>
      </c>
      <c r="BL208" s="127">
        <f>BL209</f>
        <v>0</v>
      </c>
    </row>
    <row r="209" spans="2:66" s="1" customFormat="1" ht="24.15" customHeight="1">
      <c r="B209" s="130"/>
      <c r="C209" s="131" t="s">
        <v>400</v>
      </c>
      <c r="D209" s="131" t="s">
        <v>144</v>
      </c>
      <c r="E209" s="161">
        <v>11</v>
      </c>
      <c r="F209" s="132" t="s">
        <v>401</v>
      </c>
      <c r="G209" s="133" t="s">
        <v>402</v>
      </c>
      <c r="H209" s="134" t="s">
        <v>185</v>
      </c>
      <c r="I209" s="135">
        <v>831.24800000000005</v>
      </c>
      <c r="J209" s="136"/>
      <c r="K209" s="136">
        <f>ROUND(J209*I209,2)</f>
        <v>0</v>
      </c>
      <c r="L209" s="137"/>
      <c r="M209" s="25"/>
      <c r="N209" s="138" t="s">
        <v>1</v>
      </c>
      <c r="O209" s="139" t="s">
        <v>39</v>
      </c>
      <c r="P209" s="140">
        <v>1.228</v>
      </c>
      <c r="Q209" s="140">
        <f>P209*I209</f>
        <v>1020.772544</v>
      </c>
      <c r="R209" s="140">
        <v>0</v>
      </c>
      <c r="S209" s="140">
        <f>R209*I209</f>
        <v>0</v>
      </c>
      <c r="T209" s="140">
        <v>0</v>
      </c>
      <c r="U209" s="140">
        <f>T209*I209</f>
        <v>0</v>
      </c>
      <c r="V209" s="141" t="s">
        <v>1</v>
      </c>
      <c r="AS209" s="142" t="s">
        <v>148</v>
      </c>
      <c r="AU209" s="142" t="s">
        <v>144</v>
      </c>
      <c r="AV209" s="142" t="s">
        <v>149</v>
      </c>
      <c r="AZ209" s="13" t="s">
        <v>142</v>
      </c>
      <c r="BF209" s="143">
        <f>IF(O209="základná",K209,0)</f>
        <v>0</v>
      </c>
      <c r="BG209" s="143">
        <f>IF(O209="znížená",K209,0)</f>
        <v>0</v>
      </c>
      <c r="BH209" s="143">
        <f>IF(O209="zákl. prenesená",K209,0)</f>
        <v>0</v>
      </c>
      <c r="BI209" s="143">
        <f>IF(O209="zníž. prenesená",K209,0)</f>
        <v>0</v>
      </c>
      <c r="BJ209" s="143">
        <f>IF(O209="nulová",K209,0)</f>
        <v>0</v>
      </c>
      <c r="BK209" s="13" t="s">
        <v>149</v>
      </c>
      <c r="BL209" s="143">
        <f>ROUND(J209*I209,2)</f>
        <v>0</v>
      </c>
      <c r="BM209" s="13" t="s">
        <v>148</v>
      </c>
      <c r="BN209" s="142" t="s">
        <v>403</v>
      </c>
    </row>
    <row r="210" spans="2:66" s="11" customFormat="1" ht="25.95" customHeight="1">
      <c r="B210" s="119"/>
      <c r="D210" s="120" t="s">
        <v>72</v>
      </c>
      <c r="E210" s="120"/>
      <c r="F210" s="121" t="s">
        <v>404</v>
      </c>
      <c r="G210" s="121" t="s">
        <v>405</v>
      </c>
      <c r="K210" s="122">
        <f>BL210</f>
        <v>0</v>
      </c>
      <c r="M210" s="119"/>
      <c r="N210" s="123"/>
      <c r="Q210" s="124">
        <f>Q211+Q225+Q243+Q257+Q263+Q265+Q278+Q285+Q297+Q323+Q325+Q329+Q333</f>
        <v>2793.8194988660002</v>
      </c>
      <c r="S210" s="124">
        <f>S211+S225+S243+S257+S263+S265+S278+S285+S297+S323+S325+S329+S333</f>
        <v>49.525794043942</v>
      </c>
      <c r="U210" s="124">
        <f>U211+U225+U243+U257+U263+U265+U278+U285+U297+U323+U325+U329+U333</f>
        <v>0.36694999999999994</v>
      </c>
      <c r="V210" s="125"/>
      <c r="AS210" s="120" t="s">
        <v>149</v>
      </c>
      <c r="AU210" s="126" t="s">
        <v>72</v>
      </c>
      <c r="AV210" s="126" t="s">
        <v>73</v>
      </c>
      <c r="AZ210" s="120" t="s">
        <v>142</v>
      </c>
      <c r="BL210" s="127">
        <f>BL211+BL225+BL243+BL257+BL263+BL265+BL278+BL285+BL297+BL323+BL325+BL329+BL333</f>
        <v>0</v>
      </c>
    </row>
    <row r="211" spans="2:66" s="11" customFormat="1" ht="22.95" customHeight="1">
      <c r="B211" s="119"/>
      <c r="D211" s="120" t="s">
        <v>72</v>
      </c>
      <c r="E211" s="120"/>
      <c r="F211" s="128" t="s">
        <v>406</v>
      </c>
      <c r="G211" s="128" t="s">
        <v>407</v>
      </c>
      <c r="K211" s="129">
        <f>BL211</f>
        <v>0</v>
      </c>
      <c r="M211" s="119"/>
      <c r="N211" s="123"/>
      <c r="Q211" s="124">
        <f>SUM(Q212:Q224)</f>
        <v>139.90563318</v>
      </c>
      <c r="S211" s="124">
        <f>SUM(S212:S224)</f>
        <v>0.89974873599999994</v>
      </c>
      <c r="U211" s="124">
        <f>SUM(U212:U224)</f>
        <v>0</v>
      </c>
      <c r="V211" s="125"/>
      <c r="AS211" s="120" t="s">
        <v>149</v>
      </c>
      <c r="AU211" s="126" t="s">
        <v>72</v>
      </c>
      <c r="AV211" s="126" t="s">
        <v>81</v>
      </c>
      <c r="AZ211" s="120" t="s">
        <v>142</v>
      </c>
      <c r="BL211" s="127">
        <f>SUM(BL212:BL224)</f>
        <v>0</v>
      </c>
    </row>
    <row r="212" spans="2:66" s="1" customFormat="1" ht="37.950000000000003" customHeight="1">
      <c r="B212" s="130"/>
      <c r="C212" s="131" t="s">
        <v>408</v>
      </c>
      <c r="D212" s="131" t="s">
        <v>144</v>
      </c>
      <c r="E212" s="131">
        <v>711</v>
      </c>
      <c r="F212" s="132" t="s">
        <v>409</v>
      </c>
      <c r="G212" s="133" t="s">
        <v>410</v>
      </c>
      <c r="H212" s="134" t="s">
        <v>147</v>
      </c>
      <c r="I212" s="135">
        <v>241.52199999999999</v>
      </c>
      <c r="J212" s="136"/>
      <c r="K212" s="136">
        <f t="shared" ref="K212:K224" si="50">ROUND(J212*I212,2)</f>
        <v>0</v>
      </c>
      <c r="L212" s="137"/>
      <c r="M212" s="25"/>
      <c r="N212" s="138" t="s">
        <v>1</v>
      </c>
      <c r="O212" s="139" t="s">
        <v>39</v>
      </c>
      <c r="P212" s="140">
        <v>0.16325000000000001</v>
      </c>
      <c r="Q212" s="140">
        <f t="shared" ref="Q212:Q224" si="51">P212*I212</f>
        <v>39.428466499999999</v>
      </c>
      <c r="R212" s="140">
        <v>3.3000000000000003E-5</v>
      </c>
      <c r="S212" s="140">
        <f t="shared" ref="S212:S224" si="52">R212*I212</f>
        <v>7.9702260000000004E-3</v>
      </c>
      <c r="T212" s="140">
        <v>0</v>
      </c>
      <c r="U212" s="140">
        <f t="shared" ref="U212:U224" si="53">T212*I212</f>
        <v>0</v>
      </c>
      <c r="V212" s="141" t="s">
        <v>1</v>
      </c>
      <c r="AS212" s="142" t="s">
        <v>209</v>
      </c>
      <c r="AU212" s="142" t="s">
        <v>144</v>
      </c>
      <c r="AV212" s="142" t="s">
        <v>149</v>
      </c>
      <c r="AZ212" s="13" t="s">
        <v>142</v>
      </c>
      <c r="BF212" s="143">
        <f t="shared" ref="BF212:BF224" si="54">IF(O212="základná",K212,0)</f>
        <v>0</v>
      </c>
      <c r="BG212" s="143">
        <f t="shared" ref="BG212:BG224" si="55">IF(O212="znížená",K212,0)</f>
        <v>0</v>
      </c>
      <c r="BH212" s="143">
        <f t="shared" ref="BH212:BH224" si="56">IF(O212="zákl. prenesená",K212,0)</f>
        <v>0</v>
      </c>
      <c r="BI212" s="143">
        <f t="shared" ref="BI212:BI224" si="57">IF(O212="zníž. prenesená",K212,0)</f>
        <v>0</v>
      </c>
      <c r="BJ212" s="143">
        <f t="shared" ref="BJ212:BJ224" si="58">IF(O212="nulová",K212,0)</f>
        <v>0</v>
      </c>
      <c r="BK212" s="13" t="s">
        <v>149</v>
      </c>
      <c r="BL212" s="143">
        <f t="shared" ref="BL212:BL224" si="59">ROUND(J212*I212,2)</f>
        <v>0</v>
      </c>
      <c r="BM212" s="13" t="s">
        <v>209</v>
      </c>
      <c r="BN212" s="142" t="s">
        <v>411</v>
      </c>
    </row>
    <row r="213" spans="2:66" s="1" customFormat="1" ht="44.25" customHeight="1">
      <c r="B213" s="130"/>
      <c r="C213" s="144" t="s">
        <v>412</v>
      </c>
      <c r="D213" s="144" t="s">
        <v>205</v>
      </c>
      <c r="E213" s="144">
        <v>283</v>
      </c>
      <c r="F213" s="145" t="s">
        <v>413</v>
      </c>
      <c r="G213" s="146" t="s">
        <v>414</v>
      </c>
      <c r="H213" s="147" t="s">
        <v>147</v>
      </c>
      <c r="I213" s="148">
        <v>277.75</v>
      </c>
      <c r="J213" s="149"/>
      <c r="K213" s="149">
        <f t="shared" si="50"/>
        <v>0</v>
      </c>
      <c r="L213" s="150"/>
      <c r="M213" s="151"/>
      <c r="N213" s="152" t="s">
        <v>1</v>
      </c>
      <c r="O213" s="153" t="s">
        <v>39</v>
      </c>
      <c r="P213" s="140">
        <v>0</v>
      </c>
      <c r="Q213" s="140">
        <f t="shared" si="51"/>
        <v>0</v>
      </c>
      <c r="R213" s="140">
        <v>1.31E-3</v>
      </c>
      <c r="S213" s="140">
        <f t="shared" si="52"/>
        <v>0.36385249999999997</v>
      </c>
      <c r="T213" s="140">
        <v>0</v>
      </c>
      <c r="U213" s="140">
        <f t="shared" si="53"/>
        <v>0</v>
      </c>
      <c r="V213" s="141" t="s">
        <v>1</v>
      </c>
      <c r="AS213" s="142" t="s">
        <v>273</v>
      </c>
      <c r="AU213" s="142" t="s">
        <v>205</v>
      </c>
      <c r="AV213" s="142" t="s">
        <v>149</v>
      </c>
      <c r="AZ213" s="13" t="s">
        <v>142</v>
      </c>
      <c r="BF213" s="143">
        <f t="shared" si="54"/>
        <v>0</v>
      </c>
      <c r="BG213" s="143">
        <f t="shared" si="55"/>
        <v>0</v>
      </c>
      <c r="BH213" s="143">
        <f t="shared" si="56"/>
        <v>0</v>
      </c>
      <c r="BI213" s="143">
        <f t="shared" si="57"/>
        <v>0</v>
      </c>
      <c r="BJ213" s="143">
        <f t="shared" si="58"/>
        <v>0</v>
      </c>
      <c r="BK213" s="13" t="s">
        <v>149</v>
      </c>
      <c r="BL213" s="143">
        <f t="shared" si="59"/>
        <v>0</v>
      </c>
      <c r="BM213" s="13" t="s">
        <v>209</v>
      </c>
      <c r="BN213" s="142" t="s">
        <v>415</v>
      </c>
    </row>
    <row r="214" spans="2:66" s="1" customFormat="1" ht="33" customHeight="1">
      <c r="B214" s="130"/>
      <c r="C214" s="131" t="s">
        <v>416</v>
      </c>
      <c r="D214" s="131" t="s">
        <v>144</v>
      </c>
      <c r="E214" s="131">
        <v>711</v>
      </c>
      <c r="F214" s="132" t="s">
        <v>417</v>
      </c>
      <c r="G214" s="133" t="s">
        <v>418</v>
      </c>
      <c r="H214" s="134" t="s">
        <v>147</v>
      </c>
      <c r="I214" s="135">
        <v>99.474999999999994</v>
      </c>
      <c r="J214" s="136"/>
      <c r="K214" s="136">
        <f t="shared" si="50"/>
        <v>0</v>
      </c>
      <c r="L214" s="137"/>
      <c r="M214" s="25"/>
      <c r="N214" s="138" t="s">
        <v>1</v>
      </c>
      <c r="O214" s="139" t="s">
        <v>39</v>
      </c>
      <c r="P214" s="140">
        <v>0.18026</v>
      </c>
      <c r="Q214" s="140">
        <f t="shared" si="51"/>
        <v>17.9313635</v>
      </c>
      <c r="R214" s="140">
        <v>3.3000000000000003E-5</v>
      </c>
      <c r="S214" s="140">
        <f t="shared" si="52"/>
        <v>3.2826750000000001E-3</v>
      </c>
      <c r="T214" s="140">
        <v>0</v>
      </c>
      <c r="U214" s="140">
        <f t="shared" si="53"/>
        <v>0</v>
      </c>
      <c r="V214" s="141" t="s">
        <v>1</v>
      </c>
      <c r="AS214" s="142" t="s">
        <v>209</v>
      </c>
      <c r="AU214" s="142" t="s">
        <v>144</v>
      </c>
      <c r="AV214" s="142" t="s">
        <v>149</v>
      </c>
      <c r="AZ214" s="13" t="s">
        <v>142</v>
      </c>
      <c r="BF214" s="143">
        <f t="shared" si="54"/>
        <v>0</v>
      </c>
      <c r="BG214" s="143">
        <f t="shared" si="55"/>
        <v>0</v>
      </c>
      <c r="BH214" s="143">
        <f t="shared" si="56"/>
        <v>0</v>
      </c>
      <c r="BI214" s="143">
        <f t="shared" si="57"/>
        <v>0</v>
      </c>
      <c r="BJ214" s="143">
        <f t="shared" si="58"/>
        <v>0</v>
      </c>
      <c r="BK214" s="13" t="s">
        <v>149</v>
      </c>
      <c r="BL214" s="143">
        <f t="shared" si="59"/>
        <v>0</v>
      </c>
      <c r="BM214" s="13" t="s">
        <v>209</v>
      </c>
      <c r="BN214" s="142" t="s">
        <v>419</v>
      </c>
    </row>
    <row r="215" spans="2:66" s="1" customFormat="1" ht="44.25" customHeight="1">
      <c r="B215" s="130"/>
      <c r="C215" s="144" t="s">
        <v>420</v>
      </c>
      <c r="D215" s="144" t="s">
        <v>205</v>
      </c>
      <c r="E215" s="144">
        <v>283</v>
      </c>
      <c r="F215" s="145" t="s">
        <v>413</v>
      </c>
      <c r="G215" s="146" t="s">
        <v>414</v>
      </c>
      <c r="H215" s="147" t="s">
        <v>147</v>
      </c>
      <c r="I215" s="148">
        <v>114.396</v>
      </c>
      <c r="J215" s="149"/>
      <c r="K215" s="149">
        <f t="shared" si="50"/>
        <v>0</v>
      </c>
      <c r="L215" s="150"/>
      <c r="M215" s="151"/>
      <c r="N215" s="152" t="s">
        <v>1</v>
      </c>
      <c r="O215" s="153" t="s">
        <v>39</v>
      </c>
      <c r="P215" s="140">
        <v>0</v>
      </c>
      <c r="Q215" s="140">
        <f t="shared" si="51"/>
        <v>0</v>
      </c>
      <c r="R215" s="140">
        <v>1.31E-3</v>
      </c>
      <c r="S215" s="140">
        <f t="shared" si="52"/>
        <v>0.14985876000000001</v>
      </c>
      <c r="T215" s="140">
        <v>0</v>
      </c>
      <c r="U215" s="140">
        <f t="shared" si="53"/>
        <v>0</v>
      </c>
      <c r="V215" s="141" t="s">
        <v>1</v>
      </c>
      <c r="AS215" s="142" t="s">
        <v>273</v>
      </c>
      <c r="AU215" s="142" t="s">
        <v>205</v>
      </c>
      <c r="AV215" s="142" t="s">
        <v>149</v>
      </c>
      <c r="AZ215" s="13" t="s">
        <v>142</v>
      </c>
      <c r="BF215" s="143">
        <f t="shared" si="54"/>
        <v>0</v>
      </c>
      <c r="BG215" s="143">
        <f t="shared" si="55"/>
        <v>0</v>
      </c>
      <c r="BH215" s="143">
        <f t="shared" si="56"/>
        <v>0</v>
      </c>
      <c r="BI215" s="143">
        <f t="shared" si="57"/>
        <v>0</v>
      </c>
      <c r="BJ215" s="143">
        <f t="shared" si="58"/>
        <v>0</v>
      </c>
      <c r="BK215" s="13" t="s">
        <v>149</v>
      </c>
      <c r="BL215" s="143">
        <f t="shared" si="59"/>
        <v>0</v>
      </c>
      <c r="BM215" s="13" t="s">
        <v>209</v>
      </c>
      <c r="BN215" s="142" t="s">
        <v>421</v>
      </c>
    </row>
    <row r="216" spans="2:66" s="1" customFormat="1" ht="24.15" customHeight="1">
      <c r="B216" s="130"/>
      <c r="C216" s="131" t="s">
        <v>422</v>
      </c>
      <c r="D216" s="131" t="s">
        <v>144</v>
      </c>
      <c r="E216" s="131">
        <v>711</v>
      </c>
      <c r="F216" s="132" t="s">
        <v>423</v>
      </c>
      <c r="G216" s="133" t="s">
        <v>424</v>
      </c>
      <c r="H216" s="134" t="s">
        <v>147</v>
      </c>
      <c r="I216" s="135">
        <v>29.18</v>
      </c>
      <c r="J216" s="136"/>
      <c r="K216" s="136">
        <f t="shared" si="50"/>
        <v>0</v>
      </c>
      <c r="L216" s="137"/>
      <c r="M216" s="25"/>
      <c r="N216" s="138" t="s">
        <v>1</v>
      </c>
      <c r="O216" s="139" t="s">
        <v>39</v>
      </c>
      <c r="P216" s="140">
        <v>0.16531000000000001</v>
      </c>
      <c r="Q216" s="140">
        <f t="shared" si="51"/>
        <v>4.8237458000000002</v>
      </c>
      <c r="R216" s="140">
        <v>7.4999999999999993E-5</v>
      </c>
      <c r="S216" s="140">
        <f t="shared" si="52"/>
        <v>2.1884999999999999E-3</v>
      </c>
      <c r="T216" s="140">
        <v>0</v>
      </c>
      <c r="U216" s="140">
        <f t="shared" si="53"/>
        <v>0</v>
      </c>
      <c r="V216" s="141" t="s">
        <v>1</v>
      </c>
      <c r="AS216" s="142" t="s">
        <v>209</v>
      </c>
      <c r="AU216" s="142" t="s">
        <v>144</v>
      </c>
      <c r="AV216" s="142" t="s">
        <v>149</v>
      </c>
      <c r="AZ216" s="13" t="s">
        <v>142</v>
      </c>
      <c r="BF216" s="143">
        <f t="shared" si="54"/>
        <v>0</v>
      </c>
      <c r="BG216" s="143">
        <f t="shared" si="55"/>
        <v>0</v>
      </c>
      <c r="BH216" s="143">
        <f t="shared" si="56"/>
        <v>0</v>
      </c>
      <c r="BI216" s="143">
        <f t="shared" si="57"/>
        <v>0</v>
      </c>
      <c r="BJ216" s="143">
        <f t="shared" si="58"/>
        <v>0</v>
      </c>
      <c r="BK216" s="13" t="s">
        <v>149</v>
      </c>
      <c r="BL216" s="143">
        <f t="shared" si="59"/>
        <v>0</v>
      </c>
      <c r="BM216" s="13" t="s">
        <v>209</v>
      </c>
      <c r="BN216" s="142" t="s">
        <v>425</v>
      </c>
    </row>
    <row r="217" spans="2:66" s="1" customFormat="1" ht="33" customHeight="1">
      <c r="B217" s="130"/>
      <c r="C217" s="144" t="s">
        <v>426</v>
      </c>
      <c r="D217" s="144" t="s">
        <v>205</v>
      </c>
      <c r="E217" s="144">
        <v>283</v>
      </c>
      <c r="F217" s="145" t="s">
        <v>427</v>
      </c>
      <c r="G217" s="146" t="s">
        <v>428</v>
      </c>
      <c r="H217" s="147" t="s">
        <v>147</v>
      </c>
      <c r="I217" s="148">
        <v>35.015999999999998</v>
      </c>
      <c r="J217" s="149"/>
      <c r="K217" s="149">
        <f t="shared" si="50"/>
        <v>0</v>
      </c>
      <c r="L217" s="150"/>
      <c r="M217" s="151"/>
      <c r="N217" s="152" t="s">
        <v>1</v>
      </c>
      <c r="O217" s="153" t="s">
        <v>39</v>
      </c>
      <c r="P217" s="140">
        <v>0</v>
      </c>
      <c r="Q217" s="140">
        <f t="shared" si="51"/>
        <v>0</v>
      </c>
      <c r="R217" s="140">
        <v>2E-3</v>
      </c>
      <c r="S217" s="140">
        <f t="shared" si="52"/>
        <v>7.0031999999999997E-2</v>
      </c>
      <c r="T217" s="140">
        <v>0</v>
      </c>
      <c r="U217" s="140">
        <f t="shared" si="53"/>
        <v>0</v>
      </c>
      <c r="V217" s="141" t="s">
        <v>1</v>
      </c>
      <c r="AS217" s="142" t="s">
        <v>273</v>
      </c>
      <c r="AU217" s="142" t="s">
        <v>205</v>
      </c>
      <c r="AV217" s="142" t="s">
        <v>149</v>
      </c>
      <c r="AZ217" s="13" t="s">
        <v>142</v>
      </c>
      <c r="BF217" s="143">
        <f t="shared" si="54"/>
        <v>0</v>
      </c>
      <c r="BG217" s="143">
        <f t="shared" si="55"/>
        <v>0</v>
      </c>
      <c r="BH217" s="143">
        <f t="shared" si="56"/>
        <v>0</v>
      </c>
      <c r="BI217" s="143">
        <f t="shared" si="57"/>
        <v>0</v>
      </c>
      <c r="BJ217" s="143">
        <f t="shared" si="58"/>
        <v>0</v>
      </c>
      <c r="BK217" s="13" t="s">
        <v>149</v>
      </c>
      <c r="BL217" s="143">
        <f t="shared" si="59"/>
        <v>0</v>
      </c>
      <c r="BM217" s="13" t="s">
        <v>209</v>
      </c>
      <c r="BN217" s="142" t="s">
        <v>429</v>
      </c>
    </row>
    <row r="218" spans="2:66" s="1" customFormat="1" ht="37.950000000000003" customHeight="1">
      <c r="B218" s="130"/>
      <c r="C218" s="131" t="s">
        <v>430</v>
      </c>
      <c r="D218" s="131" t="s">
        <v>144</v>
      </c>
      <c r="E218" s="131">
        <v>711</v>
      </c>
      <c r="F218" s="132" t="s">
        <v>431</v>
      </c>
      <c r="G218" s="133" t="s">
        <v>432</v>
      </c>
      <c r="H218" s="134" t="s">
        <v>147</v>
      </c>
      <c r="I218" s="135">
        <v>241.52199999999999</v>
      </c>
      <c r="J218" s="136"/>
      <c r="K218" s="136">
        <f t="shared" si="50"/>
        <v>0</v>
      </c>
      <c r="L218" s="137"/>
      <c r="M218" s="25"/>
      <c r="N218" s="138" t="s">
        <v>1</v>
      </c>
      <c r="O218" s="139" t="s">
        <v>39</v>
      </c>
      <c r="P218" s="140">
        <v>9.0020000000000003E-2</v>
      </c>
      <c r="Q218" s="140">
        <f t="shared" si="51"/>
        <v>21.741810439999998</v>
      </c>
      <c r="R218" s="140">
        <v>0</v>
      </c>
      <c r="S218" s="140">
        <f t="shared" si="52"/>
        <v>0</v>
      </c>
      <c r="T218" s="140">
        <v>0</v>
      </c>
      <c r="U218" s="140">
        <f t="shared" si="53"/>
        <v>0</v>
      </c>
      <c r="V218" s="141" t="s">
        <v>1</v>
      </c>
      <c r="AS218" s="142" t="s">
        <v>209</v>
      </c>
      <c r="AU218" s="142" t="s">
        <v>144</v>
      </c>
      <c r="AV218" s="142" t="s">
        <v>149</v>
      </c>
      <c r="AZ218" s="13" t="s">
        <v>142</v>
      </c>
      <c r="BF218" s="143">
        <f t="shared" si="54"/>
        <v>0</v>
      </c>
      <c r="BG218" s="143">
        <f t="shared" si="55"/>
        <v>0</v>
      </c>
      <c r="BH218" s="143">
        <f t="shared" si="56"/>
        <v>0</v>
      </c>
      <c r="BI218" s="143">
        <f t="shared" si="57"/>
        <v>0</v>
      </c>
      <c r="BJ218" s="143">
        <f t="shared" si="58"/>
        <v>0</v>
      </c>
      <c r="BK218" s="13" t="s">
        <v>149</v>
      </c>
      <c r="BL218" s="143">
        <f t="shared" si="59"/>
        <v>0</v>
      </c>
      <c r="BM218" s="13" t="s">
        <v>209</v>
      </c>
      <c r="BN218" s="142" t="s">
        <v>433</v>
      </c>
    </row>
    <row r="219" spans="2:66" s="1" customFormat="1" ht="37.950000000000003" customHeight="1">
      <c r="B219" s="130"/>
      <c r="C219" s="131" t="s">
        <v>434</v>
      </c>
      <c r="D219" s="131" t="s">
        <v>144</v>
      </c>
      <c r="E219" s="131">
        <v>711</v>
      </c>
      <c r="F219" s="132" t="s">
        <v>435</v>
      </c>
      <c r="G219" s="133" t="s">
        <v>436</v>
      </c>
      <c r="H219" s="134" t="s">
        <v>147</v>
      </c>
      <c r="I219" s="135">
        <v>241.52199999999999</v>
      </c>
      <c r="J219" s="136"/>
      <c r="K219" s="136">
        <f t="shared" si="50"/>
        <v>0</v>
      </c>
      <c r="L219" s="137"/>
      <c r="M219" s="25"/>
      <c r="N219" s="138" t="s">
        <v>1</v>
      </c>
      <c r="O219" s="139" t="s">
        <v>39</v>
      </c>
      <c r="P219" s="140">
        <v>0.10902000000000001</v>
      </c>
      <c r="Q219" s="140">
        <f t="shared" si="51"/>
        <v>26.330728440000001</v>
      </c>
      <c r="R219" s="140">
        <v>0</v>
      </c>
      <c r="S219" s="140">
        <f t="shared" si="52"/>
        <v>0</v>
      </c>
      <c r="T219" s="140">
        <v>0</v>
      </c>
      <c r="U219" s="140">
        <f t="shared" si="53"/>
        <v>0</v>
      </c>
      <c r="V219" s="141" t="s">
        <v>1</v>
      </c>
      <c r="AS219" s="142" t="s">
        <v>209</v>
      </c>
      <c r="AU219" s="142" t="s">
        <v>144</v>
      </c>
      <c r="AV219" s="142" t="s">
        <v>149</v>
      </c>
      <c r="AZ219" s="13" t="s">
        <v>142</v>
      </c>
      <c r="BF219" s="143">
        <f t="shared" si="54"/>
        <v>0</v>
      </c>
      <c r="BG219" s="143">
        <f t="shared" si="55"/>
        <v>0</v>
      </c>
      <c r="BH219" s="143">
        <f t="shared" si="56"/>
        <v>0</v>
      </c>
      <c r="BI219" s="143">
        <f t="shared" si="57"/>
        <v>0</v>
      </c>
      <c r="BJ219" s="143">
        <f t="shared" si="58"/>
        <v>0</v>
      </c>
      <c r="BK219" s="13" t="s">
        <v>149</v>
      </c>
      <c r="BL219" s="143">
        <f t="shared" si="59"/>
        <v>0</v>
      </c>
      <c r="BM219" s="13" t="s">
        <v>209</v>
      </c>
      <c r="BN219" s="142" t="s">
        <v>437</v>
      </c>
    </row>
    <row r="220" spans="2:66" s="1" customFormat="1" ht="37.950000000000003" customHeight="1">
      <c r="B220" s="130"/>
      <c r="C220" s="144" t="s">
        <v>438</v>
      </c>
      <c r="D220" s="144" t="s">
        <v>205</v>
      </c>
      <c r="E220" s="144">
        <v>693</v>
      </c>
      <c r="F220" s="145" t="s">
        <v>206</v>
      </c>
      <c r="G220" s="146" t="s">
        <v>207</v>
      </c>
      <c r="H220" s="147" t="s">
        <v>147</v>
      </c>
      <c r="I220" s="148">
        <v>531.34799999999996</v>
      </c>
      <c r="J220" s="149"/>
      <c r="K220" s="149">
        <f t="shared" si="50"/>
        <v>0</v>
      </c>
      <c r="L220" s="150"/>
      <c r="M220" s="151"/>
      <c r="N220" s="152" t="s">
        <v>1</v>
      </c>
      <c r="O220" s="153" t="s">
        <v>39</v>
      </c>
      <c r="P220" s="140">
        <v>0</v>
      </c>
      <c r="Q220" s="140">
        <f t="shared" si="51"/>
        <v>0</v>
      </c>
      <c r="R220" s="140">
        <v>4.0000000000000002E-4</v>
      </c>
      <c r="S220" s="140">
        <f t="shared" si="52"/>
        <v>0.21253919999999998</v>
      </c>
      <c r="T220" s="140">
        <v>0</v>
      </c>
      <c r="U220" s="140">
        <f t="shared" si="53"/>
        <v>0</v>
      </c>
      <c r="V220" s="141" t="s">
        <v>1</v>
      </c>
      <c r="AS220" s="142" t="s">
        <v>273</v>
      </c>
      <c r="AU220" s="142" t="s">
        <v>205</v>
      </c>
      <c r="AV220" s="142" t="s">
        <v>149</v>
      </c>
      <c r="AZ220" s="13" t="s">
        <v>142</v>
      </c>
      <c r="BF220" s="143">
        <f t="shared" si="54"/>
        <v>0</v>
      </c>
      <c r="BG220" s="143">
        <f t="shared" si="55"/>
        <v>0</v>
      </c>
      <c r="BH220" s="143">
        <f t="shared" si="56"/>
        <v>0</v>
      </c>
      <c r="BI220" s="143">
        <f t="shared" si="57"/>
        <v>0</v>
      </c>
      <c r="BJ220" s="143">
        <f t="shared" si="58"/>
        <v>0</v>
      </c>
      <c r="BK220" s="13" t="s">
        <v>149</v>
      </c>
      <c r="BL220" s="143">
        <f t="shared" si="59"/>
        <v>0</v>
      </c>
      <c r="BM220" s="13" t="s">
        <v>209</v>
      </c>
      <c r="BN220" s="142" t="s">
        <v>439</v>
      </c>
    </row>
    <row r="221" spans="2:66" s="1" customFormat="1" ht="37.950000000000003" customHeight="1">
      <c r="B221" s="130"/>
      <c r="C221" s="131" t="s">
        <v>440</v>
      </c>
      <c r="D221" s="131" t="s">
        <v>144</v>
      </c>
      <c r="E221" s="131">
        <v>711</v>
      </c>
      <c r="F221" s="132" t="s">
        <v>441</v>
      </c>
      <c r="G221" s="133" t="s">
        <v>442</v>
      </c>
      <c r="H221" s="134" t="s">
        <v>147</v>
      </c>
      <c r="I221" s="135">
        <v>99.474999999999994</v>
      </c>
      <c r="J221" s="136"/>
      <c r="K221" s="136">
        <f t="shared" si="50"/>
        <v>0</v>
      </c>
      <c r="L221" s="137"/>
      <c r="M221" s="25"/>
      <c r="N221" s="138" t="s">
        <v>1</v>
      </c>
      <c r="O221" s="139" t="s">
        <v>39</v>
      </c>
      <c r="P221" s="140">
        <v>0.14902000000000001</v>
      </c>
      <c r="Q221" s="140">
        <f t="shared" si="51"/>
        <v>14.823764500000001</v>
      </c>
      <c r="R221" s="140">
        <v>0</v>
      </c>
      <c r="S221" s="140">
        <f t="shared" si="52"/>
        <v>0</v>
      </c>
      <c r="T221" s="140">
        <v>0</v>
      </c>
      <c r="U221" s="140">
        <f t="shared" si="53"/>
        <v>0</v>
      </c>
      <c r="V221" s="141" t="s">
        <v>1</v>
      </c>
      <c r="AS221" s="142" t="s">
        <v>209</v>
      </c>
      <c r="AU221" s="142" t="s">
        <v>144</v>
      </c>
      <c r="AV221" s="142" t="s">
        <v>149</v>
      </c>
      <c r="AZ221" s="13" t="s">
        <v>142</v>
      </c>
      <c r="BF221" s="143">
        <f t="shared" si="54"/>
        <v>0</v>
      </c>
      <c r="BG221" s="143">
        <f t="shared" si="55"/>
        <v>0</v>
      </c>
      <c r="BH221" s="143">
        <f t="shared" si="56"/>
        <v>0</v>
      </c>
      <c r="BI221" s="143">
        <f t="shared" si="57"/>
        <v>0</v>
      </c>
      <c r="BJ221" s="143">
        <f t="shared" si="58"/>
        <v>0</v>
      </c>
      <c r="BK221" s="13" t="s">
        <v>149</v>
      </c>
      <c r="BL221" s="143">
        <f t="shared" si="59"/>
        <v>0</v>
      </c>
      <c r="BM221" s="13" t="s">
        <v>209</v>
      </c>
      <c r="BN221" s="142" t="s">
        <v>443</v>
      </c>
    </row>
    <row r="222" spans="2:66" s="1" customFormat="1" ht="37.950000000000003" customHeight="1">
      <c r="B222" s="130"/>
      <c r="C222" s="131" t="s">
        <v>444</v>
      </c>
      <c r="D222" s="131" t="s">
        <v>144</v>
      </c>
      <c r="E222" s="131">
        <v>711</v>
      </c>
      <c r="F222" s="132" t="s">
        <v>445</v>
      </c>
      <c r="G222" s="133" t="s">
        <v>446</v>
      </c>
      <c r="H222" s="134" t="s">
        <v>147</v>
      </c>
      <c r="I222" s="135">
        <v>99.474999999999994</v>
      </c>
      <c r="J222" s="136"/>
      <c r="K222" s="136">
        <f t="shared" si="50"/>
        <v>0</v>
      </c>
      <c r="L222" s="137"/>
      <c r="M222" s="25"/>
      <c r="N222" s="138" t="s">
        <v>1</v>
      </c>
      <c r="O222" s="139" t="s">
        <v>39</v>
      </c>
      <c r="P222" s="140">
        <v>0.14904000000000001</v>
      </c>
      <c r="Q222" s="140">
        <f t="shared" si="51"/>
        <v>14.825754</v>
      </c>
      <c r="R222" s="140">
        <v>2.5000000000000001E-5</v>
      </c>
      <c r="S222" s="140">
        <f t="shared" si="52"/>
        <v>2.4868749999999999E-3</v>
      </c>
      <c r="T222" s="140">
        <v>0</v>
      </c>
      <c r="U222" s="140">
        <f t="shared" si="53"/>
        <v>0</v>
      </c>
      <c r="V222" s="141" t="s">
        <v>1</v>
      </c>
      <c r="AS222" s="142" t="s">
        <v>209</v>
      </c>
      <c r="AU222" s="142" t="s">
        <v>144</v>
      </c>
      <c r="AV222" s="142" t="s">
        <v>149</v>
      </c>
      <c r="AZ222" s="13" t="s">
        <v>142</v>
      </c>
      <c r="BF222" s="143">
        <f t="shared" si="54"/>
        <v>0</v>
      </c>
      <c r="BG222" s="143">
        <f t="shared" si="55"/>
        <v>0</v>
      </c>
      <c r="BH222" s="143">
        <f t="shared" si="56"/>
        <v>0</v>
      </c>
      <c r="BI222" s="143">
        <f t="shared" si="57"/>
        <v>0</v>
      </c>
      <c r="BJ222" s="143">
        <f t="shared" si="58"/>
        <v>0</v>
      </c>
      <c r="BK222" s="13" t="s">
        <v>149</v>
      </c>
      <c r="BL222" s="143">
        <f t="shared" si="59"/>
        <v>0</v>
      </c>
      <c r="BM222" s="13" t="s">
        <v>209</v>
      </c>
      <c r="BN222" s="142" t="s">
        <v>447</v>
      </c>
    </row>
    <row r="223" spans="2:66" s="1" customFormat="1" ht="37.950000000000003" customHeight="1">
      <c r="B223" s="130"/>
      <c r="C223" s="144" t="s">
        <v>448</v>
      </c>
      <c r="D223" s="144" t="s">
        <v>205</v>
      </c>
      <c r="E223" s="144">
        <v>693</v>
      </c>
      <c r="F223" s="145" t="s">
        <v>206</v>
      </c>
      <c r="G223" s="146" t="s">
        <v>207</v>
      </c>
      <c r="H223" s="147" t="s">
        <v>147</v>
      </c>
      <c r="I223" s="148">
        <v>218.845</v>
      </c>
      <c r="J223" s="149"/>
      <c r="K223" s="149">
        <f t="shared" si="50"/>
        <v>0</v>
      </c>
      <c r="L223" s="150"/>
      <c r="M223" s="151"/>
      <c r="N223" s="152" t="s">
        <v>1</v>
      </c>
      <c r="O223" s="153" t="s">
        <v>39</v>
      </c>
      <c r="P223" s="140">
        <v>0</v>
      </c>
      <c r="Q223" s="140">
        <f t="shared" si="51"/>
        <v>0</v>
      </c>
      <c r="R223" s="140">
        <v>4.0000000000000002E-4</v>
      </c>
      <c r="S223" s="140">
        <f t="shared" si="52"/>
        <v>8.7538000000000005E-2</v>
      </c>
      <c r="T223" s="140">
        <v>0</v>
      </c>
      <c r="U223" s="140">
        <f t="shared" si="53"/>
        <v>0</v>
      </c>
      <c r="V223" s="141" t="s">
        <v>1</v>
      </c>
      <c r="AS223" s="142" t="s">
        <v>273</v>
      </c>
      <c r="AU223" s="142" t="s">
        <v>205</v>
      </c>
      <c r="AV223" s="142" t="s">
        <v>149</v>
      </c>
      <c r="AZ223" s="13" t="s">
        <v>142</v>
      </c>
      <c r="BF223" s="143">
        <f t="shared" si="54"/>
        <v>0</v>
      </c>
      <c r="BG223" s="143">
        <f t="shared" si="55"/>
        <v>0</v>
      </c>
      <c r="BH223" s="143">
        <f t="shared" si="56"/>
        <v>0</v>
      </c>
      <c r="BI223" s="143">
        <f t="shared" si="57"/>
        <v>0</v>
      </c>
      <c r="BJ223" s="143">
        <f t="shared" si="58"/>
        <v>0</v>
      </c>
      <c r="BK223" s="13" t="s">
        <v>149</v>
      </c>
      <c r="BL223" s="143">
        <f t="shared" si="59"/>
        <v>0</v>
      </c>
      <c r="BM223" s="13" t="s">
        <v>209</v>
      </c>
      <c r="BN223" s="142" t="s">
        <v>449</v>
      </c>
    </row>
    <row r="224" spans="2:66" s="1" customFormat="1" ht="24.15" customHeight="1">
      <c r="B224" s="130"/>
      <c r="C224" s="131" t="s">
        <v>450</v>
      </c>
      <c r="D224" s="131" t="s">
        <v>144</v>
      </c>
      <c r="E224" s="131">
        <v>711</v>
      </c>
      <c r="F224" s="132" t="s">
        <v>451</v>
      </c>
      <c r="G224" s="133" t="s">
        <v>452</v>
      </c>
      <c r="H224" s="134" t="s">
        <v>453</v>
      </c>
      <c r="I224" s="135">
        <v>59.484000000000002</v>
      </c>
      <c r="J224" s="136"/>
      <c r="K224" s="136">
        <f t="shared" si="50"/>
        <v>0</v>
      </c>
      <c r="L224" s="137"/>
      <c r="M224" s="25"/>
      <c r="N224" s="138" t="s">
        <v>1</v>
      </c>
      <c r="O224" s="139" t="s">
        <v>39</v>
      </c>
      <c r="P224" s="140">
        <v>0</v>
      </c>
      <c r="Q224" s="140">
        <f t="shared" si="51"/>
        <v>0</v>
      </c>
      <c r="R224" s="140">
        <v>0</v>
      </c>
      <c r="S224" s="140">
        <f t="shared" si="52"/>
        <v>0</v>
      </c>
      <c r="T224" s="140">
        <v>0</v>
      </c>
      <c r="U224" s="140">
        <f t="shared" si="53"/>
        <v>0</v>
      </c>
      <c r="V224" s="141" t="s">
        <v>1</v>
      </c>
      <c r="AS224" s="142" t="s">
        <v>209</v>
      </c>
      <c r="AU224" s="142" t="s">
        <v>144</v>
      </c>
      <c r="AV224" s="142" t="s">
        <v>149</v>
      </c>
      <c r="AZ224" s="13" t="s">
        <v>142</v>
      </c>
      <c r="BF224" s="143">
        <f t="shared" si="54"/>
        <v>0</v>
      </c>
      <c r="BG224" s="143">
        <f t="shared" si="55"/>
        <v>0</v>
      </c>
      <c r="BH224" s="143">
        <f t="shared" si="56"/>
        <v>0</v>
      </c>
      <c r="BI224" s="143">
        <f t="shared" si="57"/>
        <v>0</v>
      </c>
      <c r="BJ224" s="143">
        <f t="shared" si="58"/>
        <v>0</v>
      </c>
      <c r="BK224" s="13" t="s">
        <v>149</v>
      </c>
      <c r="BL224" s="143">
        <f t="shared" si="59"/>
        <v>0</v>
      </c>
      <c r="BM224" s="13" t="s">
        <v>209</v>
      </c>
      <c r="BN224" s="142" t="s">
        <v>454</v>
      </c>
    </row>
    <row r="225" spans="2:66" s="11" customFormat="1" ht="22.95" customHeight="1">
      <c r="B225" s="119"/>
      <c r="D225" s="120" t="s">
        <v>72</v>
      </c>
      <c r="E225" s="120"/>
      <c r="F225" s="128" t="s">
        <v>455</v>
      </c>
      <c r="G225" s="128" t="s">
        <v>456</v>
      </c>
      <c r="K225" s="129">
        <f>BL225</f>
        <v>0</v>
      </c>
      <c r="M225" s="119"/>
      <c r="N225" s="123"/>
      <c r="Q225" s="124">
        <f>SUM(Q226:Q242)</f>
        <v>116.82741580000001</v>
      </c>
      <c r="S225" s="124">
        <f>SUM(S226:S242)</f>
        <v>1.5878794657399997</v>
      </c>
      <c r="U225" s="124">
        <f>SUM(U226:U242)</f>
        <v>0</v>
      </c>
      <c r="V225" s="125"/>
      <c r="AS225" s="120" t="s">
        <v>149</v>
      </c>
      <c r="AU225" s="126" t="s">
        <v>72</v>
      </c>
      <c r="AV225" s="126" t="s">
        <v>81</v>
      </c>
      <c r="AZ225" s="120" t="s">
        <v>142</v>
      </c>
      <c r="BL225" s="127">
        <f>SUM(BL226:BL242)</f>
        <v>0</v>
      </c>
    </row>
    <row r="226" spans="2:66" s="1" customFormat="1" ht="21.75" customHeight="1">
      <c r="B226" s="130"/>
      <c r="C226" s="131" t="s">
        <v>457</v>
      </c>
      <c r="D226" s="131" t="s">
        <v>144</v>
      </c>
      <c r="E226" s="131">
        <v>711</v>
      </c>
      <c r="F226" s="132" t="s">
        <v>458</v>
      </c>
      <c r="G226" s="133" t="s">
        <v>459</v>
      </c>
      <c r="H226" s="134" t="s">
        <v>147</v>
      </c>
      <c r="I226" s="135">
        <v>287.5</v>
      </c>
      <c r="J226" s="136"/>
      <c r="K226" s="136">
        <f t="shared" ref="K226:K242" si="60">ROUND(J226*I226,2)</f>
        <v>0</v>
      </c>
      <c r="L226" s="137"/>
      <c r="M226" s="25"/>
      <c r="N226" s="138" t="s">
        <v>1</v>
      </c>
      <c r="O226" s="139" t="s">
        <v>39</v>
      </c>
      <c r="P226" s="140">
        <v>4.002E-2</v>
      </c>
      <c r="Q226" s="140">
        <f t="shared" ref="Q226:Q242" si="61">P226*I226</f>
        <v>11.505750000000001</v>
      </c>
      <c r="R226" s="140">
        <v>1.9999999999999999E-6</v>
      </c>
      <c r="S226" s="140">
        <f t="shared" ref="S226:S242" si="62">R226*I226</f>
        <v>5.7499999999999999E-4</v>
      </c>
      <c r="T226" s="140">
        <v>0</v>
      </c>
      <c r="U226" s="140">
        <f t="shared" ref="U226:U242" si="63">T226*I226</f>
        <v>0</v>
      </c>
      <c r="V226" s="141" t="s">
        <v>1</v>
      </c>
      <c r="AS226" s="142" t="s">
        <v>209</v>
      </c>
      <c r="AU226" s="142" t="s">
        <v>144</v>
      </c>
      <c r="AV226" s="142" t="s">
        <v>149</v>
      </c>
      <c r="AZ226" s="13" t="s">
        <v>142</v>
      </c>
      <c r="BF226" s="143">
        <f t="shared" ref="BF226:BF242" si="64">IF(O226="základná",K226,0)</f>
        <v>0</v>
      </c>
      <c r="BG226" s="143">
        <f t="shared" ref="BG226:BG242" si="65">IF(O226="znížená",K226,0)</f>
        <v>0</v>
      </c>
      <c r="BH226" s="143">
        <f t="shared" ref="BH226:BH242" si="66">IF(O226="zákl. prenesená",K226,0)</f>
        <v>0</v>
      </c>
      <c r="BI226" s="143">
        <f t="shared" ref="BI226:BI242" si="67">IF(O226="zníž. prenesená",K226,0)</f>
        <v>0</v>
      </c>
      <c r="BJ226" s="143">
        <f t="shared" ref="BJ226:BJ242" si="68">IF(O226="nulová",K226,0)</f>
        <v>0</v>
      </c>
      <c r="BK226" s="13" t="s">
        <v>149</v>
      </c>
      <c r="BL226" s="143">
        <f t="shared" ref="BL226:BL242" si="69">ROUND(J226*I226,2)</f>
        <v>0</v>
      </c>
      <c r="BM226" s="13" t="s">
        <v>209</v>
      </c>
      <c r="BN226" s="142" t="s">
        <v>460</v>
      </c>
    </row>
    <row r="227" spans="2:66" s="1" customFormat="1" ht="24.15" customHeight="1">
      <c r="B227" s="130"/>
      <c r="C227" s="144" t="s">
        <v>461</v>
      </c>
      <c r="D227" s="144" t="s">
        <v>205</v>
      </c>
      <c r="E227" s="144" t="s">
        <v>1585</v>
      </c>
      <c r="F227" s="145" t="s">
        <v>462</v>
      </c>
      <c r="G227" s="146" t="s">
        <v>463</v>
      </c>
      <c r="H227" s="147" t="s">
        <v>464</v>
      </c>
      <c r="I227" s="148">
        <v>34</v>
      </c>
      <c r="J227" s="149"/>
      <c r="K227" s="149">
        <f t="shared" si="60"/>
        <v>0</v>
      </c>
      <c r="L227" s="150"/>
      <c r="M227" s="151"/>
      <c r="N227" s="152" t="s">
        <v>1</v>
      </c>
      <c r="O227" s="153" t="s">
        <v>39</v>
      </c>
      <c r="P227" s="140">
        <v>0</v>
      </c>
      <c r="Q227" s="140">
        <f t="shared" si="61"/>
        <v>0</v>
      </c>
      <c r="R227" s="140">
        <v>0</v>
      </c>
      <c r="S227" s="140">
        <f t="shared" si="62"/>
        <v>0</v>
      </c>
      <c r="T227" s="140">
        <v>0</v>
      </c>
      <c r="U227" s="140">
        <f t="shared" si="63"/>
        <v>0</v>
      </c>
      <c r="V227" s="141" t="s">
        <v>1</v>
      </c>
      <c r="AS227" s="142" t="s">
        <v>273</v>
      </c>
      <c r="AU227" s="142" t="s">
        <v>205</v>
      </c>
      <c r="AV227" s="142" t="s">
        <v>149</v>
      </c>
      <c r="AZ227" s="13" t="s">
        <v>142</v>
      </c>
      <c r="BF227" s="143">
        <f t="shared" si="64"/>
        <v>0</v>
      </c>
      <c r="BG227" s="143">
        <f t="shared" si="65"/>
        <v>0</v>
      </c>
      <c r="BH227" s="143">
        <f t="shared" si="66"/>
        <v>0</v>
      </c>
      <c r="BI227" s="143">
        <f t="shared" si="67"/>
        <v>0</v>
      </c>
      <c r="BJ227" s="143">
        <f t="shared" si="68"/>
        <v>0</v>
      </c>
      <c r="BK227" s="13" t="s">
        <v>149</v>
      </c>
      <c r="BL227" s="143">
        <f t="shared" si="69"/>
        <v>0</v>
      </c>
      <c r="BM227" s="13" t="s">
        <v>209</v>
      </c>
      <c r="BN227" s="142" t="s">
        <v>465</v>
      </c>
    </row>
    <row r="228" spans="2:66" s="1" customFormat="1" ht="37.950000000000003" customHeight="1">
      <c r="B228" s="130"/>
      <c r="C228" s="131" t="s">
        <v>466</v>
      </c>
      <c r="D228" s="131" t="s">
        <v>144</v>
      </c>
      <c r="E228" s="131">
        <v>711</v>
      </c>
      <c r="F228" s="132" t="s">
        <v>467</v>
      </c>
      <c r="G228" s="133" t="s">
        <v>468</v>
      </c>
      <c r="H228" s="134" t="s">
        <v>147</v>
      </c>
      <c r="I228" s="135">
        <v>287.5</v>
      </c>
      <c r="J228" s="136"/>
      <c r="K228" s="136">
        <f t="shared" si="60"/>
        <v>0</v>
      </c>
      <c r="L228" s="137"/>
      <c r="M228" s="25"/>
      <c r="N228" s="138" t="s">
        <v>1</v>
      </c>
      <c r="O228" s="139" t="s">
        <v>39</v>
      </c>
      <c r="P228" s="140">
        <v>0.24426</v>
      </c>
      <c r="Q228" s="140">
        <f t="shared" si="61"/>
        <v>70.22475</v>
      </c>
      <c r="R228" s="140">
        <v>0</v>
      </c>
      <c r="S228" s="140">
        <f t="shared" si="62"/>
        <v>0</v>
      </c>
      <c r="T228" s="140">
        <v>0</v>
      </c>
      <c r="U228" s="140">
        <f t="shared" si="63"/>
        <v>0</v>
      </c>
      <c r="V228" s="141" t="s">
        <v>1</v>
      </c>
      <c r="AS228" s="142" t="s">
        <v>209</v>
      </c>
      <c r="AU228" s="142" t="s">
        <v>144</v>
      </c>
      <c r="AV228" s="142" t="s">
        <v>149</v>
      </c>
      <c r="AZ228" s="13" t="s">
        <v>142</v>
      </c>
      <c r="BF228" s="143">
        <f t="shared" si="64"/>
        <v>0</v>
      </c>
      <c r="BG228" s="143">
        <f t="shared" si="65"/>
        <v>0</v>
      </c>
      <c r="BH228" s="143">
        <f t="shared" si="66"/>
        <v>0</v>
      </c>
      <c r="BI228" s="143">
        <f t="shared" si="67"/>
        <v>0</v>
      </c>
      <c r="BJ228" s="143">
        <f t="shared" si="68"/>
        <v>0</v>
      </c>
      <c r="BK228" s="13" t="s">
        <v>149</v>
      </c>
      <c r="BL228" s="143">
        <f t="shared" si="69"/>
        <v>0</v>
      </c>
      <c r="BM228" s="13" t="s">
        <v>209</v>
      </c>
      <c r="BN228" s="142" t="s">
        <v>469</v>
      </c>
    </row>
    <row r="229" spans="2:66" s="1" customFormat="1" ht="37.950000000000003" customHeight="1">
      <c r="B229" s="130"/>
      <c r="C229" s="144" t="s">
        <v>470</v>
      </c>
      <c r="D229" s="144" t="s">
        <v>205</v>
      </c>
      <c r="E229" s="144">
        <v>283</v>
      </c>
      <c r="F229" s="145" t="s">
        <v>471</v>
      </c>
      <c r="G229" s="146" t="s">
        <v>472</v>
      </c>
      <c r="H229" s="147" t="s">
        <v>147</v>
      </c>
      <c r="I229" s="148">
        <v>330.625</v>
      </c>
      <c r="J229" s="149"/>
      <c r="K229" s="149">
        <f t="shared" si="60"/>
        <v>0</v>
      </c>
      <c r="L229" s="150"/>
      <c r="M229" s="151"/>
      <c r="N229" s="152" t="s">
        <v>1</v>
      </c>
      <c r="O229" s="153" t="s">
        <v>39</v>
      </c>
      <c r="P229" s="140">
        <v>0</v>
      </c>
      <c r="Q229" s="140">
        <f t="shared" si="61"/>
        <v>0</v>
      </c>
      <c r="R229" s="140">
        <v>1.9E-3</v>
      </c>
      <c r="S229" s="140">
        <f t="shared" si="62"/>
        <v>0.62818750000000001</v>
      </c>
      <c r="T229" s="140">
        <v>0</v>
      </c>
      <c r="U229" s="140">
        <f t="shared" si="63"/>
        <v>0</v>
      </c>
      <c r="V229" s="141" t="s">
        <v>1</v>
      </c>
      <c r="AS229" s="142" t="s">
        <v>273</v>
      </c>
      <c r="AU229" s="142" t="s">
        <v>205</v>
      </c>
      <c r="AV229" s="142" t="s">
        <v>149</v>
      </c>
      <c r="AZ229" s="13" t="s">
        <v>142</v>
      </c>
      <c r="BF229" s="143">
        <f t="shared" si="64"/>
        <v>0</v>
      </c>
      <c r="BG229" s="143">
        <f t="shared" si="65"/>
        <v>0</v>
      </c>
      <c r="BH229" s="143">
        <f t="shared" si="66"/>
        <v>0</v>
      </c>
      <c r="BI229" s="143">
        <f t="shared" si="67"/>
        <v>0</v>
      </c>
      <c r="BJ229" s="143">
        <f t="shared" si="68"/>
        <v>0</v>
      </c>
      <c r="BK229" s="13" t="s">
        <v>149</v>
      </c>
      <c r="BL229" s="143">
        <f t="shared" si="69"/>
        <v>0</v>
      </c>
      <c r="BM229" s="13" t="s">
        <v>209</v>
      </c>
      <c r="BN229" s="142" t="s">
        <v>473</v>
      </c>
    </row>
    <row r="230" spans="2:66" s="1" customFormat="1" ht="37.950000000000003" customHeight="1">
      <c r="B230" s="130"/>
      <c r="C230" s="144" t="s">
        <v>474</v>
      </c>
      <c r="D230" s="144" t="s">
        <v>205</v>
      </c>
      <c r="E230" s="144">
        <v>311</v>
      </c>
      <c r="F230" s="145" t="s">
        <v>475</v>
      </c>
      <c r="G230" s="146" t="s">
        <v>476</v>
      </c>
      <c r="H230" s="147" t="s">
        <v>344</v>
      </c>
      <c r="I230" s="148">
        <v>1293.75</v>
      </c>
      <c r="J230" s="149"/>
      <c r="K230" s="149">
        <f t="shared" si="60"/>
        <v>0</v>
      </c>
      <c r="L230" s="150"/>
      <c r="M230" s="151"/>
      <c r="N230" s="152" t="s">
        <v>1</v>
      </c>
      <c r="O230" s="153" t="s">
        <v>39</v>
      </c>
      <c r="P230" s="140">
        <v>0</v>
      </c>
      <c r="Q230" s="140">
        <f t="shared" si="61"/>
        <v>0</v>
      </c>
      <c r="R230" s="140">
        <v>2.9999999999999997E-4</v>
      </c>
      <c r="S230" s="140">
        <f t="shared" si="62"/>
        <v>0.38812499999999994</v>
      </c>
      <c r="T230" s="140">
        <v>0</v>
      </c>
      <c r="U230" s="140">
        <f t="shared" si="63"/>
        <v>0</v>
      </c>
      <c r="V230" s="141" t="s">
        <v>1</v>
      </c>
      <c r="AS230" s="142" t="s">
        <v>273</v>
      </c>
      <c r="AU230" s="142" t="s">
        <v>205</v>
      </c>
      <c r="AV230" s="142" t="s">
        <v>149</v>
      </c>
      <c r="AZ230" s="13" t="s">
        <v>142</v>
      </c>
      <c r="BF230" s="143">
        <f t="shared" si="64"/>
        <v>0</v>
      </c>
      <c r="BG230" s="143">
        <f t="shared" si="65"/>
        <v>0</v>
      </c>
      <c r="BH230" s="143">
        <f t="shared" si="66"/>
        <v>0</v>
      </c>
      <c r="BI230" s="143">
        <f t="shared" si="67"/>
        <v>0</v>
      </c>
      <c r="BJ230" s="143">
        <f t="shared" si="68"/>
        <v>0</v>
      </c>
      <c r="BK230" s="13" t="s">
        <v>149</v>
      </c>
      <c r="BL230" s="143">
        <f t="shared" si="69"/>
        <v>0</v>
      </c>
      <c r="BM230" s="13" t="s">
        <v>209</v>
      </c>
      <c r="BN230" s="142" t="s">
        <v>477</v>
      </c>
    </row>
    <row r="231" spans="2:66" s="1" customFormat="1" ht="16.5" customHeight="1">
      <c r="B231" s="130"/>
      <c r="C231" s="144" t="s">
        <v>478</v>
      </c>
      <c r="D231" s="144" t="s">
        <v>205</v>
      </c>
      <c r="E231" s="144" t="s">
        <v>1585</v>
      </c>
      <c r="F231" s="145" t="s">
        <v>479</v>
      </c>
      <c r="G231" s="146" t="s">
        <v>480</v>
      </c>
      <c r="H231" s="147" t="s">
        <v>344</v>
      </c>
      <c r="I231" s="148">
        <v>1293.75</v>
      </c>
      <c r="J231" s="149"/>
      <c r="K231" s="149">
        <f t="shared" si="60"/>
        <v>0</v>
      </c>
      <c r="L231" s="150"/>
      <c r="M231" s="151"/>
      <c r="N231" s="152" t="s">
        <v>1</v>
      </c>
      <c r="O231" s="153" t="s">
        <v>39</v>
      </c>
      <c r="P231" s="140">
        <v>0</v>
      </c>
      <c r="Q231" s="140">
        <f t="shared" si="61"/>
        <v>0</v>
      </c>
      <c r="R231" s="140">
        <v>0</v>
      </c>
      <c r="S231" s="140">
        <f t="shared" si="62"/>
        <v>0</v>
      </c>
      <c r="T231" s="140">
        <v>0</v>
      </c>
      <c r="U231" s="140">
        <f t="shared" si="63"/>
        <v>0</v>
      </c>
      <c r="V231" s="141" t="s">
        <v>1</v>
      </c>
      <c r="AS231" s="142" t="s">
        <v>273</v>
      </c>
      <c r="AU231" s="142" t="s">
        <v>205</v>
      </c>
      <c r="AV231" s="142" t="s">
        <v>149</v>
      </c>
      <c r="AZ231" s="13" t="s">
        <v>142</v>
      </c>
      <c r="BF231" s="143">
        <f t="shared" si="64"/>
        <v>0</v>
      </c>
      <c r="BG231" s="143">
        <f t="shared" si="65"/>
        <v>0</v>
      </c>
      <c r="BH231" s="143">
        <f t="shared" si="66"/>
        <v>0</v>
      </c>
      <c r="BI231" s="143">
        <f t="shared" si="67"/>
        <v>0</v>
      </c>
      <c r="BJ231" s="143">
        <f t="shared" si="68"/>
        <v>0</v>
      </c>
      <c r="BK231" s="13" t="s">
        <v>149</v>
      </c>
      <c r="BL231" s="143">
        <f t="shared" si="69"/>
        <v>0</v>
      </c>
      <c r="BM231" s="13" t="s">
        <v>209</v>
      </c>
      <c r="BN231" s="142" t="s">
        <v>481</v>
      </c>
    </row>
    <row r="232" spans="2:66" s="1" customFormat="1" ht="24.15" customHeight="1">
      <c r="B232" s="130"/>
      <c r="C232" s="131" t="s">
        <v>482</v>
      </c>
      <c r="D232" s="131" t="s">
        <v>144</v>
      </c>
      <c r="E232" s="131">
        <v>711</v>
      </c>
      <c r="F232" s="132" t="s">
        <v>483</v>
      </c>
      <c r="G232" s="133" t="s">
        <v>484</v>
      </c>
      <c r="H232" s="134" t="s">
        <v>339</v>
      </c>
      <c r="I232" s="135">
        <v>9.8000000000000007</v>
      </c>
      <c r="J232" s="136"/>
      <c r="K232" s="136">
        <f t="shared" si="60"/>
        <v>0</v>
      </c>
      <c r="L232" s="137"/>
      <c r="M232" s="25"/>
      <c r="N232" s="138" t="s">
        <v>1</v>
      </c>
      <c r="O232" s="139" t="s">
        <v>39</v>
      </c>
      <c r="P232" s="140">
        <v>0</v>
      </c>
      <c r="Q232" s="140">
        <f t="shared" si="61"/>
        <v>0</v>
      </c>
      <c r="R232" s="140">
        <v>1.3999999999999999E-4</v>
      </c>
      <c r="S232" s="140">
        <f t="shared" si="62"/>
        <v>1.372E-3</v>
      </c>
      <c r="T232" s="140">
        <v>0</v>
      </c>
      <c r="U232" s="140">
        <f t="shared" si="63"/>
        <v>0</v>
      </c>
      <c r="V232" s="141" t="s">
        <v>1</v>
      </c>
      <c r="AS232" s="142" t="s">
        <v>209</v>
      </c>
      <c r="AU232" s="142" t="s">
        <v>144</v>
      </c>
      <c r="AV232" s="142" t="s">
        <v>149</v>
      </c>
      <c r="AZ232" s="13" t="s">
        <v>142</v>
      </c>
      <c r="BF232" s="143">
        <f t="shared" si="64"/>
        <v>0</v>
      </c>
      <c r="BG232" s="143">
        <f t="shared" si="65"/>
        <v>0</v>
      </c>
      <c r="BH232" s="143">
        <f t="shared" si="66"/>
        <v>0</v>
      </c>
      <c r="BI232" s="143">
        <f t="shared" si="67"/>
        <v>0</v>
      </c>
      <c r="BJ232" s="143">
        <f t="shared" si="68"/>
        <v>0</v>
      </c>
      <c r="BK232" s="13" t="s">
        <v>149</v>
      </c>
      <c r="BL232" s="143">
        <f t="shared" si="69"/>
        <v>0</v>
      </c>
      <c r="BM232" s="13" t="s">
        <v>209</v>
      </c>
      <c r="BN232" s="142" t="s">
        <v>485</v>
      </c>
    </row>
    <row r="233" spans="2:66" s="1" customFormat="1" ht="37.950000000000003" customHeight="1">
      <c r="B233" s="130"/>
      <c r="C233" s="144" t="s">
        <v>486</v>
      </c>
      <c r="D233" s="144" t="s">
        <v>205</v>
      </c>
      <c r="E233" s="144">
        <v>311</v>
      </c>
      <c r="F233" s="145" t="s">
        <v>475</v>
      </c>
      <c r="G233" s="146" t="s">
        <v>476</v>
      </c>
      <c r="H233" s="147" t="s">
        <v>344</v>
      </c>
      <c r="I233" s="148">
        <v>78.400000000000006</v>
      </c>
      <c r="J233" s="149"/>
      <c r="K233" s="149">
        <f t="shared" si="60"/>
        <v>0</v>
      </c>
      <c r="L233" s="150"/>
      <c r="M233" s="151"/>
      <c r="N233" s="152" t="s">
        <v>1</v>
      </c>
      <c r="O233" s="153" t="s">
        <v>39</v>
      </c>
      <c r="P233" s="140">
        <v>0</v>
      </c>
      <c r="Q233" s="140">
        <f t="shared" si="61"/>
        <v>0</v>
      </c>
      <c r="R233" s="140">
        <v>2.9999999999999997E-4</v>
      </c>
      <c r="S233" s="140">
        <f t="shared" si="62"/>
        <v>2.3519999999999999E-2</v>
      </c>
      <c r="T233" s="140">
        <v>0</v>
      </c>
      <c r="U233" s="140">
        <f t="shared" si="63"/>
        <v>0</v>
      </c>
      <c r="V233" s="141" t="s">
        <v>1</v>
      </c>
      <c r="AS233" s="142" t="s">
        <v>273</v>
      </c>
      <c r="AU233" s="142" t="s">
        <v>205</v>
      </c>
      <c r="AV233" s="142" t="s">
        <v>149</v>
      </c>
      <c r="AZ233" s="13" t="s">
        <v>142</v>
      </c>
      <c r="BF233" s="143">
        <f t="shared" si="64"/>
        <v>0</v>
      </c>
      <c r="BG233" s="143">
        <f t="shared" si="65"/>
        <v>0</v>
      </c>
      <c r="BH233" s="143">
        <f t="shared" si="66"/>
        <v>0</v>
      </c>
      <c r="BI233" s="143">
        <f t="shared" si="67"/>
        <v>0</v>
      </c>
      <c r="BJ233" s="143">
        <f t="shared" si="68"/>
        <v>0</v>
      </c>
      <c r="BK233" s="13" t="s">
        <v>149</v>
      </c>
      <c r="BL233" s="143">
        <f t="shared" si="69"/>
        <v>0</v>
      </c>
      <c r="BM233" s="13" t="s">
        <v>209</v>
      </c>
      <c r="BN233" s="142" t="s">
        <v>487</v>
      </c>
    </row>
    <row r="234" spans="2:66" s="1" customFormat="1" ht="33" customHeight="1">
      <c r="B234" s="130"/>
      <c r="C234" s="131" t="s">
        <v>488</v>
      </c>
      <c r="D234" s="131" t="s">
        <v>144</v>
      </c>
      <c r="E234" s="131">
        <v>711</v>
      </c>
      <c r="F234" s="132" t="s">
        <v>489</v>
      </c>
      <c r="G234" s="133" t="s">
        <v>490</v>
      </c>
      <c r="H234" s="134" t="s">
        <v>339</v>
      </c>
      <c r="I234" s="135">
        <v>10.5</v>
      </c>
      <c r="J234" s="136"/>
      <c r="K234" s="136">
        <f t="shared" si="60"/>
        <v>0</v>
      </c>
      <c r="L234" s="137"/>
      <c r="M234" s="25"/>
      <c r="N234" s="138" t="s">
        <v>1</v>
      </c>
      <c r="O234" s="139" t="s">
        <v>39</v>
      </c>
      <c r="P234" s="140">
        <v>0.47222999999999998</v>
      </c>
      <c r="Q234" s="140">
        <f t="shared" si="61"/>
        <v>4.9584149999999996</v>
      </c>
      <c r="R234" s="140">
        <v>3.0440999999999999E-5</v>
      </c>
      <c r="S234" s="140">
        <f t="shared" si="62"/>
        <v>3.1963050000000001E-4</v>
      </c>
      <c r="T234" s="140">
        <v>0</v>
      </c>
      <c r="U234" s="140">
        <f t="shared" si="63"/>
        <v>0</v>
      </c>
      <c r="V234" s="141" t="s">
        <v>1</v>
      </c>
      <c r="AS234" s="142" t="s">
        <v>209</v>
      </c>
      <c r="AU234" s="142" t="s">
        <v>144</v>
      </c>
      <c r="AV234" s="142" t="s">
        <v>149</v>
      </c>
      <c r="AZ234" s="13" t="s">
        <v>142</v>
      </c>
      <c r="BF234" s="143">
        <f t="shared" si="64"/>
        <v>0</v>
      </c>
      <c r="BG234" s="143">
        <f t="shared" si="65"/>
        <v>0</v>
      </c>
      <c r="BH234" s="143">
        <f t="shared" si="66"/>
        <v>0</v>
      </c>
      <c r="BI234" s="143">
        <f t="shared" si="67"/>
        <v>0</v>
      </c>
      <c r="BJ234" s="143">
        <f t="shared" si="68"/>
        <v>0</v>
      </c>
      <c r="BK234" s="13" t="s">
        <v>149</v>
      </c>
      <c r="BL234" s="143">
        <f t="shared" si="69"/>
        <v>0</v>
      </c>
      <c r="BM234" s="13" t="s">
        <v>209</v>
      </c>
      <c r="BN234" s="142" t="s">
        <v>491</v>
      </c>
    </row>
    <row r="235" spans="2:66" s="1" customFormat="1" ht="24.15" customHeight="1">
      <c r="B235" s="130"/>
      <c r="C235" s="144" t="s">
        <v>492</v>
      </c>
      <c r="D235" s="144" t="s">
        <v>205</v>
      </c>
      <c r="E235" s="144">
        <v>311</v>
      </c>
      <c r="F235" s="145" t="s">
        <v>493</v>
      </c>
      <c r="G235" s="146" t="s">
        <v>494</v>
      </c>
      <c r="H235" s="147" t="s">
        <v>344</v>
      </c>
      <c r="I235" s="148">
        <v>84</v>
      </c>
      <c r="J235" s="149"/>
      <c r="K235" s="149">
        <f t="shared" si="60"/>
        <v>0</v>
      </c>
      <c r="L235" s="150"/>
      <c r="M235" s="151"/>
      <c r="N235" s="152" t="s">
        <v>1</v>
      </c>
      <c r="O235" s="153" t="s">
        <v>39</v>
      </c>
      <c r="P235" s="140">
        <v>0</v>
      </c>
      <c r="Q235" s="140">
        <f t="shared" si="61"/>
        <v>0</v>
      </c>
      <c r="R235" s="140">
        <v>1.4999999999999999E-4</v>
      </c>
      <c r="S235" s="140">
        <f t="shared" si="62"/>
        <v>1.2599999999999998E-2</v>
      </c>
      <c r="T235" s="140">
        <v>0</v>
      </c>
      <c r="U235" s="140">
        <f t="shared" si="63"/>
        <v>0</v>
      </c>
      <c r="V235" s="141" t="s">
        <v>1</v>
      </c>
      <c r="AS235" s="142" t="s">
        <v>273</v>
      </c>
      <c r="AU235" s="142" t="s">
        <v>205</v>
      </c>
      <c r="AV235" s="142" t="s">
        <v>149</v>
      </c>
      <c r="AZ235" s="13" t="s">
        <v>142</v>
      </c>
      <c r="BF235" s="143">
        <f t="shared" si="64"/>
        <v>0</v>
      </c>
      <c r="BG235" s="143">
        <f t="shared" si="65"/>
        <v>0</v>
      </c>
      <c r="BH235" s="143">
        <f t="shared" si="66"/>
        <v>0</v>
      </c>
      <c r="BI235" s="143">
        <f t="shared" si="67"/>
        <v>0</v>
      </c>
      <c r="BJ235" s="143">
        <f t="shared" si="68"/>
        <v>0</v>
      </c>
      <c r="BK235" s="13" t="s">
        <v>149</v>
      </c>
      <c r="BL235" s="143">
        <f t="shared" si="69"/>
        <v>0</v>
      </c>
      <c r="BM235" s="13" t="s">
        <v>209</v>
      </c>
      <c r="BN235" s="142" t="s">
        <v>495</v>
      </c>
    </row>
    <row r="236" spans="2:66" s="1" customFormat="1" ht="24.15" customHeight="1">
      <c r="B236" s="130"/>
      <c r="C236" s="144" t="s">
        <v>496</v>
      </c>
      <c r="D236" s="144" t="s">
        <v>205</v>
      </c>
      <c r="E236" s="144">
        <v>607</v>
      </c>
      <c r="F236" s="145" t="s">
        <v>497</v>
      </c>
      <c r="G236" s="146" t="s">
        <v>498</v>
      </c>
      <c r="H236" s="147" t="s">
        <v>147</v>
      </c>
      <c r="I236" s="148">
        <v>2.625</v>
      </c>
      <c r="J236" s="149"/>
      <c r="K236" s="149">
        <f t="shared" si="60"/>
        <v>0</v>
      </c>
      <c r="L236" s="150"/>
      <c r="M236" s="151"/>
      <c r="N236" s="152" t="s">
        <v>1</v>
      </c>
      <c r="O236" s="153" t="s">
        <v>39</v>
      </c>
      <c r="P236" s="140">
        <v>0</v>
      </c>
      <c r="Q236" s="140">
        <f t="shared" si="61"/>
        <v>0</v>
      </c>
      <c r="R236" s="140">
        <v>1.0999999999999999E-2</v>
      </c>
      <c r="S236" s="140">
        <f t="shared" si="62"/>
        <v>2.8874999999999998E-2</v>
      </c>
      <c r="T236" s="140">
        <v>0</v>
      </c>
      <c r="U236" s="140">
        <f t="shared" si="63"/>
        <v>0</v>
      </c>
      <c r="V236" s="141" t="s">
        <v>1</v>
      </c>
      <c r="AS236" s="142" t="s">
        <v>273</v>
      </c>
      <c r="AU236" s="142" t="s">
        <v>205</v>
      </c>
      <c r="AV236" s="142" t="s">
        <v>149</v>
      </c>
      <c r="AZ236" s="13" t="s">
        <v>142</v>
      </c>
      <c r="BF236" s="143">
        <f t="shared" si="64"/>
        <v>0</v>
      </c>
      <c r="BG236" s="143">
        <f t="shared" si="65"/>
        <v>0</v>
      </c>
      <c r="BH236" s="143">
        <f t="shared" si="66"/>
        <v>0</v>
      </c>
      <c r="BI236" s="143">
        <f t="shared" si="67"/>
        <v>0</v>
      </c>
      <c r="BJ236" s="143">
        <f t="shared" si="68"/>
        <v>0</v>
      </c>
      <c r="BK236" s="13" t="s">
        <v>149</v>
      </c>
      <c r="BL236" s="143">
        <f t="shared" si="69"/>
        <v>0</v>
      </c>
      <c r="BM236" s="13" t="s">
        <v>209</v>
      </c>
      <c r="BN236" s="142" t="s">
        <v>499</v>
      </c>
    </row>
    <row r="237" spans="2:66" s="1" customFormat="1" ht="33" customHeight="1">
      <c r="B237" s="130"/>
      <c r="C237" s="131" t="s">
        <v>500</v>
      </c>
      <c r="D237" s="131" t="s">
        <v>144</v>
      </c>
      <c r="E237" s="131">
        <v>711</v>
      </c>
      <c r="F237" s="132" t="s">
        <v>501</v>
      </c>
      <c r="G237" s="133" t="s">
        <v>502</v>
      </c>
      <c r="H237" s="134" t="s">
        <v>339</v>
      </c>
      <c r="I237" s="135">
        <v>64.36</v>
      </c>
      <c r="J237" s="136"/>
      <c r="K237" s="136">
        <f t="shared" si="60"/>
        <v>0</v>
      </c>
      <c r="L237" s="137"/>
      <c r="M237" s="25"/>
      <c r="N237" s="138" t="s">
        <v>1</v>
      </c>
      <c r="O237" s="139" t="s">
        <v>39</v>
      </c>
      <c r="P237" s="140">
        <v>0</v>
      </c>
      <c r="Q237" s="140">
        <f t="shared" si="61"/>
        <v>0</v>
      </c>
      <c r="R237" s="140">
        <v>3.0000000000000001E-5</v>
      </c>
      <c r="S237" s="140">
        <f t="shared" si="62"/>
        <v>1.9308000000000001E-3</v>
      </c>
      <c r="T237" s="140">
        <v>0</v>
      </c>
      <c r="U237" s="140">
        <f t="shared" si="63"/>
        <v>0</v>
      </c>
      <c r="V237" s="141" t="s">
        <v>1</v>
      </c>
      <c r="AS237" s="142" t="s">
        <v>209</v>
      </c>
      <c r="AU237" s="142" t="s">
        <v>144</v>
      </c>
      <c r="AV237" s="142" t="s">
        <v>149</v>
      </c>
      <c r="AZ237" s="13" t="s">
        <v>142</v>
      </c>
      <c r="BF237" s="143">
        <f t="shared" si="64"/>
        <v>0</v>
      </c>
      <c r="BG237" s="143">
        <f t="shared" si="65"/>
        <v>0</v>
      </c>
      <c r="BH237" s="143">
        <f t="shared" si="66"/>
        <v>0</v>
      </c>
      <c r="BI237" s="143">
        <f t="shared" si="67"/>
        <v>0</v>
      </c>
      <c r="BJ237" s="143">
        <f t="shared" si="68"/>
        <v>0</v>
      </c>
      <c r="BK237" s="13" t="s">
        <v>149</v>
      </c>
      <c r="BL237" s="143">
        <f t="shared" si="69"/>
        <v>0</v>
      </c>
      <c r="BM237" s="13" t="s">
        <v>209</v>
      </c>
      <c r="BN237" s="142" t="s">
        <v>503</v>
      </c>
    </row>
    <row r="238" spans="2:66" s="1" customFormat="1" ht="24.15" customHeight="1">
      <c r="B238" s="130"/>
      <c r="C238" s="144" t="s">
        <v>504</v>
      </c>
      <c r="D238" s="144" t="s">
        <v>205</v>
      </c>
      <c r="E238" s="144">
        <v>283</v>
      </c>
      <c r="F238" s="145" t="s">
        <v>505</v>
      </c>
      <c r="G238" s="146" t="s">
        <v>506</v>
      </c>
      <c r="H238" s="147" t="s">
        <v>147</v>
      </c>
      <c r="I238" s="148">
        <v>9.9440000000000008</v>
      </c>
      <c r="J238" s="149"/>
      <c r="K238" s="149">
        <f t="shared" si="60"/>
        <v>0</v>
      </c>
      <c r="L238" s="150"/>
      <c r="M238" s="151"/>
      <c r="N238" s="152" t="s">
        <v>1</v>
      </c>
      <c r="O238" s="153" t="s">
        <v>39</v>
      </c>
      <c r="P238" s="140">
        <v>0</v>
      </c>
      <c r="Q238" s="140">
        <f t="shared" si="61"/>
        <v>0</v>
      </c>
      <c r="R238" s="140">
        <v>3.0000000000000001E-3</v>
      </c>
      <c r="S238" s="140">
        <f t="shared" si="62"/>
        <v>2.9832000000000004E-2</v>
      </c>
      <c r="T238" s="140">
        <v>0</v>
      </c>
      <c r="U238" s="140">
        <f t="shared" si="63"/>
        <v>0</v>
      </c>
      <c r="V238" s="141" t="s">
        <v>1</v>
      </c>
      <c r="AS238" s="142" t="s">
        <v>273</v>
      </c>
      <c r="AU238" s="142" t="s">
        <v>205</v>
      </c>
      <c r="AV238" s="142" t="s">
        <v>149</v>
      </c>
      <c r="AZ238" s="13" t="s">
        <v>142</v>
      </c>
      <c r="BF238" s="143">
        <f t="shared" si="64"/>
        <v>0</v>
      </c>
      <c r="BG238" s="143">
        <f t="shared" si="65"/>
        <v>0</v>
      </c>
      <c r="BH238" s="143">
        <f t="shared" si="66"/>
        <v>0</v>
      </c>
      <c r="BI238" s="143">
        <f t="shared" si="67"/>
        <v>0</v>
      </c>
      <c r="BJ238" s="143">
        <f t="shared" si="68"/>
        <v>0</v>
      </c>
      <c r="BK238" s="13" t="s">
        <v>149</v>
      </c>
      <c r="BL238" s="143">
        <f t="shared" si="69"/>
        <v>0</v>
      </c>
      <c r="BM238" s="13" t="s">
        <v>209</v>
      </c>
      <c r="BN238" s="142" t="s">
        <v>507</v>
      </c>
    </row>
    <row r="239" spans="2:66" s="1" customFormat="1" ht="33" customHeight="1">
      <c r="B239" s="130"/>
      <c r="C239" s="131" t="s">
        <v>508</v>
      </c>
      <c r="D239" s="131" t="s">
        <v>144</v>
      </c>
      <c r="E239" s="131">
        <v>711</v>
      </c>
      <c r="F239" s="132" t="s">
        <v>509</v>
      </c>
      <c r="G239" s="133" t="s">
        <v>510</v>
      </c>
      <c r="H239" s="134" t="s">
        <v>339</v>
      </c>
      <c r="I239" s="135">
        <v>64.36</v>
      </c>
      <c r="J239" s="136"/>
      <c r="K239" s="136">
        <f t="shared" si="60"/>
        <v>0</v>
      </c>
      <c r="L239" s="137"/>
      <c r="M239" s="25"/>
      <c r="N239" s="138" t="s">
        <v>1</v>
      </c>
      <c r="O239" s="139" t="s">
        <v>39</v>
      </c>
      <c r="P239" s="140">
        <v>0.46827999999999997</v>
      </c>
      <c r="Q239" s="140">
        <f t="shared" si="61"/>
        <v>30.138500799999999</v>
      </c>
      <c r="R239" s="140">
        <v>3.2109E-5</v>
      </c>
      <c r="S239" s="140">
        <f t="shared" si="62"/>
        <v>2.0665352399999999E-3</v>
      </c>
      <c r="T239" s="140">
        <v>0</v>
      </c>
      <c r="U239" s="140">
        <f t="shared" si="63"/>
        <v>0</v>
      </c>
      <c r="V239" s="141" t="s">
        <v>1</v>
      </c>
      <c r="AS239" s="142" t="s">
        <v>209</v>
      </c>
      <c r="AU239" s="142" t="s">
        <v>144</v>
      </c>
      <c r="AV239" s="142" t="s">
        <v>149</v>
      </c>
      <c r="AZ239" s="13" t="s">
        <v>142</v>
      </c>
      <c r="BF239" s="143">
        <f t="shared" si="64"/>
        <v>0</v>
      </c>
      <c r="BG239" s="143">
        <f t="shared" si="65"/>
        <v>0</v>
      </c>
      <c r="BH239" s="143">
        <f t="shared" si="66"/>
        <v>0</v>
      </c>
      <c r="BI239" s="143">
        <f t="shared" si="67"/>
        <v>0</v>
      </c>
      <c r="BJ239" s="143">
        <f t="shared" si="68"/>
        <v>0</v>
      </c>
      <c r="BK239" s="13" t="s">
        <v>149</v>
      </c>
      <c r="BL239" s="143">
        <f t="shared" si="69"/>
        <v>0</v>
      </c>
      <c r="BM239" s="13" t="s">
        <v>209</v>
      </c>
      <c r="BN239" s="142" t="s">
        <v>511</v>
      </c>
    </row>
    <row r="240" spans="2:66" s="1" customFormat="1" ht="24.15" customHeight="1">
      <c r="B240" s="130"/>
      <c r="C240" s="144" t="s">
        <v>512</v>
      </c>
      <c r="D240" s="144" t="s">
        <v>205</v>
      </c>
      <c r="E240" s="144">
        <v>311</v>
      </c>
      <c r="F240" s="145" t="s">
        <v>513</v>
      </c>
      <c r="G240" s="146" t="s">
        <v>514</v>
      </c>
      <c r="H240" s="147" t="s">
        <v>344</v>
      </c>
      <c r="I240" s="148">
        <v>514.88</v>
      </c>
      <c r="J240" s="149"/>
      <c r="K240" s="149">
        <f t="shared" si="60"/>
        <v>0</v>
      </c>
      <c r="L240" s="150"/>
      <c r="M240" s="151"/>
      <c r="N240" s="152" t="s">
        <v>1</v>
      </c>
      <c r="O240" s="153" t="s">
        <v>39</v>
      </c>
      <c r="P240" s="140">
        <v>0</v>
      </c>
      <c r="Q240" s="140">
        <f t="shared" si="61"/>
        <v>0</v>
      </c>
      <c r="R240" s="140">
        <v>3.5E-4</v>
      </c>
      <c r="S240" s="140">
        <f t="shared" si="62"/>
        <v>0.18020800000000001</v>
      </c>
      <c r="T240" s="140">
        <v>0</v>
      </c>
      <c r="U240" s="140">
        <f t="shared" si="63"/>
        <v>0</v>
      </c>
      <c r="V240" s="141" t="s">
        <v>1</v>
      </c>
      <c r="AS240" s="142" t="s">
        <v>273</v>
      </c>
      <c r="AU240" s="142" t="s">
        <v>205</v>
      </c>
      <c r="AV240" s="142" t="s">
        <v>149</v>
      </c>
      <c r="AZ240" s="13" t="s">
        <v>142</v>
      </c>
      <c r="BF240" s="143">
        <f t="shared" si="64"/>
        <v>0</v>
      </c>
      <c r="BG240" s="143">
        <f t="shared" si="65"/>
        <v>0</v>
      </c>
      <c r="BH240" s="143">
        <f t="shared" si="66"/>
        <v>0</v>
      </c>
      <c r="BI240" s="143">
        <f t="shared" si="67"/>
        <v>0</v>
      </c>
      <c r="BJ240" s="143">
        <f t="shared" si="68"/>
        <v>0</v>
      </c>
      <c r="BK240" s="13" t="s">
        <v>149</v>
      </c>
      <c r="BL240" s="143">
        <f t="shared" si="69"/>
        <v>0</v>
      </c>
      <c r="BM240" s="13" t="s">
        <v>209</v>
      </c>
      <c r="BN240" s="142" t="s">
        <v>515</v>
      </c>
    </row>
    <row r="241" spans="2:66" s="1" customFormat="1" ht="24.15" customHeight="1">
      <c r="B241" s="130"/>
      <c r="C241" s="144" t="s">
        <v>516</v>
      </c>
      <c r="D241" s="144" t="s">
        <v>205</v>
      </c>
      <c r="E241" s="144">
        <v>607</v>
      </c>
      <c r="F241" s="145" t="s">
        <v>517</v>
      </c>
      <c r="G241" s="146" t="s">
        <v>518</v>
      </c>
      <c r="H241" s="147" t="s">
        <v>147</v>
      </c>
      <c r="I241" s="148">
        <v>26.388000000000002</v>
      </c>
      <c r="J241" s="149"/>
      <c r="K241" s="149">
        <f t="shared" si="60"/>
        <v>0</v>
      </c>
      <c r="L241" s="150"/>
      <c r="M241" s="151"/>
      <c r="N241" s="152" t="s">
        <v>1</v>
      </c>
      <c r="O241" s="153" t="s">
        <v>39</v>
      </c>
      <c r="P241" s="140">
        <v>0</v>
      </c>
      <c r="Q241" s="140">
        <f t="shared" si="61"/>
        <v>0</v>
      </c>
      <c r="R241" s="140">
        <v>1.0999999999999999E-2</v>
      </c>
      <c r="S241" s="140">
        <f t="shared" si="62"/>
        <v>0.29026800000000003</v>
      </c>
      <c r="T241" s="140">
        <v>0</v>
      </c>
      <c r="U241" s="140">
        <f t="shared" si="63"/>
        <v>0</v>
      </c>
      <c r="V241" s="141" t="s">
        <v>1</v>
      </c>
      <c r="AS241" s="142" t="s">
        <v>273</v>
      </c>
      <c r="AU241" s="142" t="s">
        <v>205</v>
      </c>
      <c r="AV241" s="142" t="s">
        <v>149</v>
      </c>
      <c r="AZ241" s="13" t="s">
        <v>142</v>
      </c>
      <c r="BF241" s="143">
        <f t="shared" si="64"/>
        <v>0</v>
      </c>
      <c r="BG241" s="143">
        <f t="shared" si="65"/>
        <v>0</v>
      </c>
      <c r="BH241" s="143">
        <f t="shared" si="66"/>
        <v>0</v>
      </c>
      <c r="BI241" s="143">
        <f t="shared" si="67"/>
        <v>0</v>
      </c>
      <c r="BJ241" s="143">
        <f t="shared" si="68"/>
        <v>0</v>
      </c>
      <c r="BK241" s="13" t="s">
        <v>149</v>
      </c>
      <c r="BL241" s="143">
        <f t="shared" si="69"/>
        <v>0</v>
      </c>
      <c r="BM241" s="13" t="s">
        <v>209</v>
      </c>
      <c r="BN241" s="142" t="s">
        <v>519</v>
      </c>
    </row>
    <row r="242" spans="2:66" s="1" customFormat="1" ht="24.15" customHeight="1">
      <c r="B242" s="130"/>
      <c r="C242" s="131" t="s">
        <v>520</v>
      </c>
      <c r="D242" s="131" t="s">
        <v>144</v>
      </c>
      <c r="E242" s="131">
        <v>711</v>
      </c>
      <c r="F242" s="132" t="s">
        <v>521</v>
      </c>
      <c r="G242" s="133" t="s">
        <v>522</v>
      </c>
      <c r="H242" s="134" t="s">
        <v>453</v>
      </c>
      <c r="I242" s="135">
        <v>99.402000000000001</v>
      </c>
      <c r="J242" s="136"/>
      <c r="K242" s="136">
        <f t="shared" si="60"/>
        <v>0</v>
      </c>
      <c r="L242" s="137"/>
      <c r="M242" s="25"/>
      <c r="N242" s="138" t="s">
        <v>1</v>
      </c>
      <c r="O242" s="139" t="s">
        <v>39</v>
      </c>
      <c r="P242" s="140">
        <v>0</v>
      </c>
      <c r="Q242" s="140">
        <f t="shared" si="61"/>
        <v>0</v>
      </c>
      <c r="R242" s="140">
        <v>0</v>
      </c>
      <c r="S242" s="140">
        <f t="shared" si="62"/>
        <v>0</v>
      </c>
      <c r="T242" s="140">
        <v>0</v>
      </c>
      <c r="U242" s="140">
        <f t="shared" si="63"/>
        <v>0</v>
      </c>
      <c r="V242" s="141" t="s">
        <v>1</v>
      </c>
      <c r="AS242" s="142" t="s">
        <v>209</v>
      </c>
      <c r="AU242" s="142" t="s">
        <v>144</v>
      </c>
      <c r="AV242" s="142" t="s">
        <v>149</v>
      </c>
      <c r="AZ242" s="13" t="s">
        <v>142</v>
      </c>
      <c r="BF242" s="143">
        <f t="shared" si="64"/>
        <v>0</v>
      </c>
      <c r="BG242" s="143">
        <f t="shared" si="65"/>
        <v>0</v>
      </c>
      <c r="BH242" s="143">
        <f t="shared" si="66"/>
        <v>0</v>
      </c>
      <c r="BI242" s="143">
        <f t="shared" si="67"/>
        <v>0</v>
      </c>
      <c r="BJ242" s="143">
        <f t="shared" si="68"/>
        <v>0</v>
      </c>
      <c r="BK242" s="13" t="s">
        <v>149</v>
      </c>
      <c r="BL242" s="143">
        <f t="shared" si="69"/>
        <v>0</v>
      </c>
      <c r="BM242" s="13" t="s">
        <v>209</v>
      </c>
      <c r="BN242" s="142" t="s">
        <v>523</v>
      </c>
    </row>
    <row r="243" spans="2:66" s="11" customFormat="1" ht="22.95" customHeight="1">
      <c r="B243" s="119"/>
      <c r="D243" s="120" t="s">
        <v>72</v>
      </c>
      <c r="E243" s="120"/>
      <c r="F243" s="128" t="s">
        <v>524</v>
      </c>
      <c r="G243" s="128" t="s">
        <v>525</v>
      </c>
      <c r="K243" s="129">
        <f>BL243</f>
        <v>0</v>
      </c>
      <c r="M243" s="119"/>
      <c r="N243" s="123"/>
      <c r="Q243" s="124">
        <f>SUM(Q244:Q256)</f>
        <v>96.924044765999994</v>
      </c>
      <c r="S243" s="124">
        <f>SUM(S244:S256)</f>
        <v>3.1730294880000001</v>
      </c>
      <c r="U243" s="124">
        <f>SUM(U244:U256)</f>
        <v>0</v>
      </c>
      <c r="V243" s="125"/>
      <c r="AS243" s="120" t="s">
        <v>149</v>
      </c>
      <c r="AU243" s="126" t="s">
        <v>72</v>
      </c>
      <c r="AV243" s="126" t="s">
        <v>81</v>
      </c>
      <c r="AZ243" s="120" t="s">
        <v>142</v>
      </c>
      <c r="BL243" s="127">
        <f>SUM(BL244:BL256)</f>
        <v>0</v>
      </c>
    </row>
    <row r="244" spans="2:66" s="1" customFormat="1" ht="16.5" customHeight="1">
      <c r="B244" s="130"/>
      <c r="C244" s="131" t="s">
        <v>526</v>
      </c>
      <c r="D244" s="131" t="s">
        <v>144</v>
      </c>
      <c r="E244" s="131">
        <v>713</v>
      </c>
      <c r="F244" s="132" t="s">
        <v>527</v>
      </c>
      <c r="G244" s="133" t="s">
        <v>528</v>
      </c>
      <c r="H244" s="134" t="s">
        <v>147</v>
      </c>
      <c r="I244" s="135">
        <v>483.04399999999998</v>
      </c>
      <c r="J244" s="136"/>
      <c r="K244" s="136">
        <f t="shared" ref="K244:K256" si="70">ROUND(J244*I244,2)</f>
        <v>0</v>
      </c>
      <c r="L244" s="137"/>
      <c r="M244" s="25"/>
      <c r="N244" s="138" t="s">
        <v>1</v>
      </c>
      <c r="O244" s="139" t="s">
        <v>39</v>
      </c>
      <c r="P244" s="140">
        <v>4.5010000000000001E-2</v>
      </c>
      <c r="Q244" s="140">
        <f t="shared" ref="Q244:Q256" si="71">P244*I244</f>
        <v>21.741810439999998</v>
      </c>
      <c r="R244" s="140">
        <v>1.9999999999999999E-6</v>
      </c>
      <c r="S244" s="140">
        <f t="shared" ref="S244:S256" si="72">R244*I244</f>
        <v>9.6608799999999993E-4</v>
      </c>
      <c r="T244" s="140">
        <v>0</v>
      </c>
      <c r="U244" s="140">
        <f t="shared" ref="U244:U256" si="73">T244*I244</f>
        <v>0</v>
      </c>
      <c r="V244" s="141" t="s">
        <v>1</v>
      </c>
      <c r="AS244" s="142" t="s">
        <v>209</v>
      </c>
      <c r="AU244" s="142" t="s">
        <v>144</v>
      </c>
      <c r="AV244" s="142" t="s">
        <v>149</v>
      </c>
      <c r="AZ244" s="13" t="s">
        <v>142</v>
      </c>
      <c r="BF244" s="143">
        <f t="shared" ref="BF244:BF256" si="74">IF(O244="základná",K244,0)</f>
        <v>0</v>
      </c>
      <c r="BG244" s="143">
        <f t="shared" ref="BG244:BG256" si="75">IF(O244="znížená",K244,0)</f>
        <v>0</v>
      </c>
      <c r="BH244" s="143">
        <f t="shared" ref="BH244:BH256" si="76">IF(O244="zákl. prenesená",K244,0)</f>
        <v>0</v>
      </c>
      <c r="BI244" s="143">
        <f t="shared" ref="BI244:BI256" si="77">IF(O244="zníž. prenesená",K244,0)</f>
        <v>0</v>
      </c>
      <c r="BJ244" s="143">
        <f t="shared" ref="BJ244:BJ256" si="78">IF(O244="nulová",K244,0)</f>
        <v>0</v>
      </c>
      <c r="BK244" s="13" t="s">
        <v>149</v>
      </c>
      <c r="BL244" s="143">
        <f t="shared" ref="BL244:BL256" si="79">ROUND(J244*I244,2)</f>
        <v>0</v>
      </c>
      <c r="BM244" s="13" t="s">
        <v>209</v>
      </c>
      <c r="BN244" s="142" t="s">
        <v>529</v>
      </c>
    </row>
    <row r="245" spans="2:66" s="1" customFormat="1" ht="16.5" customHeight="1">
      <c r="B245" s="130"/>
      <c r="C245" s="144" t="s">
        <v>530</v>
      </c>
      <c r="D245" s="144" t="s">
        <v>205</v>
      </c>
      <c r="E245" s="144">
        <v>283</v>
      </c>
      <c r="F245" s="145" t="s">
        <v>531</v>
      </c>
      <c r="G245" s="146" t="s">
        <v>532</v>
      </c>
      <c r="H245" s="147" t="s">
        <v>147</v>
      </c>
      <c r="I245" s="148">
        <v>531.34799999999996</v>
      </c>
      <c r="J245" s="149"/>
      <c r="K245" s="149">
        <f t="shared" si="70"/>
        <v>0</v>
      </c>
      <c r="L245" s="150"/>
      <c r="M245" s="151"/>
      <c r="N245" s="152" t="s">
        <v>1</v>
      </c>
      <c r="O245" s="153" t="s">
        <v>39</v>
      </c>
      <c r="P245" s="140">
        <v>0</v>
      </c>
      <c r="Q245" s="140">
        <f t="shared" si="71"/>
        <v>0</v>
      </c>
      <c r="R245" s="140">
        <v>1E-4</v>
      </c>
      <c r="S245" s="140">
        <f t="shared" si="72"/>
        <v>5.3134799999999996E-2</v>
      </c>
      <c r="T245" s="140">
        <v>0</v>
      </c>
      <c r="U245" s="140">
        <f t="shared" si="73"/>
        <v>0</v>
      </c>
      <c r="V245" s="141" t="s">
        <v>1</v>
      </c>
      <c r="AS245" s="142" t="s">
        <v>273</v>
      </c>
      <c r="AU245" s="142" t="s">
        <v>205</v>
      </c>
      <c r="AV245" s="142" t="s">
        <v>149</v>
      </c>
      <c r="AZ245" s="13" t="s">
        <v>142</v>
      </c>
      <c r="BF245" s="143">
        <f t="shared" si="74"/>
        <v>0</v>
      </c>
      <c r="BG245" s="143">
        <f t="shared" si="75"/>
        <v>0</v>
      </c>
      <c r="BH245" s="143">
        <f t="shared" si="76"/>
        <v>0</v>
      </c>
      <c r="BI245" s="143">
        <f t="shared" si="77"/>
        <v>0</v>
      </c>
      <c r="BJ245" s="143">
        <f t="shared" si="78"/>
        <v>0</v>
      </c>
      <c r="BK245" s="13" t="s">
        <v>149</v>
      </c>
      <c r="BL245" s="143">
        <f t="shared" si="79"/>
        <v>0</v>
      </c>
      <c r="BM245" s="13" t="s">
        <v>209</v>
      </c>
      <c r="BN245" s="142" t="s">
        <v>533</v>
      </c>
    </row>
    <row r="246" spans="2:66" s="1" customFormat="1" ht="24.15" customHeight="1">
      <c r="B246" s="130"/>
      <c r="C246" s="131" t="s">
        <v>534</v>
      </c>
      <c r="D246" s="131" t="s">
        <v>144</v>
      </c>
      <c r="E246" s="131">
        <v>713</v>
      </c>
      <c r="F246" s="132" t="s">
        <v>535</v>
      </c>
      <c r="G246" s="133" t="s">
        <v>536</v>
      </c>
      <c r="H246" s="134" t="s">
        <v>147</v>
      </c>
      <c r="I246" s="135">
        <v>241.52199999999999</v>
      </c>
      <c r="J246" s="136"/>
      <c r="K246" s="136">
        <f t="shared" si="70"/>
        <v>0</v>
      </c>
      <c r="L246" s="137"/>
      <c r="M246" s="25"/>
      <c r="N246" s="138" t="s">
        <v>1</v>
      </c>
      <c r="O246" s="139" t="s">
        <v>39</v>
      </c>
      <c r="P246" s="140">
        <v>6.4657999999999993E-2</v>
      </c>
      <c r="Q246" s="140">
        <f t="shared" si="71"/>
        <v>15.616329475999997</v>
      </c>
      <c r="R246" s="140">
        <v>0</v>
      </c>
      <c r="S246" s="140">
        <f t="shared" si="72"/>
        <v>0</v>
      </c>
      <c r="T246" s="140">
        <v>0</v>
      </c>
      <c r="U246" s="140">
        <f t="shared" si="73"/>
        <v>0</v>
      </c>
      <c r="V246" s="141" t="s">
        <v>1</v>
      </c>
      <c r="AS246" s="142" t="s">
        <v>209</v>
      </c>
      <c r="AU246" s="142" t="s">
        <v>144</v>
      </c>
      <c r="AV246" s="142" t="s">
        <v>149</v>
      </c>
      <c r="AZ246" s="13" t="s">
        <v>142</v>
      </c>
      <c r="BF246" s="143">
        <f t="shared" si="74"/>
        <v>0</v>
      </c>
      <c r="BG246" s="143">
        <f t="shared" si="75"/>
        <v>0</v>
      </c>
      <c r="BH246" s="143">
        <f t="shared" si="76"/>
        <v>0</v>
      </c>
      <c r="BI246" s="143">
        <f t="shared" si="77"/>
        <v>0</v>
      </c>
      <c r="BJ246" s="143">
        <f t="shared" si="78"/>
        <v>0</v>
      </c>
      <c r="BK246" s="13" t="s">
        <v>149</v>
      </c>
      <c r="BL246" s="143">
        <f t="shared" si="79"/>
        <v>0</v>
      </c>
      <c r="BM246" s="13" t="s">
        <v>209</v>
      </c>
      <c r="BN246" s="142" t="s">
        <v>537</v>
      </c>
    </row>
    <row r="247" spans="2:66" s="1" customFormat="1" ht="24.15" customHeight="1">
      <c r="B247" s="130"/>
      <c r="C247" s="144" t="s">
        <v>538</v>
      </c>
      <c r="D247" s="144" t="s">
        <v>205</v>
      </c>
      <c r="E247" s="144">
        <v>283</v>
      </c>
      <c r="F247" s="145" t="s">
        <v>505</v>
      </c>
      <c r="G247" s="146" t="s">
        <v>506</v>
      </c>
      <c r="H247" s="147" t="s">
        <v>147</v>
      </c>
      <c r="I247" s="148">
        <v>246.352</v>
      </c>
      <c r="J247" s="149"/>
      <c r="K247" s="149">
        <f t="shared" si="70"/>
        <v>0</v>
      </c>
      <c r="L247" s="150"/>
      <c r="M247" s="151"/>
      <c r="N247" s="152" t="s">
        <v>1</v>
      </c>
      <c r="O247" s="153" t="s">
        <v>39</v>
      </c>
      <c r="P247" s="140">
        <v>0</v>
      </c>
      <c r="Q247" s="140">
        <f t="shared" si="71"/>
        <v>0</v>
      </c>
      <c r="R247" s="140">
        <v>3.0000000000000001E-3</v>
      </c>
      <c r="S247" s="140">
        <f t="shared" si="72"/>
        <v>0.73905600000000005</v>
      </c>
      <c r="T247" s="140">
        <v>0</v>
      </c>
      <c r="U247" s="140">
        <f t="shared" si="73"/>
        <v>0</v>
      </c>
      <c r="V247" s="141" t="s">
        <v>1</v>
      </c>
      <c r="AS247" s="142" t="s">
        <v>273</v>
      </c>
      <c r="AU247" s="142" t="s">
        <v>205</v>
      </c>
      <c r="AV247" s="142" t="s">
        <v>149</v>
      </c>
      <c r="AZ247" s="13" t="s">
        <v>142</v>
      </c>
      <c r="BF247" s="143">
        <f t="shared" si="74"/>
        <v>0</v>
      </c>
      <c r="BG247" s="143">
        <f t="shared" si="75"/>
        <v>0</v>
      </c>
      <c r="BH247" s="143">
        <f t="shared" si="76"/>
        <v>0</v>
      </c>
      <c r="BI247" s="143">
        <f t="shared" si="77"/>
        <v>0</v>
      </c>
      <c r="BJ247" s="143">
        <f t="shared" si="78"/>
        <v>0</v>
      </c>
      <c r="BK247" s="13" t="s">
        <v>149</v>
      </c>
      <c r="BL247" s="143">
        <f t="shared" si="79"/>
        <v>0</v>
      </c>
      <c r="BM247" s="13" t="s">
        <v>209</v>
      </c>
      <c r="BN247" s="142" t="s">
        <v>539</v>
      </c>
    </row>
    <row r="248" spans="2:66" s="1" customFormat="1" ht="33" customHeight="1">
      <c r="B248" s="130"/>
      <c r="C248" s="131" t="s">
        <v>540</v>
      </c>
      <c r="D248" s="131" t="s">
        <v>144</v>
      </c>
      <c r="E248" s="131">
        <v>713</v>
      </c>
      <c r="F248" s="132" t="s">
        <v>541</v>
      </c>
      <c r="G248" s="133" t="s">
        <v>542</v>
      </c>
      <c r="H248" s="134" t="s">
        <v>147</v>
      </c>
      <c r="I248" s="135">
        <v>287.5</v>
      </c>
      <c r="J248" s="136"/>
      <c r="K248" s="136">
        <f t="shared" si="70"/>
        <v>0</v>
      </c>
      <c r="L248" s="137"/>
      <c r="M248" s="25"/>
      <c r="N248" s="138" t="s">
        <v>1</v>
      </c>
      <c r="O248" s="139" t="s">
        <v>39</v>
      </c>
      <c r="P248" s="140">
        <v>8.0500000000000002E-2</v>
      </c>
      <c r="Q248" s="140">
        <f t="shared" si="71"/>
        <v>23.143750000000001</v>
      </c>
      <c r="R248" s="140">
        <v>0</v>
      </c>
      <c r="S248" s="140">
        <f t="shared" si="72"/>
        <v>0</v>
      </c>
      <c r="T248" s="140">
        <v>0</v>
      </c>
      <c r="U248" s="140">
        <f t="shared" si="73"/>
        <v>0</v>
      </c>
      <c r="V248" s="141" t="s">
        <v>1</v>
      </c>
      <c r="AS248" s="142" t="s">
        <v>209</v>
      </c>
      <c r="AU248" s="142" t="s">
        <v>144</v>
      </c>
      <c r="AV248" s="142" t="s">
        <v>149</v>
      </c>
      <c r="AZ248" s="13" t="s">
        <v>142</v>
      </c>
      <c r="BF248" s="143">
        <f t="shared" si="74"/>
        <v>0</v>
      </c>
      <c r="BG248" s="143">
        <f t="shared" si="75"/>
        <v>0</v>
      </c>
      <c r="BH248" s="143">
        <f t="shared" si="76"/>
        <v>0</v>
      </c>
      <c r="BI248" s="143">
        <f t="shared" si="77"/>
        <v>0</v>
      </c>
      <c r="BJ248" s="143">
        <f t="shared" si="78"/>
        <v>0</v>
      </c>
      <c r="BK248" s="13" t="s">
        <v>149</v>
      </c>
      <c r="BL248" s="143">
        <f t="shared" si="79"/>
        <v>0</v>
      </c>
      <c r="BM248" s="13" t="s">
        <v>209</v>
      </c>
      <c r="BN248" s="142" t="s">
        <v>543</v>
      </c>
    </row>
    <row r="249" spans="2:66" s="1" customFormat="1" ht="24.15" customHeight="1">
      <c r="B249" s="130"/>
      <c r="C249" s="144" t="s">
        <v>544</v>
      </c>
      <c r="D249" s="144" t="s">
        <v>205</v>
      </c>
      <c r="E249" s="144" t="s">
        <v>1585</v>
      </c>
      <c r="F249" s="145" t="s">
        <v>545</v>
      </c>
      <c r="G249" s="146" t="s">
        <v>546</v>
      </c>
      <c r="H249" s="147" t="s">
        <v>147</v>
      </c>
      <c r="I249" s="148">
        <v>296.125</v>
      </c>
      <c r="J249" s="149"/>
      <c r="K249" s="149">
        <f t="shared" si="70"/>
        <v>0</v>
      </c>
      <c r="L249" s="150"/>
      <c r="M249" s="151"/>
      <c r="N249" s="152" t="s">
        <v>1</v>
      </c>
      <c r="O249" s="153" t="s">
        <v>39</v>
      </c>
      <c r="P249" s="140">
        <v>0</v>
      </c>
      <c r="Q249" s="140">
        <f t="shared" si="71"/>
        <v>0</v>
      </c>
      <c r="R249" s="140">
        <v>0</v>
      </c>
      <c r="S249" s="140">
        <f t="shared" si="72"/>
        <v>0</v>
      </c>
      <c r="T249" s="140">
        <v>0</v>
      </c>
      <c r="U249" s="140">
        <f t="shared" si="73"/>
        <v>0</v>
      </c>
      <c r="V249" s="141" t="s">
        <v>1</v>
      </c>
      <c r="AS249" s="142" t="s">
        <v>273</v>
      </c>
      <c r="AU249" s="142" t="s">
        <v>205</v>
      </c>
      <c r="AV249" s="142" t="s">
        <v>149</v>
      </c>
      <c r="AZ249" s="13" t="s">
        <v>142</v>
      </c>
      <c r="BF249" s="143">
        <f t="shared" si="74"/>
        <v>0</v>
      </c>
      <c r="BG249" s="143">
        <f t="shared" si="75"/>
        <v>0</v>
      </c>
      <c r="BH249" s="143">
        <f t="shared" si="76"/>
        <v>0</v>
      </c>
      <c r="BI249" s="143">
        <f t="shared" si="77"/>
        <v>0</v>
      </c>
      <c r="BJ249" s="143">
        <f t="shared" si="78"/>
        <v>0</v>
      </c>
      <c r="BK249" s="13" t="s">
        <v>149</v>
      </c>
      <c r="BL249" s="143">
        <f t="shared" si="79"/>
        <v>0</v>
      </c>
      <c r="BM249" s="13" t="s">
        <v>209</v>
      </c>
      <c r="BN249" s="142" t="s">
        <v>547</v>
      </c>
    </row>
    <row r="250" spans="2:66" s="1" customFormat="1" ht="24.15" customHeight="1">
      <c r="B250" s="130"/>
      <c r="C250" s="131" t="s">
        <v>398</v>
      </c>
      <c r="D250" s="131" t="s">
        <v>144</v>
      </c>
      <c r="E250" s="131">
        <v>713</v>
      </c>
      <c r="F250" s="132" t="s">
        <v>548</v>
      </c>
      <c r="G250" s="133" t="s">
        <v>549</v>
      </c>
      <c r="H250" s="134" t="s">
        <v>147</v>
      </c>
      <c r="I250" s="135">
        <v>287.5</v>
      </c>
      <c r="J250" s="136"/>
      <c r="K250" s="136">
        <f t="shared" si="70"/>
        <v>0</v>
      </c>
      <c r="L250" s="137"/>
      <c r="M250" s="25"/>
      <c r="N250" s="138" t="s">
        <v>1</v>
      </c>
      <c r="O250" s="139" t="s">
        <v>39</v>
      </c>
      <c r="P250" s="140">
        <v>0.12343</v>
      </c>
      <c r="Q250" s="140">
        <f t="shared" si="71"/>
        <v>35.486125000000001</v>
      </c>
      <c r="R250" s="140">
        <v>0</v>
      </c>
      <c r="S250" s="140">
        <f t="shared" si="72"/>
        <v>0</v>
      </c>
      <c r="T250" s="140">
        <v>0</v>
      </c>
      <c r="U250" s="140">
        <f t="shared" si="73"/>
        <v>0</v>
      </c>
      <c r="V250" s="141" t="s">
        <v>1</v>
      </c>
      <c r="AS250" s="142" t="s">
        <v>209</v>
      </c>
      <c r="AU250" s="142" t="s">
        <v>144</v>
      </c>
      <c r="AV250" s="142" t="s">
        <v>149</v>
      </c>
      <c r="AZ250" s="13" t="s">
        <v>142</v>
      </c>
      <c r="BF250" s="143">
        <f t="shared" si="74"/>
        <v>0</v>
      </c>
      <c r="BG250" s="143">
        <f t="shared" si="75"/>
        <v>0</v>
      </c>
      <c r="BH250" s="143">
        <f t="shared" si="76"/>
        <v>0</v>
      </c>
      <c r="BI250" s="143">
        <f t="shared" si="77"/>
        <v>0</v>
      </c>
      <c r="BJ250" s="143">
        <f t="shared" si="78"/>
        <v>0</v>
      </c>
      <c r="BK250" s="13" t="s">
        <v>149</v>
      </c>
      <c r="BL250" s="143">
        <f t="shared" si="79"/>
        <v>0</v>
      </c>
      <c r="BM250" s="13" t="s">
        <v>209</v>
      </c>
      <c r="BN250" s="142" t="s">
        <v>550</v>
      </c>
    </row>
    <row r="251" spans="2:66" s="1" customFormat="1" ht="37.950000000000003" customHeight="1">
      <c r="B251" s="130"/>
      <c r="C251" s="144" t="s">
        <v>551</v>
      </c>
      <c r="D251" s="144" t="s">
        <v>205</v>
      </c>
      <c r="E251" s="144">
        <v>283</v>
      </c>
      <c r="F251" s="145" t="s">
        <v>552</v>
      </c>
      <c r="G251" s="146" t="s">
        <v>553</v>
      </c>
      <c r="H251" s="147" t="s">
        <v>147</v>
      </c>
      <c r="I251" s="148">
        <v>296.125</v>
      </c>
      <c r="J251" s="149"/>
      <c r="K251" s="149">
        <f t="shared" si="70"/>
        <v>0</v>
      </c>
      <c r="L251" s="150"/>
      <c r="M251" s="151"/>
      <c r="N251" s="152" t="s">
        <v>1</v>
      </c>
      <c r="O251" s="153" t="s">
        <v>39</v>
      </c>
      <c r="P251" s="140">
        <v>0</v>
      </c>
      <c r="Q251" s="140">
        <f t="shared" si="71"/>
        <v>0</v>
      </c>
      <c r="R251" s="140">
        <v>3.5000000000000001E-3</v>
      </c>
      <c r="S251" s="140">
        <f t="shared" si="72"/>
        <v>1.0364375000000001</v>
      </c>
      <c r="T251" s="140">
        <v>0</v>
      </c>
      <c r="U251" s="140">
        <f t="shared" si="73"/>
        <v>0</v>
      </c>
      <c r="V251" s="141" t="s">
        <v>1</v>
      </c>
      <c r="AS251" s="142" t="s">
        <v>273</v>
      </c>
      <c r="AU251" s="142" t="s">
        <v>205</v>
      </c>
      <c r="AV251" s="142" t="s">
        <v>149</v>
      </c>
      <c r="AZ251" s="13" t="s">
        <v>142</v>
      </c>
      <c r="BF251" s="143">
        <f t="shared" si="74"/>
        <v>0</v>
      </c>
      <c r="BG251" s="143">
        <f t="shared" si="75"/>
        <v>0</v>
      </c>
      <c r="BH251" s="143">
        <f t="shared" si="76"/>
        <v>0</v>
      </c>
      <c r="BI251" s="143">
        <f t="shared" si="77"/>
        <v>0</v>
      </c>
      <c r="BJ251" s="143">
        <f t="shared" si="78"/>
        <v>0</v>
      </c>
      <c r="BK251" s="13" t="s">
        <v>149</v>
      </c>
      <c r="BL251" s="143">
        <f t="shared" si="79"/>
        <v>0</v>
      </c>
      <c r="BM251" s="13" t="s">
        <v>209</v>
      </c>
      <c r="BN251" s="142" t="s">
        <v>554</v>
      </c>
    </row>
    <row r="252" spans="2:66" s="1" customFormat="1" ht="37.950000000000003" customHeight="1">
      <c r="B252" s="130"/>
      <c r="C252" s="144" t="s">
        <v>555</v>
      </c>
      <c r="D252" s="144" t="s">
        <v>205</v>
      </c>
      <c r="E252" s="144">
        <v>283</v>
      </c>
      <c r="F252" s="145" t="s">
        <v>556</v>
      </c>
      <c r="G252" s="146" t="s">
        <v>557</v>
      </c>
      <c r="H252" s="147" t="s">
        <v>147</v>
      </c>
      <c r="I252" s="148">
        <v>296.125</v>
      </c>
      <c r="J252" s="149"/>
      <c r="K252" s="149">
        <f t="shared" si="70"/>
        <v>0</v>
      </c>
      <c r="L252" s="150"/>
      <c r="M252" s="151"/>
      <c r="N252" s="152" t="s">
        <v>1</v>
      </c>
      <c r="O252" s="153" t="s">
        <v>39</v>
      </c>
      <c r="P252" s="140">
        <v>0</v>
      </c>
      <c r="Q252" s="140">
        <f t="shared" si="71"/>
        <v>0</v>
      </c>
      <c r="R252" s="140">
        <v>4.1999999999999997E-3</v>
      </c>
      <c r="S252" s="140">
        <f t="shared" si="72"/>
        <v>1.243725</v>
      </c>
      <c r="T252" s="140">
        <v>0</v>
      </c>
      <c r="U252" s="140">
        <f t="shared" si="73"/>
        <v>0</v>
      </c>
      <c r="V252" s="141" t="s">
        <v>1</v>
      </c>
      <c r="AS252" s="142" t="s">
        <v>273</v>
      </c>
      <c r="AU252" s="142" t="s">
        <v>205</v>
      </c>
      <c r="AV252" s="142" t="s">
        <v>149</v>
      </c>
      <c r="AZ252" s="13" t="s">
        <v>142</v>
      </c>
      <c r="BF252" s="143">
        <f t="shared" si="74"/>
        <v>0</v>
      </c>
      <c r="BG252" s="143">
        <f t="shared" si="75"/>
        <v>0</v>
      </c>
      <c r="BH252" s="143">
        <f t="shared" si="76"/>
        <v>0</v>
      </c>
      <c r="BI252" s="143">
        <f t="shared" si="77"/>
        <v>0</v>
      </c>
      <c r="BJ252" s="143">
        <f t="shared" si="78"/>
        <v>0</v>
      </c>
      <c r="BK252" s="13" t="s">
        <v>149</v>
      </c>
      <c r="BL252" s="143">
        <f t="shared" si="79"/>
        <v>0</v>
      </c>
      <c r="BM252" s="13" t="s">
        <v>209</v>
      </c>
      <c r="BN252" s="142" t="s">
        <v>558</v>
      </c>
    </row>
    <row r="253" spans="2:66" s="1" customFormat="1" ht="24.15" customHeight="1">
      <c r="B253" s="130"/>
      <c r="C253" s="131" t="s">
        <v>559</v>
      </c>
      <c r="D253" s="131" t="s">
        <v>144</v>
      </c>
      <c r="E253" s="131">
        <v>713</v>
      </c>
      <c r="F253" s="132" t="s">
        <v>560</v>
      </c>
      <c r="G253" s="133" t="s">
        <v>561</v>
      </c>
      <c r="H253" s="134" t="s">
        <v>147</v>
      </c>
      <c r="I253" s="135">
        <v>7.35</v>
      </c>
      <c r="J253" s="136"/>
      <c r="K253" s="136">
        <f t="shared" si="70"/>
        <v>0</v>
      </c>
      <c r="L253" s="137"/>
      <c r="M253" s="25"/>
      <c r="N253" s="138" t="s">
        <v>1</v>
      </c>
      <c r="O253" s="139" t="s">
        <v>39</v>
      </c>
      <c r="P253" s="140">
        <v>0.12735099999999999</v>
      </c>
      <c r="Q253" s="140">
        <f t="shared" si="71"/>
        <v>0.93602984999999994</v>
      </c>
      <c r="R253" s="140">
        <v>0</v>
      </c>
      <c r="S253" s="140">
        <f t="shared" si="72"/>
        <v>0</v>
      </c>
      <c r="T253" s="140">
        <v>0</v>
      </c>
      <c r="U253" s="140">
        <f t="shared" si="73"/>
        <v>0</v>
      </c>
      <c r="V253" s="141" t="s">
        <v>1</v>
      </c>
      <c r="AS253" s="142" t="s">
        <v>209</v>
      </c>
      <c r="AU253" s="142" t="s">
        <v>144</v>
      </c>
      <c r="AV253" s="142" t="s">
        <v>149</v>
      </c>
      <c r="AZ253" s="13" t="s">
        <v>142</v>
      </c>
      <c r="BF253" s="143">
        <f t="shared" si="74"/>
        <v>0</v>
      </c>
      <c r="BG253" s="143">
        <f t="shared" si="75"/>
        <v>0</v>
      </c>
      <c r="BH253" s="143">
        <f t="shared" si="76"/>
        <v>0</v>
      </c>
      <c r="BI253" s="143">
        <f t="shared" si="77"/>
        <v>0</v>
      </c>
      <c r="BJ253" s="143">
        <f t="shared" si="78"/>
        <v>0</v>
      </c>
      <c r="BK253" s="13" t="s">
        <v>149</v>
      </c>
      <c r="BL253" s="143">
        <f t="shared" si="79"/>
        <v>0</v>
      </c>
      <c r="BM253" s="13" t="s">
        <v>209</v>
      </c>
      <c r="BN253" s="142" t="s">
        <v>562</v>
      </c>
    </row>
    <row r="254" spans="2:66" s="1" customFormat="1" ht="37.950000000000003" customHeight="1">
      <c r="B254" s="130"/>
      <c r="C254" s="144" t="s">
        <v>563</v>
      </c>
      <c r="D254" s="144" t="s">
        <v>205</v>
      </c>
      <c r="E254" s="144">
        <v>283</v>
      </c>
      <c r="F254" s="145" t="s">
        <v>564</v>
      </c>
      <c r="G254" s="146" t="s">
        <v>565</v>
      </c>
      <c r="H254" s="147" t="s">
        <v>147</v>
      </c>
      <c r="I254" s="148">
        <v>7.4969999999999999</v>
      </c>
      <c r="J254" s="149"/>
      <c r="K254" s="149">
        <f t="shared" si="70"/>
        <v>0</v>
      </c>
      <c r="L254" s="150"/>
      <c r="M254" s="151"/>
      <c r="N254" s="152" t="s">
        <v>1</v>
      </c>
      <c r="O254" s="153" t="s">
        <v>39</v>
      </c>
      <c r="P254" s="140">
        <v>0</v>
      </c>
      <c r="Q254" s="140">
        <f t="shared" si="71"/>
        <v>0</v>
      </c>
      <c r="R254" s="140">
        <v>7.0000000000000001E-3</v>
      </c>
      <c r="S254" s="140">
        <f t="shared" si="72"/>
        <v>5.2478999999999998E-2</v>
      </c>
      <c r="T254" s="140">
        <v>0</v>
      </c>
      <c r="U254" s="140">
        <f t="shared" si="73"/>
        <v>0</v>
      </c>
      <c r="V254" s="141" t="s">
        <v>1</v>
      </c>
      <c r="AS254" s="142" t="s">
        <v>273</v>
      </c>
      <c r="AU254" s="142" t="s">
        <v>205</v>
      </c>
      <c r="AV254" s="142" t="s">
        <v>149</v>
      </c>
      <c r="AZ254" s="13" t="s">
        <v>142</v>
      </c>
      <c r="BF254" s="143">
        <f t="shared" si="74"/>
        <v>0</v>
      </c>
      <c r="BG254" s="143">
        <f t="shared" si="75"/>
        <v>0</v>
      </c>
      <c r="BH254" s="143">
        <f t="shared" si="76"/>
        <v>0</v>
      </c>
      <c r="BI254" s="143">
        <f t="shared" si="77"/>
        <v>0</v>
      </c>
      <c r="BJ254" s="143">
        <f t="shared" si="78"/>
        <v>0</v>
      </c>
      <c r="BK254" s="13" t="s">
        <v>149</v>
      </c>
      <c r="BL254" s="143">
        <f t="shared" si="79"/>
        <v>0</v>
      </c>
      <c r="BM254" s="13" t="s">
        <v>209</v>
      </c>
      <c r="BN254" s="142" t="s">
        <v>566</v>
      </c>
    </row>
    <row r="255" spans="2:66" s="1" customFormat="1" ht="37.950000000000003" customHeight="1">
      <c r="B255" s="130"/>
      <c r="C255" s="144" t="s">
        <v>567</v>
      </c>
      <c r="D255" s="144" t="s">
        <v>205</v>
      </c>
      <c r="E255" s="144">
        <v>283</v>
      </c>
      <c r="F255" s="145" t="s">
        <v>568</v>
      </c>
      <c r="G255" s="146" t="s">
        <v>569</v>
      </c>
      <c r="H255" s="147" t="s">
        <v>147</v>
      </c>
      <c r="I255" s="148">
        <v>7.4969999999999999</v>
      </c>
      <c r="J255" s="149"/>
      <c r="K255" s="149">
        <f t="shared" si="70"/>
        <v>0</v>
      </c>
      <c r="L255" s="150"/>
      <c r="M255" s="151"/>
      <c r="N255" s="152" t="s">
        <v>1</v>
      </c>
      <c r="O255" s="153" t="s">
        <v>39</v>
      </c>
      <c r="P255" s="140">
        <v>0</v>
      </c>
      <c r="Q255" s="140">
        <f t="shared" si="71"/>
        <v>0</v>
      </c>
      <c r="R255" s="140">
        <v>6.3E-3</v>
      </c>
      <c r="S255" s="140">
        <f t="shared" si="72"/>
        <v>4.7231099999999998E-2</v>
      </c>
      <c r="T255" s="140">
        <v>0</v>
      </c>
      <c r="U255" s="140">
        <f t="shared" si="73"/>
        <v>0</v>
      </c>
      <c r="V255" s="141" t="s">
        <v>1</v>
      </c>
      <c r="AS255" s="142" t="s">
        <v>273</v>
      </c>
      <c r="AU255" s="142" t="s">
        <v>205</v>
      </c>
      <c r="AV255" s="142" t="s">
        <v>149</v>
      </c>
      <c r="AZ255" s="13" t="s">
        <v>142</v>
      </c>
      <c r="BF255" s="143">
        <f t="shared" si="74"/>
        <v>0</v>
      </c>
      <c r="BG255" s="143">
        <f t="shared" si="75"/>
        <v>0</v>
      </c>
      <c r="BH255" s="143">
        <f t="shared" si="76"/>
        <v>0</v>
      </c>
      <c r="BI255" s="143">
        <f t="shared" si="77"/>
        <v>0</v>
      </c>
      <c r="BJ255" s="143">
        <f t="shared" si="78"/>
        <v>0</v>
      </c>
      <c r="BK255" s="13" t="s">
        <v>149</v>
      </c>
      <c r="BL255" s="143">
        <f t="shared" si="79"/>
        <v>0</v>
      </c>
      <c r="BM255" s="13" t="s">
        <v>209</v>
      </c>
      <c r="BN255" s="142" t="s">
        <v>570</v>
      </c>
    </row>
    <row r="256" spans="2:66" s="1" customFormat="1" ht="24.15" customHeight="1">
      <c r="B256" s="130"/>
      <c r="C256" s="131" t="s">
        <v>571</v>
      </c>
      <c r="D256" s="131" t="s">
        <v>144</v>
      </c>
      <c r="E256" s="131">
        <v>713</v>
      </c>
      <c r="F256" s="132" t="s">
        <v>572</v>
      </c>
      <c r="G256" s="133" t="s">
        <v>573</v>
      </c>
      <c r="H256" s="134" t="s">
        <v>453</v>
      </c>
      <c r="I256" s="135">
        <v>350.72199999999998</v>
      </c>
      <c r="J256" s="136"/>
      <c r="K256" s="136">
        <f t="shared" si="70"/>
        <v>0</v>
      </c>
      <c r="L256" s="137"/>
      <c r="M256" s="25"/>
      <c r="N256" s="138" t="s">
        <v>1</v>
      </c>
      <c r="O256" s="139" t="s">
        <v>39</v>
      </c>
      <c r="P256" s="140">
        <v>0</v>
      </c>
      <c r="Q256" s="140">
        <f t="shared" si="71"/>
        <v>0</v>
      </c>
      <c r="R256" s="140">
        <v>0</v>
      </c>
      <c r="S256" s="140">
        <f t="shared" si="72"/>
        <v>0</v>
      </c>
      <c r="T256" s="140">
        <v>0</v>
      </c>
      <c r="U256" s="140">
        <f t="shared" si="73"/>
        <v>0</v>
      </c>
      <c r="V256" s="141" t="s">
        <v>1</v>
      </c>
      <c r="AS256" s="142" t="s">
        <v>209</v>
      </c>
      <c r="AU256" s="142" t="s">
        <v>144</v>
      </c>
      <c r="AV256" s="142" t="s">
        <v>149</v>
      </c>
      <c r="AZ256" s="13" t="s">
        <v>142</v>
      </c>
      <c r="BF256" s="143">
        <f t="shared" si="74"/>
        <v>0</v>
      </c>
      <c r="BG256" s="143">
        <f t="shared" si="75"/>
        <v>0</v>
      </c>
      <c r="BH256" s="143">
        <f t="shared" si="76"/>
        <v>0</v>
      </c>
      <c r="BI256" s="143">
        <f t="shared" si="77"/>
        <v>0</v>
      </c>
      <c r="BJ256" s="143">
        <f t="shared" si="78"/>
        <v>0</v>
      </c>
      <c r="BK256" s="13" t="s">
        <v>149</v>
      </c>
      <c r="BL256" s="143">
        <f t="shared" si="79"/>
        <v>0</v>
      </c>
      <c r="BM256" s="13" t="s">
        <v>209</v>
      </c>
      <c r="BN256" s="142" t="s">
        <v>574</v>
      </c>
    </row>
    <row r="257" spans="2:66" s="11" customFormat="1" ht="22.95" customHeight="1">
      <c r="B257" s="119"/>
      <c r="D257" s="120" t="s">
        <v>72</v>
      </c>
      <c r="E257" s="120"/>
      <c r="F257" s="128" t="s">
        <v>575</v>
      </c>
      <c r="G257" s="128" t="s">
        <v>576</v>
      </c>
      <c r="K257" s="129">
        <f>BL257</f>
        <v>0</v>
      </c>
      <c r="M257" s="119"/>
      <c r="N257" s="123"/>
      <c r="Q257" s="124">
        <f>SUM(Q258:Q262)</f>
        <v>2.8758400000000002</v>
      </c>
      <c r="S257" s="124">
        <f>SUM(S258:S262)</f>
        <v>0.35687999999999998</v>
      </c>
      <c r="U257" s="124">
        <f>SUM(U258:U262)</f>
        <v>0</v>
      </c>
      <c r="V257" s="125"/>
      <c r="AS257" s="120" t="s">
        <v>149</v>
      </c>
      <c r="AU257" s="126" t="s">
        <v>72</v>
      </c>
      <c r="AV257" s="126" t="s">
        <v>81</v>
      </c>
      <c r="AZ257" s="120" t="s">
        <v>142</v>
      </c>
      <c r="BL257" s="127">
        <f>SUM(BL258:BL262)</f>
        <v>0</v>
      </c>
    </row>
    <row r="258" spans="2:66" s="1" customFormat="1" ht="16.5" customHeight="1">
      <c r="B258" s="130"/>
      <c r="C258" s="131" t="s">
        <v>577</v>
      </c>
      <c r="D258" s="131" t="s">
        <v>144</v>
      </c>
      <c r="E258" s="131">
        <v>721</v>
      </c>
      <c r="F258" s="132" t="s">
        <v>578</v>
      </c>
      <c r="G258" s="133" t="s">
        <v>579</v>
      </c>
      <c r="H258" s="134" t="s">
        <v>344</v>
      </c>
      <c r="I258" s="135">
        <v>11</v>
      </c>
      <c r="J258" s="136"/>
      <c r="K258" s="136">
        <f>ROUND(J258*I258,2)</f>
        <v>0</v>
      </c>
      <c r="L258" s="137"/>
      <c r="M258" s="25"/>
      <c r="N258" s="138" t="s">
        <v>1</v>
      </c>
      <c r="O258" s="139" t="s">
        <v>39</v>
      </c>
      <c r="P258" s="140">
        <v>0.26144000000000001</v>
      </c>
      <c r="Q258" s="140">
        <f>P258*I258</f>
        <v>2.8758400000000002</v>
      </c>
      <c r="R258" s="140">
        <v>0</v>
      </c>
      <c r="S258" s="140">
        <f>R258*I258</f>
        <v>0</v>
      </c>
      <c r="T258" s="140">
        <v>0</v>
      </c>
      <c r="U258" s="140">
        <f>T258*I258</f>
        <v>0</v>
      </c>
      <c r="V258" s="141" t="s">
        <v>1</v>
      </c>
      <c r="AS258" s="142" t="s">
        <v>209</v>
      </c>
      <c r="AU258" s="142" t="s">
        <v>144</v>
      </c>
      <c r="AV258" s="142" t="s">
        <v>149</v>
      </c>
      <c r="AZ258" s="13" t="s">
        <v>142</v>
      </c>
      <c r="BF258" s="143">
        <f>IF(O258="základná",K258,0)</f>
        <v>0</v>
      </c>
      <c r="BG258" s="143">
        <f>IF(O258="znížená",K258,0)</f>
        <v>0</v>
      </c>
      <c r="BH258" s="143">
        <f>IF(O258="zákl. prenesená",K258,0)</f>
        <v>0</v>
      </c>
      <c r="BI258" s="143">
        <f>IF(O258="zníž. prenesená",K258,0)</f>
        <v>0</v>
      </c>
      <c r="BJ258" s="143">
        <f>IF(O258="nulová",K258,0)</f>
        <v>0</v>
      </c>
      <c r="BK258" s="13" t="s">
        <v>149</v>
      </c>
      <c r="BL258" s="143">
        <f>ROUND(J258*I258,2)</f>
        <v>0</v>
      </c>
      <c r="BM258" s="13" t="s">
        <v>209</v>
      </c>
      <c r="BN258" s="142" t="s">
        <v>580</v>
      </c>
    </row>
    <row r="259" spans="2:66" s="1" customFormat="1" ht="21.75" customHeight="1">
      <c r="B259" s="130"/>
      <c r="C259" s="144" t="s">
        <v>581</v>
      </c>
      <c r="D259" s="144" t="s">
        <v>205</v>
      </c>
      <c r="E259" s="144">
        <v>449</v>
      </c>
      <c r="F259" s="145" t="s">
        <v>582</v>
      </c>
      <c r="G259" s="146" t="s">
        <v>583</v>
      </c>
      <c r="H259" s="147" t="s">
        <v>344</v>
      </c>
      <c r="I259" s="148">
        <v>4</v>
      </c>
      <c r="J259" s="149"/>
      <c r="K259" s="149">
        <f>ROUND(J259*I259,2)</f>
        <v>0</v>
      </c>
      <c r="L259" s="150"/>
      <c r="M259" s="151"/>
      <c r="N259" s="152" t="s">
        <v>1</v>
      </c>
      <c r="O259" s="153" t="s">
        <v>39</v>
      </c>
      <c r="P259" s="140">
        <v>0</v>
      </c>
      <c r="Q259" s="140">
        <f>P259*I259</f>
        <v>0</v>
      </c>
      <c r="R259" s="140">
        <v>5.1909999999999998E-2</v>
      </c>
      <c r="S259" s="140">
        <f>R259*I259</f>
        <v>0.20763999999999999</v>
      </c>
      <c r="T259" s="140">
        <v>0</v>
      </c>
      <c r="U259" s="140">
        <f>T259*I259</f>
        <v>0</v>
      </c>
      <c r="V259" s="141" t="s">
        <v>1</v>
      </c>
      <c r="AS259" s="142" t="s">
        <v>273</v>
      </c>
      <c r="AU259" s="142" t="s">
        <v>205</v>
      </c>
      <c r="AV259" s="142" t="s">
        <v>149</v>
      </c>
      <c r="AZ259" s="13" t="s">
        <v>142</v>
      </c>
      <c r="BF259" s="143">
        <f>IF(O259="základná",K259,0)</f>
        <v>0</v>
      </c>
      <c r="BG259" s="143">
        <f>IF(O259="znížená",K259,0)</f>
        <v>0</v>
      </c>
      <c r="BH259" s="143">
        <f>IF(O259="zákl. prenesená",K259,0)</f>
        <v>0</v>
      </c>
      <c r="BI259" s="143">
        <f>IF(O259="zníž. prenesená",K259,0)</f>
        <v>0</v>
      </c>
      <c r="BJ259" s="143">
        <f>IF(O259="nulová",K259,0)</f>
        <v>0</v>
      </c>
      <c r="BK259" s="13" t="s">
        <v>149</v>
      </c>
      <c r="BL259" s="143">
        <f>ROUND(J259*I259,2)</f>
        <v>0</v>
      </c>
      <c r="BM259" s="13" t="s">
        <v>209</v>
      </c>
      <c r="BN259" s="142" t="s">
        <v>584</v>
      </c>
    </row>
    <row r="260" spans="2:66" s="1" customFormat="1" ht="21.75" customHeight="1">
      <c r="B260" s="130"/>
      <c r="C260" s="144" t="s">
        <v>585</v>
      </c>
      <c r="D260" s="144" t="s">
        <v>205</v>
      </c>
      <c r="E260" s="144">
        <v>449</v>
      </c>
      <c r="F260" s="145" t="s">
        <v>586</v>
      </c>
      <c r="G260" s="146" t="s">
        <v>587</v>
      </c>
      <c r="H260" s="147" t="s">
        <v>344</v>
      </c>
      <c r="I260" s="148">
        <v>3</v>
      </c>
      <c r="J260" s="149"/>
      <c r="K260" s="149">
        <f>ROUND(J260*I260,2)</f>
        <v>0</v>
      </c>
      <c r="L260" s="150"/>
      <c r="M260" s="151"/>
      <c r="N260" s="152" t="s">
        <v>1</v>
      </c>
      <c r="O260" s="153" t="s">
        <v>39</v>
      </c>
      <c r="P260" s="140">
        <v>0</v>
      </c>
      <c r="Q260" s="140">
        <f>P260*I260</f>
        <v>0</v>
      </c>
      <c r="R260" s="140">
        <v>2.1319999999999999E-2</v>
      </c>
      <c r="S260" s="140">
        <f>R260*I260</f>
        <v>6.3959999999999989E-2</v>
      </c>
      <c r="T260" s="140">
        <v>0</v>
      </c>
      <c r="U260" s="140">
        <f>T260*I260</f>
        <v>0</v>
      </c>
      <c r="V260" s="141" t="s">
        <v>1</v>
      </c>
      <c r="AS260" s="142" t="s">
        <v>273</v>
      </c>
      <c r="AU260" s="142" t="s">
        <v>205</v>
      </c>
      <c r="AV260" s="142" t="s">
        <v>149</v>
      </c>
      <c r="AZ260" s="13" t="s">
        <v>142</v>
      </c>
      <c r="BF260" s="143">
        <f>IF(O260="základná",K260,0)</f>
        <v>0</v>
      </c>
      <c r="BG260" s="143">
        <f>IF(O260="znížená",K260,0)</f>
        <v>0</v>
      </c>
      <c r="BH260" s="143">
        <f>IF(O260="zákl. prenesená",K260,0)</f>
        <v>0</v>
      </c>
      <c r="BI260" s="143">
        <f>IF(O260="zníž. prenesená",K260,0)</f>
        <v>0</v>
      </c>
      <c r="BJ260" s="143">
        <f>IF(O260="nulová",K260,0)</f>
        <v>0</v>
      </c>
      <c r="BK260" s="13" t="s">
        <v>149</v>
      </c>
      <c r="BL260" s="143">
        <f>ROUND(J260*I260,2)</f>
        <v>0</v>
      </c>
      <c r="BM260" s="13" t="s">
        <v>209</v>
      </c>
      <c r="BN260" s="142" t="s">
        <v>588</v>
      </c>
    </row>
    <row r="261" spans="2:66" s="1" customFormat="1" ht="16.5" customHeight="1">
      <c r="B261" s="130"/>
      <c r="C261" s="144" t="s">
        <v>589</v>
      </c>
      <c r="D261" s="144" t="s">
        <v>205</v>
      </c>
      <c r="E261" s="144">
        <v>449</v>
      </c>
      <c r="F261" s="145" t="s">
        <v>590</v>
      </c>
      <c r="G261" s="146" t="s">
        <v>591</v>
      </c>
      <c r="H261" s="147" t="s">
        <v>344</v>
      </c>
      <c r="I261" s="148">
        <v>4</v>
      </c>
      <c r="J261" s="149"/>
      <c r="K261" s="149">
        <f>ROUND(J261*I261,2)</f>
        <v>0</v>
      </c>
      <c r="L261" s="150"/>
      <c r="M261" s="151"/>
      <c r="N261" s="152" t="s">
        <v>1</v>
      </c>
      <c r="O261" s="153" t="s">
        <v>39</v>
      </c>
      <c r="P261" s="140">
        <v>0</v>
      </c>
      <c r="Q261" s="140">
        <f>P261*I261</f>
        <v>0</v>
      </c>
      <c r="R261" s="140">
        <v>2.1319999999999999E-2</v>
      </c>
      <c r="S261" s="140">
        <f>R261*I261</f>
        <v>8.5279999999999995E-2</v>
      </c>
      <c r="T261" s="140">
        <v>0</v>
      </c>
      <c r="U261" s="140">
        <f>T261*I261</f>
        <v>0</v>
      </c>
      <c r="V261" s="141" t="s">
        <v>1</v>
      </c>
      <c r="AS261" s="142" t="s">
        <v>273</v>
      </c>
      <c r="AU261" s="142" t="s">
        <v>205</v>
      </c>
      <c r="AV261" s="142" t="s">
        <v>149</v>
      </c>
      <c r="AZ261" s="13" t="s">
        <v>142</v>
      </c>
      <c r="BF261" s="143">
        <f>IF(O261="základná",K261,0)</f>
        <v>0</v>
      </c>
      <c r="BG261" s="143">
        <f>IF(O261="znížená",K261,0)</f>
        <v>0</v>
      </c>
      <c r="BH261" s="143">
        <f>IF(O261="zákl. prenesená",K261,0)</f>
        <v>0</v>
      </c>
      <c r="BI261" s="143">
        <f>IF(O261="zníž. prenesená",K261,0)</f>
        <v>0</v>
      </c>
      <c r="BJ261" s="143">
        <f>IF(O261="nulová",K261,0)</f>
        <v>0</v>
      </c>
      <c r="BK261" s="13" t="s">
        <v>149</v>
      </c>
      <c r="BL261" s="143">
        <f>ROUND(J261*I261,2)</f>
        <v>0</v>
      </c>
      <c r="BM261" s="13" t="s">
        <v>209</v>
      </c>
      <c r="BN261" s="142" t="s">
        <v>592</v>
      </c>
    </row>
    <row r="262" spans="2:66" s="1" customFormat="1" ht="24.15" customHeight="1">
      <c r="B262" s="130"/>
      <c r="C262" s="131" t="s">
        <v>593</v>
      </c>
      <c r="D262" s="131" t="s">
        <v>144</v>
      </c>
      <c r="E262" s="131">
        <v>721</v>
      </c>
      <c r="F262" s="132" t="s">
        <v>594</v>
      </c>
      <c r="G262" s="133" t="s">
        <v>595</v>
      </c>
      <c r="H262" s="134" t="s">
        <v>453</v>
      </c>
      <c r="I262" s="135">
        <v>5.7450000000000001</v>
      </c>
      <c r="J262" s="136"/>
      <c r="K262" s="136">
        <f>ROUND(J262*I262,2)</f>
        <v>0</v>
      </c>
      <c r="L262" s="137"/>
      <c r="M262" s="25"/>
      <c r="N262" s="138" t="s">
        <v>1</v>
      </c>
      <c r="O262" s="139" t="s">
        <v>39</v>
      </c>
      <c r="P262" s="140">
        <v>0</v>
      </c>
      <c r="Q262" s="140">
        <f>P262*I262</f>
        <v>0</v>
      </c>
      <c r="R262" s="140">
        <v>0</v>
      </c>
      <c r="S262" s="140">
        <f>R262*I262</f>
        <v>0</v>
      </c>
      <c r="T262" s="140">
        <v>0</v>
      </c>
      <c r="U262" s="140">
        <f>T262*I262</f>
        <v>0</v>
      </c>
      <c r="V262" s="141" t="s">
        <v>1</v>
      </c>
      <c r="AS262" s="142" t="s">
        <v>209</v>
      </c>
      <c r="AU262" s="142" t="s">
        <v>144</v>
      </c>
      <c r="AV262" s="142" t="s">
        <v>149</v>
      </c>
      <c r="AZ262" s="13" t="s">
        <v>142</v>
      </c>
      <c r="BF262" s="143">
        <f>IF(O262="základná",K262,0)</f>
        <v>0</v>
      </c>
      <c r="BG262" s="143">
        <f>IF(O262="znížená",K262,0)</f>
        <v>0</v>
      </c>
      <c r="BH262" s="143">
        <f>IF(O262="zákl. prenesená",K262,0)</f>
        <v>0</v>
      </c>
      <c r="BI262" s="143">
        <f>IF(O262="zníž. prenesená",K262,0)</f>
        <v>0</v>
      </c>
      <c r="BJ262" s="143">
        <f>IF(O262="nulová",K262,0)</f>
        <v>0</v>
      </c>
      <c r="BK262" s="13" t="s">
        <v>149</v>
      </c>
      <c r="BL262" s="143">
        <f>ROUND(J262*I262,2)</f>
        <v>0</v>
      </c>
      <c r="BM262" s="13" t="s">
        <v>209</v>
      </c>
      <c r="BN262" s="142" t="s">
        <v>596</v>
      </c>
    </row>
    <row r="263" spans="2:66" s="11" customFormat="1" ht="22.95" customHeight="1">
      <c r="B263" s="119"/>
      <c r="D263" s="120" t="s">
        <v>72</v>
      </c>
      <c r="E263" s="120"/>
      <c r="F263" s="128" t="s">
        <v>597</v>
      </c>
      <c r="G263" s="128" t="s">
        <v>598</v>
      </c>
      <c r="K263" s="129">
        <f>BL263</f>
        <v>0</v>
      </c>
      <c r="M263" s="119"/>
      <c r="N263" s="123"/>
      <c r="Q263" s="124">
        <f>Q264</f>
        <v>0.68232000000000004</v>
      </c>
      <c r="S263" s="124">
        <f>S264</f>
        <v>1.5359999999999999E-4</v>
      </c>
      <c r="U263" s="124">
        <f>U264</f>
        <v>9.35E-2</v>
      </c>
      <c r="V263" s="125"/>
      <c r="AS263" s="120" t="s">
        <v>149</v>
      </c>
      <c r="AU263" s="126" t="s">
        <v>72</v>
      </c>
      <c r="AV263" s="126" t="s">
        <v>81</v>
      </c>
      <c r="AZ263" s="120" t="s">
        <v>142</v>
      </c>
      <c r="BL263" s="127">
        <f>BL264</f>
        <v>0</v>
      </c>
    </row>
    <row r="264" spans="2:66" s="1" customFormat="1" ht="33" customHeight="1">
      <c r="B264" s="130"/>
      <c r="C264" s="131" t="s">
        <v>599</v>
      </c>
      <c r="D264" s="131" t="s">
        <v>144</v>
      </c>
      <c r="E264" s="131">
        <v>731</v>
      </c>
      <c r="F264" s="132" t="s">
        <v>600</v>
      </c>
      <c r="G264" s="133" t="s">
        <v>601</v>
      </c>
      <c r="H264" s="134" t="s">
        <v>344</v>
      </c>
      <c r="I264" s="135">
        <v>2</v>
      </c>
      <c r="J264" s="136"/>
      <c r="K264" s="136">
        <f>ROUND(J264*I264,2)</f>
        <v>0</v>
      </c>
      <c r="L264" s="137"/>
      <c r="M264" s="25"/>
      <c r="N264" s="138" t="s">
        <v>1</v>
      </c>
      <c r="O264" s="139" t="s">
        <v>39</v>
      </c>
      <c r="P264" s="140">
        <v>0.34116000000000002</v>
      </c>
      <c r="Q264" s="140">
        <f>P264*I264</f>
        <v>0.68232000000000004</v>
      </c>
      <c r="R264" s="140">
        <v>7.6799999999999997E-5</v>
      </c>
      <c r="S264" s="140">
        <f>R264*I264</f>
        <v>1.5359999999999999E-4</v>
      </c>
      <c r="T264" s="140">
        <v>4.675E-2</v>
      </c>
      <c r="U264" s="140">
        <f>T264*I264</f>
        <v>9.35E-2</v>
      </c>
      <c r="V264" s="141" t="s">
        <v>1</v>
      </c>
      <c r="AS264" s="142" t="s">
        <v>209</v>
      </c>
      <c r="AU264" s="142" t="s">
        <v>144</v>
      </c>
      <c r="AV264" s="142" t="s">
        <v>149</v>
      </c>
      <c r="AZ264" s="13" t="s">
        <v>142</v>
      </c>
      <c r="BF264" s="143">
        <f>IF(O264="základná",K264,0)</f>
        <v>0</v>
      </c>
      <c r="BG264" s="143">
        <f>IF(O264="znížená",K264,0)</f>
        <v>0</v>
      </c>
      <c r="BH264" s="143">
        <f>IF(O264="zákl. prenesená",K264,0)</f>
        <v>0</v>
      </c>
      <c r="BI264" s="143">
        <f>IF(O264="zníž. prenesená",K264,0)</f>
        <v>0</v>
      </c>
      <c r="BJ264" s="143">
        <f>IF(O264="nulová",K264,0)</f>
        <v>0</v>
      </c>
      <c r="BK264" s="13" t="s">
        <v>149</v>
      </c>
      <c r="BL264" s="143">
        <f>ROUND(J264*I264,2)</f>
        <v>0</v>
      </c>
      <c r="BM264" s="13" t="s">
        <v>209</v>
      </c>
      <c r="BN264" s="142" t="s">
        <v>602</v>
      </c>
    </row>
    <row r="265" spans="2:66" s="11" customFormat="1" ht="22.95" customHeight="1">
      <c r="B265" s="119"/>
      <c r="D265" s="120" t="s">
        <v>72</v>
      </c>
      <c r="E265" s="120"/>
      <c r="F265" s="128" t="s">
        <v>603</v>
      </c>
      <c r="G265" s="128" t="s">
        <v>604</v>
      </c>
      <c r="K265" s="129">
        <f>BL265</f>
        <v>0</v>
      </c>
      <c r="M265" s="119"/>
      <c r="N265" s="123"/>
      <c r="Q265" s="124">
        <f>SUM(Q266:Q277)</f>
        <v>0</v>
      </c>
      <c r="S265" s="124">
        <f>SUM(S266:S277)</f>
        <v>0</v>
      </c>
      <c r="U265" s="124">
        <f>SUM(U266:U277)</f>
        <v>0</v>
      </c>
      <c r="V265" s="125"/>
      <c r="AS265" s="120" t="s">
        <v>149</v>
      </c>
      <c r="AU265" s="126" t="s">
        <v>72</v>
      </c>
      <c r="AV265" s="126" t="s">
        <v>81</v>
      </c>
      <c r="AZ265" s="120" t="s">
        <v>142</v>
      </c>
      <c r="BL265" s="127">
        <f>SUM(BL266:BL277)</f>
        <v>0</v>
      </c>
    </row>
    <row r="266" spans="2:66" s="1" customFormat="1" ht="55.5" customHeight="1">
      <c r="B266" s="130"/>
      <c r="C266" s="131" t="s">
        <v>605</v>
      </c>
      <c r="D266" s="131" t="s">
        <v>144</v>
      </c>
      <c r="E266" s="131" t="s">
        <v>1585</v>
      </c>
      <c r="F266" s="132" t="s">
        <v>606</v>
      </c>
      <c r="G266" s="133" t="s">
        <v>607</v>
      </c>
      <c r="H266" s="134" t="s">
        <v>344</v>
      </c>
      <c r="I266" s="135">
        <v>1</v>
      </c>
      <c r="J266" s="136"/>
      <c r="K266" s="136">
        <f t="shared" ref="K266:K277" si="80">ROUND(J266*I266,2)</f>
        <v>0</v>
      </c>
      <c r="L266" s="137"/>
      <c r="M266" s="25"/>
      <c r="N266" s="138" t="s">
        <v>1</v>
      </c>
      <c r="O266" s="139" t="s">
        <v>39</v>
      </c>
      <c r="P266" s="140">
        <v>0</v>
      </c>
      <c r="Q266" s="140">
        <f t="shared" ref="Q266:Q277" si="81">P266*I266</f>
        <v>0</v>
      </c>
      <c r="R266" s="140">
        <v>0</v>
      </c>
      <c r="S266" s="140">
        <f t="shared" ref="S266:S277" si="82">R266*I266</f>
        <v>0</v>
      </c>
      <c r="T266" s="140">
        <v>0</v>
      </c>
      <c r="U266" s="140">
        <f t="shared" ref="U266:U277" si="83">T266*I266</f>
        <v>0</v>
      </c>
      <c r="V266" s="141" t="s">
        <v>1</v>
      </c>
      <c r="AS266" s="142" t="s">
        <v>209</v>
      </c>
      <c r="AU266" s="142" t="s">
        <v>144</v>
      </c>
      <c r="AV266" s="142" t="s">
        <v>149</v>
      </c>
      <c r="AZ266" s="13" t="s">
        <v>142</v>
      </c>
      <c r="BF266" s="143">
        <f t="shared" ref="BF266:BF277" si="84">IF(O266="základná",K266,0)</f>
        <v>0</v>
      </c>
      <c r="BG266" s="143">
        <f t="shared" ref="BG266:BG277" si="85">IF(O266="znížená",K266,0)</f>
        <v>0</v>
      </c>
      <c r="BH266" s="143">
        <f t="shared" ref="BH266:BH277" si="86">IF(O266="zákl. prenesená",K266,0)</f>
        <v>0</v>
      </c>
      <c r="BI266" s="143">
        <f t="shared" ref="BI266:BI277" si="87">IF(O266="zníž. prenesená",K266,0)</f>
        <v>0</v>
      </c>
      <c r="BJ266" s="143">
        <f t="shared" ref="BJ266:BJ277" si="88">IF(O266="nulová",K266,0)</f>
        <v>0</v>
      </c>
      <c r="BK266" s="13" t="s">
        <v>149</v>
      </c>
      <c r="BL266" s="143">
        <f t="shared" ref="BL266:BL277" si="89">ROUND(J266*I266,2)</f>
        <v>0</v>
      </c>
      <c r="BM266" s="13" t="s">
        <v>209</v>
      </c>
      <c r="BN266" s="142" t="s">
        <v>608</v>
      </c>
    </row>
    <row r="267" spans="2:66" s="1" customFormat="1" ht="55.5" customHeight="1">
      <c r="B267" s="130"/>
      <c r="C267" s="131" t="s">
        <v>609</v>
      </c>
      <c r="D267" s="131" t="s">
        <v>144</v>
      </c>
      <c r="E267" s="131" t="s">
        <v>1585</v>
      </c>
      <c r="F267" s="132" t="s">
        <v>610</v>
      </c>
      <c r="G267" s="133" t="s">
        <v>611</v>
      </c>
      <c r="H267" s="134" t="s">
        <v>344</v>
      </c>
      <c r="I267" s="135">
        <v>1</v>
      </c>
      <c r="J267" s="136"/>
      <c r="K267" s="136">
        <f t="shared" si="80"/>
        <v>0</v>
      </c>
      <c r="L267" s="137"/>
      <c r="M267" s="25"/>
      <c r="N267" s="138" t="s">
        <v>1</v>
      </c>
      <c r="O267" s="139" t="s">
        <v>39</v>
      </c>
      <c r="P267" s="140">
        <v>0</v>
      </c>
      <c r="Q267" s="140">
        <f t="shared" si="81"/>
        <v>0</v>
      </c>
      <c r="R267" s="140">
        <v>0</v>
      </c>
      <c r="S267" s="140">
        <f t="shared" si="82"/>
        <v>0</v>
      </c>
      <c r="T267" s="140">
        <v>0</v>
      </c>
      <c r="U267" s="140">
        <f t="shared" si="83"/>
        <v>0</v>
      </c>
      <c r="V267" s="141" t="s">
        <v>1</v>
      </c>
      <c r="AS267" s="142" t="s">
        <v>209</v>
      </c>
      <c r="AU267" s="142" t="s">
        <v>144</v>
      </c>
      <c r="AV267" s="142" t="s">
        <v>149</v>
      </c>
      <c r="AZ267" s="13" t="s">
        <v>142</v>
      </c>
      <c r="BF267" s="143">
        <f t="shared" si="84"/>
        <v>0</v>
      </c>
      <c r="BG267" s="143">
        <f t="shared" si="85"/>
        <v>0</v>
      </c>
      <c r="BH267" s="143">
        <f t="shared" si="86"/>
        <v>0</v>
      </c>
      <c r="BI267" s="143">
        <f t="shared" si="87"/>
        <v>0</v>
      </c>
      <c r="BJ267" s="143">
        <f t="shared" si="88"/>
        <v>0</v>
      </c>
      <c r="BK267" s="13" t="s">
        <v>149</v>
      </c>
      <c r="BL267" s="143">
        <f t="shared" si="89"/>
        <v>0</v>
      </c>
      <c r="BM267" s="13" t="s">
        <v>209</v>
      </c>
      <c r="BN267" s="142" t="s">
        <v>612</v>
      </c>
    </row>
    <row r="268" spans="2:66" s="1" customFormat="1" ht="55.5" customHeight="1">
      <c r="B268" s="130"/>
      <c r="C268" s="131" t="s">
        <v>613</v>
      </c>
      <c r="D268" s="131" t="s">
        <v>144</v>
      </c>
      <c r="E268" s="131" t="s">
        <v>1585</v>
      </c>
      <c r="F268" s="132" t="s">
        <v>614</v>
      </c>
      <c r="G268" s="133" t="s">
        <v>615</v>
      </c>
      <c r="H268" s="134" t="s">
        <v>344</v>
      </c>
      <c r="I268" s="135">
        <v>9</v>
      </c>
      <c r="J268" s="136"/>
      <c r="K268" s="136">
        <f t="shared" si="80"/>
        <v>0</v>
      </c>
      <c r="L268" s="137"/>
      <c r="M268" s="25"/>
      <c r="N268" s="138" t="s">
        <v>1</v>
      </c>
      <c r="O268" s="139" t="s">
        <v>39</v>
      </c>
      <c r="P268" s="140">
        <v>0</v>
      </c>
      <c r="Q268" s="140">
        <f t="shared" si="81"/>
        <v>0</v>
      </c>
      <c r="R268" s="140">
        <v>0</v>
      </c>
      <c r="S268" s="140">
        <f t="shared" si="82"/>
        <v>0</v>
      </c>
      <c r="T268" s="140">
        <v>0</v>
      </c>
      <c r="U268" s="140">
        <f t="shared" si="83"/>
        <v>0</v>
      </c>
      <c r="V268" s="141" t="s">
        <v>1</v>
      </c>
      <c r="AS268" s="142" t="s">
        <v>209</v>
      </c>
      <c r="AU268" s="142" t="s">
        <v>144</v>
      </c>
      <c r="AV268" s="142" t="s">
        <v>149</v>
      </c>
      <c r="AZ268" s="13" t="s">
        <v>142</v>
      </c>
      <c r="BF268" s="143">
        <f t="shared" si="84"/>
        <v>0</v>
      </c>
      <c r="BG268" s="143">
        <f t="shared" si="85"/>
        <v>0</v>
      </c>
      <c r="BH268" s="143">
        <f t="shared" si="86"/>
        <v>0</v>
      </c>
      <c r="BI268" s="143">
        <f t="shared" si="87"/>
        <v>0</v>
      </c>
      <c r="BJ268" s="143">
        <f t="shared" si="88"/>
        <v>0</v>
      </c>
      <c r="BK268" s="13" t="s">
        <v>149</v>
      </c>
      <c r="BL268" s="143">
        <f t="shared" si="89"/>
        <v>0</v>
      </c>
      <c r="BM268" s="13" t="s">
        <v>209</v>
      </c>
      <c r="BN268" s="142" t="s">
        <v>616</v>
      </c>
    </row>
    <row r="269" spans="2:66" s="1" customFormat="1" ht="55.5" customHeight="1">
      <c r="B269" s="130"/>
      <c r="C269" s="131" t="s">
        <v>617</v>
      </c>
      <c r="D269" s="131" t="s">
        <v>144</v>
      </c>
      <c r="E269" s="131" t="s">
        <v>1585</v>
      </c>
      <c r="F269" s="132" t="s">
        <v>618</v>
      </c>
      <c r="G269" s="133" t="s">
        <v>619</v>
      </c>
      <c r="H269" s="134" t="s">
        <v>344</v>
      </c>
      <c r="I269" s="135">
        <v>11</v>
      </c>
      <c r="J269" s="136"/>
      <c r="K269" s="136">
        <f t="shared" si="80"/>
        <v>0</v>
      </c>
      <c r="L269" s="137"/>
      <c r="M269" s="25"/>
      <c r="N269" s="138" t="s">
        <v>1</v>
      </c>
      <c r="O269" s="139" t="s">
        <v>39</v>
      </c>
      <c r="P269" s="140">
        <v>0</v>
      </c>
      <c r="Q269" s="140">
        <f t="shared" si="81"/>
        <v>0</v>
      </c>
      <c r="R269" s="140">
        <v>0</v>
      </c>
      <c r="S269" s="140">
        <f t="shared" si="82"/>
        <v>0</v>
      </c>
      <c r="T269" s="140">
        <v>0</v>
      </c>
      <c r="U269" s="140">
        <f t="shared" si="83"/>
        <v>0</v>
      </c>
      <c r="V269" s="141" t="s">
        <v>1</v>
      </c>
      <c r="AS269" s="142" t="s">
        <v>209</v>
      </c>
      <c r="AU269" s="142" t="s">
        <v>144</v>
      </c>
      <c r="AV269" s="142" t="s">
        <v>149</v>
      </c>
      <c r="AZ269" s="13" t="s">
        <v>142</v>
      </c>
      <c r="BF269" s="143">
        <f t="shared" si="84"/>
        <v>0</v>
      </c>
      <c r="BG269" s="143">
        <f t="shared" si="85"/>
        <v>0</v>
      </c>
      <c r="BH269" s="143">
        <f t="shared" si="86"/>
        <v>0</v>
      </c>
      <c r="BI269" s="143">
        <f t="shared" si="87"/>
        <v>0</v>
      </c>
      <c r="BJ269" s="143">
        <f t="shared" si="88"/>
        <v>0</v>
      </c>
      <c r="BK269" s="13" t="s">
        <v>149</v>
      </c>
      <c r="BL269" s="143">
        <f t="shared" si="89"/>
        <v>0</v>
      </c>
      <c r="BM269" s="13" t="s">
        <v>209</v>
      </c>
      <c r="BN269" s="142" t="s">
        <v>620</v>
      </c>
    </row>
    <row r="270" spans="2:66" s="1" customFormat="1" ht="62.7" customHeight="1">
      <c r="B270" s="130"/>
      <c r="C270" s="131" t="s">
        <v>621</v>
      </c>
      <c r="D270" s="131" t="s">
        <v>144</v>
      </c>
      <c r="E270" s="131" t="s">
        <v>1585</v>
      </c>
      <c r="F270" s="132" t="s">
        <v>622</v>
      </c>
      <c r="G270" s="133" t="s">
        <v>623</v>
      </c>
      <c r="H270" s="134" t="s">
        <v>344</v>
      </c>
      <c r="I270" s="135">
        <v>1</v>
      </c>
      <c r="J270" s="136"/>
      <c r="K270" s="136">
        <f t="shared" si="80"/>
        <v>0</v>
      </c>
      <c r="L270" s="137"/>
      <c r="M270" s="25"/>
      <c r="N270" s="138" t="s">
        <v>1</v>
      </c>
      <c r="O270" s="139" t="s">
        <v>39</v>
      </c>
      <c r="P270" s="140">
        <v>0</v>
      </c>
      <c r="Q270" s="140">
        <f t="shared" si="81"/>
        <v>0</v>
      </c>
      <c r="R270" s="140">
        <v>0</v>
      </c>
      <c r="S270" s="140">
        <f t="shared" si="82"/>
        <v>0</v>
      </c>
      <c r="T270" s="140">
        <v>0</v>
      </c>
      <c r="U270" s="140">
        <f t="shared" si="83"/>
        <v>0</v>
      </c>
      <c r="V270" s="141" t="s">
        <v>1</v>
      </c>
      <c r="AS270" s="142" t="s">
        <v>209</v>
      </c>
      <c r="AU270" s="142" t="s">
        <v>144</v>
      </c>
      <c r="AV270" s="142" t="s">
        <v>149</v>
      </c>
      <c r="AZ270" s="13" t="s">
        <v>142</v>
      </c>
      <c r="BF270" s="143">
        <f t="shared" si="84"/>
        <v>0</v>
      </c>
      <c r="BG270" s="143">
        <f t="shared" si="85"/>
        <v>0</v>
      </c>
      <c r="BH270" s="143">
        <f t="shared" si="86"/>
        <v>0</v>
      </c>
      <c r="BI270" s="143">
        <f t="shared" si="87"/>
        <v>0</v>
      </c>
      <c r="BJ270" s="143">
        <f t="shared" si="88"/>
        <v>0</v>
      </c>
      <c r="BK270" s="13" t="s">
        <v>149</v>
      </c>
      <c r="BL270" s="143">
        <f t="shared" si="89"/>
        <v>0</v>
      </c>
      <c r="BM270" s="13" t="s">
        <v>209</v>
      </c>
      <c r="BN270" s="142" t="s">
        <v>624</v>
      </c>
    </row>
    <row r="271" spans="2:66" s="1" customFormat="1" ht="62.7" customHeight="1">
      <c r="B271" s="130"/>
      <c r="C271" s="131" t="s">
        <v>625</v>
      </c>
      <c r="D271" s="131" t="s">
        <v>144</v>
      </c>
      <c r="E271" s="131" t="s">
        <v>1585</v>
      </c>
      <c r="F271" s="132" t="s">
        <v>626</v>
      </c>
      <c r="G271" s="133" t="s">
        <v>627</v>
      </c>
      <c r="H271" s="134" t="s">
        <v>344</v>
      </c>
      <c r="I271" s="135">
        <v>1</v>
      </c>
      <c r="J271" s="136"/>
      <c r="K271" s="136">
        <f t="shared" si="80"/>
        <v>0</v>
      </c>
      <c r="L271" s="137"/>
      <c r="M271" s="25"/>
      <c r="N271" s="138" t="s">
        <v>1</v>
      </c>
      <c r="O271" s="139" t="s">
        <v>39</v>
      </c>
      <c r="P271" s="140">
        <v>0</v>
      </c>
      <c r="Q271" s="140">
        <f t="shared" si="81"/>
        <v>0</v>
      </c>
      <c r="R271" s="140">
        <v>0</v>
      </c>
      <c r="S271" s="140">
        <f t="shared" si="82"/>
        <v>0</v>
      </c>
      <c r="T271" s="140">
        <v>0</v>
      </c>
      <c r="U271" s="140">
        <f t="shared" si="83"/>
        <v>0</v>
      </c>
      <c r="V271" s="141" t="s">
        <v>1</v>
      </c>
      <c r="AS271" s="142" t="s">
        <v>209</v>
      </c>
      <c r="AU271" s="142" t="s">
        <v>144</v>
      </c>
      <c r="AV271" s="142" t="s">
        <v>149</v>
      </c>
      <c r="AZ271" s="13" t="s">
        <v>142</v>
      </c>
      <c r="BF271" s="143">
        <f t="shared" si="84"/>
        <v>0</v>
      </c>
      <c r="BG271" s="143">
        <f t="shared" si="85"/>
        <v>0</v>
      </c>
      <c r="BH271" s="143">
        <f t="shared" si="86"/>
        <v>0</v>
      </c>
      <c r="BI271" s="143">
        <f t="shared" si="87"/>
        <v>0</v>
      </c>
      <c r="BJ271" s="143">
        <f t="shared" si="88"/>
        <v>0</v>
      </c>
      <c r="BK271" s="13" t="s">
        <v>149</v>
      </c>
      <c r="BL271" s="143">
        <f t="shared" si="89"/>
        <v>0</v>
      </c>
      <c r="BM271" s="13" t="s">
        <v>209</v>
      </c>
      <c r="BN271" s="142" t="s">
        <v>628</v>
      </c>
    </row>
    <row r="272" spans="2:66" s="1" customFormat="1" ht="55.5" customHeight="1">
      <c r="B272" s="130"/>
      <c r="C272" s="131" t="s">
        <v>629</v>
      </c>
      <c r="D272" s="131" t="s">
        <v>144</v>
      </c>
      <c r="E272" s="131" t="s">
        <v>1585</v>
      </c>
      <c r="F272" s="132" t="s">
        <v>630</v>
      </c>
      <c r="G272" s="133" t="s">
        <v>631</v>
      </c>
      <c r="H272" s="134" t="s">
        <v>344</v>
      </c>
      <c r="I272" s="135">
        <v>1</v>
      </c>
      <c r="J272" s="136"/>
      <c r="K272" s="136">
        <f t="shared" si="80"/>
        <v>0</v>
      </c>
      <c r="L272" s="137"/>
      <c r="M272" s="25"/>
      <c r="N272" s="138" t="s">
        <v>1</v>
      </c>
      <c r="O272" s="139" t="s">
        <v>39</v>
      </c>
      <c r="P272" s="140">
        <v>0</v>
      </c>
      <c r="Q272" s="140">
        <f t="shared" si="81"/>
        <v>0</v>
      </c>
      <c r="R272" s="140">
        <v>0</v>
      </c>
      <c r="S272" s="140">
        <f t="shared" si="82"/>
        <v>0</v>
      </c>
      <c r="T272" s="140">
        <v>0</v>
      </c>
      <c r="U272" s="140">
        <f t="shared" si="83"/>
        <v>0</v>
      </c>
      <c r="V272" s="141" t="s">
        <v>1</v>
      </c>
      <c r="AS272" s="142" t="s">
        <v>209</v>
      </c>
      <c r="AU272" s="142" t="s">
        <v>144</v>
      </c>
      <c r="AV272" s="142" t="s">
        <v>149</v>
      </c>
      <c r="AZ272" s="13" t="s">
        <v>142</v>
      </c>
      <c r="BF272" s="143">
        <f t="shared" si="84"/>
        <v>0</v>
      </c>
      <c r="BG272" s="143">
        <f t="shared" si="85"/>
        <v>0</v>
      </c>
      <c r="BH272" s="143">
        <f t="shared" si="86"/>
        <v>0</v>
      </c>
      <c r="BI272" s="143">
        <f t="shared" si="87"/>
        <v>0</v>
      </c>
      <c r="BJ272" s="143">
        <f t="shared" si="88"/>
        <v>0</v>
      </c>
      <c r="BK272" s="13" t="s">
        <v>149</v>
      </c>
      <c r="BL272" s="143">
        <f t="shared" si="89"/>
        <v>0</v>
      </c>
      <c r="BM272" s="13" t="s">
        <v>209</v>
      </c>
      <c r="BN272" s="142" t="s">
        <v>632</v>
      </c>
    </row>
    <row r="273" spans="2:66" s="1" customFormat="1" ht="55.5" customHeight="1">
      <c r="B273" s="130"/>
      <c r="C273" s="131" t="s">
        <v>633</v>
      </c>
      <c r="D273" s="131" t="s">
        <v>144</v>
      </c>
      <c r="E273" s="131" t="s">
        <v>1585</v>
      </c>
      <c r="F273" s="132" t="s">
        <v>634</v>
      </c>
      <c r="G273" s="133" t="s">
        <v>635</v>
      </c>
      <c r="H273" s="134" t="s">
        <v>344</v>
      </c>
      <c r="I273" s="135">
        <v>1</v>
      </c>
      <c r="J273" s="136"/>
      <c r="K273" s="136">
        <f t="shared" si="80"/>
        <v>0</v>
      </c>
      <c r="L273" s="137"/>
      <c r="M273" s="25"/>
      <c r="N273" s="138" t="s">
        <v>1</v>
      </c>
      <c r="O273" s="139" t="s">
        <v>39</v>
      </c>
      <c r="P273" s="140">
        <v>0</v>
      </c>
      <c r="Q273" s="140">
        <f t="shared" si="81"/>
        <v>0</v>
      </c>
      <c r="R273" s="140">
        <v>0</v>
      </c>
      <c r="S273" s="140">
        <f t="shared" si="82"/>
        <v>0</v>
      </c>
      <c r="T273" s="140">
        <v>0</v>
      </c>
      <c r="U273" s="140">
        <f t="shared" si="83"/>
        <v>0</v>
      </c>
      <c r="V273" s="141" t="s">
        <v>1</v>
      </c>
      <c r="AS273" s="142" t="s">
        <v>209</v>
      </c>
      <c r="AU273" s="142" t="s">
        <v>144</v>
      </c>
      <c r="AV273" s="142" t="s">
        <v>149</v>
      </c>
      <c r="AZ273" s="13" t="s">
        <v>142</v>
      </c>
      <c r="BF273" s="143">
        <f t="shared" si="84"/>
        <v>0</v>
      </c>
      <c r="BG273" s="143">
        <f t="shared" si="85"/>
        <v>0</v>
      </c>
      <c r="BH273" s="143">
        <f t="shared" si="86"/>
        <v>0</v>
      </c>
      <c r="BI273" s="143">
        <f t="shared" si="87"/>
        <v>0</v>
      </c>
      <c r="BJ273" s="143">
        <f t="shared" si="88"/>
        <v>0</v>
      </c>
      <c r="BK273" s="13" t="s">
        <v>149</v>
      </c>
      <c r="BL273" s="143">
        <f t="shared" si="89"/>
        <v>0</v>
      </c>
      <c r="BM273" s="13" t="s">
        <v>209</v>
      </c>
      <c r="BN273" s="142" t="s">
        <v>636</v>
      </c>
    </row>
    <row r="274" spans="2:66" s="1" customFormat="1" ht="37.950000000000003" customHeight="1">
      <c r="B274" s="130"/>
      <c r="C274" s="131" t="s">
        <v>637</v>
      </c>
      <c r="D274" s="131" t="s">
        <v>144</v>
      </c>
      <c r="E274" s="131" t="s">
        <v>1585</v>
      </c>
      <c r="F274" s="132" t="s">
        <v>638</v>
      </c>
      <c r="G274" s="133" t="s">
        <v>639</v>
      </c>
      <c r="H274" s="134" t="s">
        <v>344</v>
      </c>
      <c r="I274" s="135">
        <v>1</v>
      </c>
      <c r="J274" s="136"/>
      <c r="K274" s="136">
        <f t="shared" si="80"/>
        <v>0</v>
      </c>
      <c r="L274" s="137"/>
      <c r="M274" s="25"/>
      <c r="N274" s="138" t="s">
        <v>1</v>
      </c>
      <c r="O274" s="139" t="s">
        <v>39</v>
      </c>
      <c r="P274" s="140">
        <v>0</v>
      </c>
      <c r="Q274" s="140">
        <f t="shared" si="81"/>
        <v>0</v>
      </c>
      <c r="R274" s="140">
        <v>0</v>
      </c>
      <c r="S274" s="140">
        <f t="shared" si="82"/>
        <v>0</v>
      </c>
      <c r="T274" s="140">
        <v>0</v>
      </c>
      <c r="U274" s="140">
        <f t="shared" si="83"/>
        <v>0</v>
      </c>
      <c r="V274" s="141" t="s">
        <v>1</v>
      </c>
      <c r="AS274" s="142" t="s">
        <v>209</v>
      </c>
      <c r="AU274" s="142" t="s">
        <v>144</v>
      </c>
      <c r="AV274" s="142" t="s">
        <v>149</v>
      </c>
      <c r="AZ274" s="13" t="s">
        <v>142</v>
      </c>
      <c r="BF274" s="143">
        <f t="shared" si="84"/>
        <v>0</v>
      </c>
      <c r="BG274" s="143">
        <f t="shared" si="85"/>
        <v>0</v>
      </c>
      <c r="BH274" s="143">
        <f t="shared" si="86"/>
        <v>0</v>
      </c>
      <c r="BI274" s="143">
        <f t="shared" si="87"/>
        <v>0</v>
      </c>
      <c r="BJ274" s="143">
        <f t="shared" si="88"/>
        <v>0</v>
      </c>
      <c r="BK274" s="13" t="s">
        <v>149</v>
      </c>
      <c r="BL274" s="143">
        <f t="shared" si="89"/>
        <v>0</v>
      </c>
      <c r="BM274" s="13" t="s">
        <v>209</v>
      </c>
      <c r="BN274" s="142" t="s">
        <v>640</v>
      </c>
    </row>
    <row r="275" spans="2:66" s="1" customFormat="1" ht="49.2" customHeight="1">
      <c r="B275" s="130"/>
      <c r="C275" s="131" t="s">
        <v>641</v>
      </c>
      <c r="D275" s="131" t="s">
        <v>144</v>
      </c>
      <c r="E275" s="131" t="s">
        <v>1585</v>
      </c>
      <c r="F275" s="132" t="s">
        <v>642</v>
      </c>
      <c r="G275" s="133" t="s">
        <v>643</v>
      </c>
      <c r="H275" s="134" t="s">
        <v>344</v>
      </c>
      <c r="I275" s="135">
        <v>1</v>
      </c>
      <c r="J275" s="136"/>
      <c r="K275" s="136">
        <f t="shared" si="80"/>
        <v>0</v>
      </c>
      <c r="L275" s="137"/>
      <c r="M275" s="25"/>
      <c r="N275" s="138" t="s">
        <v>1</v>
      </c>
      <c r="O275" s="139" t="s">
        <v>39</v>
      </c>
      <c r="P275" s="140">
        <v>0</v>
      </c>
      <c r="Q275" s="140">
        <f t="shared" si="81"/>
        <v>0</v>
      </c>
      <c r="R275" s="140">
        <v>0</v>
      </c>
      <c r="S275" s="140">
        <f t="shared" si="82"/>
        <v>0</v>
      </c>
      <c r="T275" s="140">
        <v>0</v>
      </c>
      <c r="U275" s="140">
        <f t="shared" si="83"/>
        <v>0</v>
      </c>
      <c r="V275" s="141" t="s">
        <v>1</v>
      </c>
      <c r="AS275" s="142" t="s">
        <v>209</v>
      </c>
      <c r="AU275" s="142" t="s">
        <v>144</v>
      </c>
      <c r="AV275" s="142" t="s">
        <v>149</v>
      </c>
      <c r="AZ275" s="13" t="s">
        <v>142</v>
      </c>
      <c r="BF275" s="143">
        <f t="shared" si="84"/>
        <v>0</v>
      </c>
      <c r="BG275" s="143">
        <f t="shared" si="85"/>
        <v>0</v>
      </c>
      <c r="BH275" s="143">
        <f t="shared" si="86"/>
        <v>0</v>
      </c>
      <c r="BI275" s="143">
        <f t="shared" si="87"/>
        <v>0</v>
      </c>
      <c r="BJ275" s="143">
        <f t="shared" si="88"/>
        <v>0</v>
      </c>
      <c r="BK275" s="13" t="s">
        <v>149</v>
      </c>
      <c r="BL275" s="143">
        <f t="shared" si="89"/>
        <v>0</v>
      </c>
      <c r="BM275" s="13" t="s">
        <v>209</v>
      </c>
      <c r="BN275" s="142" t="s">
        <v>644</v>
      </c>
    </row>
    <row r="276" spans="2:66" s="1" customFormat="1" ht="49.2" customHeight="1">
      <c r="B276" s="130"/>
      <c r="C276" s="131" t="s">
        <v>645</v>
      </c>
      <c r="D276" s="131" t="s">
        <v>144</v>
      </c>
      <c r="E276" s="131" t="s">
        <v>1585</v>
      </c>
      <c r="F276" s="132" t="s">
        <v>646</v>
      </c>
      <c r="G276" s="133" t="s">
        <v>647</v>
      </c>
      <c r="H276" s="134" t="s">
        <v>344</v>
      </c>
      <c r="I276" s="135">
        <v>3</v>
      </c>
      <c r="J276" s="136"/>
      <c r="K276" s="136">
        <f t="shared" si="80"/>
        <v>0</v>
      </c>
      <c r="L276" s="137"/>
      <c r="M276" s="25"/>
      <c r="N276" s="138" t="s">
        <v>1</v>
      </c>
      <c r="O276" s="139" t="s">
        <v>39</v>
      </c>
      <c r="P276" s="140">
        <v>0</v>
      </c>
      <c r="Q276" s="140">
        <f t="shared" si="81"/>
        <v>0</v>
      </c>
      <c r="R276" s="140">
        <v>0</v>
      </c>
      <c r="S276" s="140">
        <f t="shared" si="82"/>
        <v>0</v>
      </c>
      <c r="T276" s="140">
        <v>0</v>
      </c>
      <c r="U276" s="140">
        <f t="shared" si="83"/>
        <v>0</v>
      </c>
      <c r="V276" s="141" t="s">
        <v>1</v>
      </c>
      <c r="AS276" s="142" t="s">
        <v>209</v>
      </c>
      <c r="AU276" s="142" t="s">
        <v>144</v>
      </c>
      <c r="AV276" s="142" t="s">
        <v>149</v>
      </c>
      <c r="AZ276" s="13" t="s">
        <v>142</v>
      </c>
      <c r="BF276" s="143">
        <f t="shared" si="84"/>
        <v>0</v>
      </c>
      <c r="BG276" s="143">
        <f t="shared" si="85"/>
        <v>0</v>
      </c>
      <c r="BH276" s="143">
        <f t="shared" si="86"/>
        <v>0</v>
      </c>
      <c r="BI276" s="143">
        <f t="shared" si="87"/>
        <v>0</v>
      </c>
      <c r="BJ276" s="143">
        <f t="shared" si="88"/>
        <v>0</v>
      </c>
      <c r="BK276" s="13" t="s">
        <v>149</v>
      </c>
      <c r="BL276" s="143">
        <f t="shared" si="89"/>
        <v>0</v>
      </c>
      <c r="BM276" s="13" t="s">
        <v>209</v>
      </c>
      <c r="BN276" s="142" t="s">
        <v>648</v>
      </c>
    </row>
    <row r="277" spans="2:66" s="1" customFormat="1" ht="49.2" customHeight="1">
      <c r="B277" s="130"/>
      <c r="C277" s="131" t="s">
        <v>649</v>
      </c>
      <c r="D277" s="131" t="s">
        <v>144</v>
      </c>
      <c r="E277" s="131" t="s">
        <v>1585</v>
      </c>
      <c r="F277" s="132" t="s">
        <v>650</v>
      </c>
      <c r="G277" s="133" t="s">
        <v>651</v>
      </c>
      <c r="H277" s="134" t="s">
        <v>344</v>
      </c>
      <c r="I277" s="135">
        <v>4</v>
      </c>
      <c r="J277" s="136"/>
      <c r="K277" s="136">
        <f t="shared" si="80"/>
        <v>0</v>
      </c>
      <c r="L277" s="137"/>
      <c r="M277" s="25"/>
      <c r="N277" s="138" t="s">
        <v>1</v>
      </c>
      <c r="O277" s="139" t="s">
        <v>39</v>
      </c>
      <c r="P277" s="140">
        <v>0</v>
      </c>
      <c r="Q277" s="140">
        <f t="shared" si="81"/>
        <v>0</v>
      </c>
      <c r="R277" s="140">
        <v>0</v>
      </c>
      <c r="S277" s="140">
        <f t="shared" si="82"/>
        <v>0</v>
      </c>
      <c r="T277" s="140">
        <v>0</v>
      </c>
      <c r="U277" s="140">
        <f t="shared" si="83"/>
        <v>0</v>
      </c>
      <c r="V277" s="141" t="s">
        <v>1</v>
      </c>
      <c r="AS277" s="142" t="s">
        <v>209</v>
      </c>
      <c r="AU277" s="142" t="s">
        <v>144</v>
      </c>
      <c r="AV277" s="142" t="s">
        <v>149</v>
      </c>
      <c r="AZ277" s="13" t="s">
        <v>142</v>
      </c>
      <c r="BF277" s="143">
        <f t="shared" si="84"/>
        <v>0</v>
      </c>
      <c r="BG277" s="143">
        <f t="shared" si="85"/>
        <v>0</v>
      </c>
      <c r="BH277" s="143">
        <f t="shared" si="86"/>
        <v>0</v>
      </c>
      <c r="BI277" s="143">
        <f t="shared" si="87"/>
        <v>0</v>
      </c>
      <c r="BJ277" s="143">
        <f t="shared" si="88"/>
        <v>0</v>
      </c>
      <c r="BK277" s="13" t="s">
        <v>149</v>
      </c>
      <c r="BL277" s="143">
        <f t="shared" si="89"/>
        <v>0</v>
      </c>
      <c r="BM277" s="13" t="s">
        <v>209</v>
      </c>
      <c r="BN277" s="142" t="s">
        <v>652</v>
      </c>
    </row>
    <row r="278" spans="2:66" s="11" customFormat="1" ht="22.95" customHeight="1">
      <c r="B278" s="119"/>
      <c r="D278" s="120" t="s">
        <v>72</v>
      </c>
      <c r="E278" s="120"/>
      <c r="F278" s="128" t="s">
        <v>653</v>
      </c>
      <c r="G278" s="128" t="s">
        <v>654</v>
      </c>
      <c r="K278" s="129">
        <f>BL278</f>
        <v>0</v>
      </c>
      <c r="M278" s="119"/>
      <c r="N278" s="123"/>
      <c r="Q278" s="124">
        <f>SUM(Q279:Q284)</f>
        <v>203.15549200000001</v>
      </c>
      <c r="S278" s="124">
        <f>SUM(S279:S284)</f>
        <v>13.944910759999999</v>
      </c>
      <c r="U278" s="124">
        <f>SUM(U279:U284)</f>
        <v>0</v>
      </c>
      <c r="V278" s="125"/>
      <c r="AS278" s="120" t="s">
        <v>149</v>
      </c>
      <c r="AU278" s="126" t="s">
        <v>72</v>
      </c>
      <c r="AV278" s="126" t="s">
        <v>81</v>
      </c>
      <c r="AZ278" s="120" t="s">
        <v>142</v>
      </c>
      <c r="BL278" s="127">
        <f>SUM(BL279:BL284)</f>
        <v>0</v>
      </c>
    </row>
    <row r="279" spans="2:66" s="1" customFormat="1" ht="37.950000000000003" customHeight="1">
      <c r="B279" s="130"/>
      <c r="C279" s="131" t="s">
        <v>655</v>
      </c>
      <c r="D279" s="131" t="s">
        <v>144</v>
      </c>
      <c r="E279" s="131">
        <v>763</v>
      </c>
      <c r="F279" s="132" t="s">
        <v>656</v>
      </c>
      <c r="G279" s="133" t="s">
        <v>657</v>
      </c>
      <c r="H279" s="134" t="s">
        <v>147</v>
      </c>
      <c r="I279" s="135">
        <v>221.8</v>
      </c>
      <c r="J279" s="136"/>
      <c r="K279" s="136">
        <f t="shared" ref="K279:K284" si="90">ROUND(J279*I279,2)</f>
        <v>0</v>
      </c>
      <c r="L279" s="137"/>
      <c r="M279" s="25"/>
      <c r="N279" s="138" t="s">
        <v>1</v>
      </c>
      <c r="O279" s="139" t="s">
        <v>39</v>
      </c>
      <c r="P279" s="140">
        <v>0.91593999999999998</v>
      </c>
      <c r="Q279" s="140">
        <f t="shared" ref="Q279:Q284" si="91">P279*I279</f>
        <v>203.15549200000001</v>
      </c>
      <c r="R279" s="140">
        <v>1.18456E-2</v>
      </c>
      <c r="S279" s="140">
        <f t="shared" ref="S279:S284" si="92">R279*I279</f>
        <v>2.6273540799999999</v>
      </c>
      <c r="T279" s="140">
        <v>0</v>
      </c>
      <c r="U279" s="140">
        <f t="shared" ref="U279:U284" si="93">T279*I279</f>
        <v>0</v>
      </c>
      <c r="V279" s="141" t="s">
        <v>1</v>
      </c>
      <c r="AS279" s="142" t="s">
        <v>209</v>
      </c>
      <c r="AU279" s="142" t="s">
        <v>144</v>
      </c>
      <c r="AV279" s="142" t="s">
        <v>149</v>
      </c>
      <c r="AZ279" s="13" t="s">
        <v>142</v>
      </c>
      <c r="BF279" s="143">
        <f t="shared" ref="BF279:BF284" si="94">IF(O279="základná",K279,0)</f>
        <v>0</v>
      </c>
      <c r="BG279" s="143">
        <f t="shared" ref="BG279:BG284" si="95">IF(O279="znížená",K279,0)</f>
        <v>0</v>
      </c>
      <c r="BH279" s="143">
        <f t="shared" ref="BH279:BH284" si="96">IF(O279="zákl. prenesená",K279,0)</f>
        <v>0</v>
      </c>
      <c r="BI279" s="143">
        <f t="shared" ref="BI279:BI284" si="97">IF(O279="zníž. prenesená",K279,0)</f>
        <v>0</v>
      </c>
      <c r="BJ279" s="143">
        <f t="shared" ref="BJ279:BJ284" si="98">IF(O279="nulová",K279,0)</f>
        <v>0</v>
      </c>
      <c r="BK279" s="13" t="s">
        <v>149</v>
      </c>
      <c r="BL279" s="143">
        <f t="shared" ref="BL279:BL284" si="99">ROUND(J279*I279,2)</f>
        <v>0</v>
      </c>
      <c r="BM279" s="13" t="s">
        <v>209</v>
      </c>
      <c r="BN279" s="142" t="s">
        <v>658</v>
      </c>
    </row>
    <row r="280" spans="2:66" s="1" customFormat="1" ht="37.950000000000003" customHeight="1">
      <c r="B280" s="130"/>
      <c r="C280" s="131" t="s">
        <v>659</v>
      </c>
      <c r="D280" s="131" t="s">
        <v>144</v>
      </c>
      <c r="E280" s="131" t="s">
        <v>1585</v>
      </c>
      <c r="F280" s="132" t="s">
        <v>660</v>
      </c>
      <c r="G280" s="133" t="s">
        <v>661</v>
      </c>
      <c r="H280" s="134" t="s">
        <v>147</v>
      </c>
      <c r="I280" s="135">
        <v>299.36200000000002</v>
      </c>
      <c r="J280" s="136"/>
      <c r="K280" s="136">
        <f t="shared" si="90"/>
        <v>0</v>
      </c>
      <c r="L280" s="137"/>
      <c r="M280" s="25"/>
      <c r="N280" s="138" t="s">
        <v>1</v>
      </c>
      <c r="O280" s="139" t="s">
        <v>39</v>
      </c>
      <c r="P280" s="140">
        <v>0</v>
      </c>
      <c r="Q280" s="140">
        <f t="shared" si="91"/>
        <v>0</v>
      </c>
      <c r="R280" s="140">
        <v>3.739E-2</v>
      </c>
      <c r="S280" s="140">
        <f t="shared" si="92"/>
        <v>11.19314518</v>
      </c>
      <c r="T280" s="140">
        <v>0</v>
      </c>
      <c r="U280" s="140">
        <f t="shared" si="93"/>
        <v>0</v>
      </c>
      <c r="V280" s="141" t="s">
        <v>1</v>
      </c>
      <c r="AS280" s="142" t="s">
        <v>209</v>
      </c>
      <c r="AU280" s="142" t="s">
        <v>144</v>
      </c>
      <c r="AV280" s="142" t="s">
        <v>149</v>
      </c>
      <c r="AZ280" s="13" t="s">
        <v>142</v>
      </c>
      <c r="BF280" s="143">
        <f t="shared" si="94"/>
        <v>0</v>
      </c>
      <c r="BG280" s="143">
        <f t="shared" si="95"/>
        <v>0</v>
      </c>
      <c r="BH280" s="143">
        <f t="shared" si="96"/>
        <v>0</v>
      </c>
      <c r="BI280" s="143">
        <f t="shared" si="97"/>
        <v>0</v>
      </c>
      <c r="BJ280" s="143">
        <f t="shared" si="98"/>
        <v>0</v>
      </c>
      <c r="BK280" s="13" t="s">
        <v>149</v>
      </c>
      <c r="BL280" s="143">
        <f t="shared" si="99"/>
        <v>0</v>
      </c>
      <c r="BM280" s="13" t="s">
        <v>209</v>
      </c>
      <c r="BN280" s="142" t="s">
        <v>662</v>
      </c>
    </row>
    <row r="281" spans="2:66" s="1" customFormat="1" ht="16.5" customHeight="1">
      <c r="B281" s="130"/>
      <c r="C281" s="131" t="s">
        <v>663</v>
      </c>
      <c r="D281" s="131" t="s">
        <v>144</v>
      </c>
      <c r="E281" s="131" t="s">
        <v>1585</v>
      </c>
      <c r="F281" s="132" t="s">
        <v>664</v>
      </c>
      <c r="G281" s="133" t="s">
        <v>665</v>
      </c>
      <c r="H281" s="134" t="s">
        <v>147</v>
      </c>
      <c r="I281" s="135">
        <v>4.5</v>
      </c>
      <c r="J281" s="136"/>
      <c r="K281" s="136">
        <f t="shared" si="90"/>
        <v>0</v>
      </c>
      <c r="L281" s="137"/>
      <c r="M281" s="25"/>
      <c r="N281" s="138" t="s">
        <v>1</v>
      </c>
      <c r="O281" s="139" t="s">
        <v>39</v>
      </c>
      <c r="P281" s="140">
        <v>0</v>
      </c>
      <c r="Q281" s="140">
        <f t="shared" si="91"/>
        <v>0</v>
      </c>
      <c r="R281" s="140">
        <v>4.0999999999999999E-4</v>
      </c>
      <c r="S281" s="140">
        <f t="shared" si="92"/>
        <v>1.8449999999999999E-3</v>
      </c>
      <c r="T281" s="140">
        <v>0</v>
      </c>
      <c r="U281" s="140">
        <f t="shared" si="93"/>
        <v>0</v>
      </c>
      <c r="V281" s="141" t="s">
        <v>1</v>
      </c>
      <c r="AS281" s="142" t="s">
        <v>209</v>
      </c>
      <c r="AU281" s="142" t="s">
        <v>144</v>
      </c>
      <c r="AV281" s="142" t="s">
        <v>149</v>
      </c>
      <c r="AZ281" s="13" t="s">
        <v>142</v>
      </c>
      <c r="BF281" s="143">
        <f t="shared" si="94"/>
        <v>0</v>
      </c>
      <c r="BG281" s="143">
        <f t="shared" si="95"/>
        <v>0</v>
      </c>
      <c r="BH281" s="143">
        <f t="shared" si="96"/>
        <v>0</v>
      </c>
      <c r="BI281" s="143">
        <f t="shared" si="97"/>
        <v>0</v>
      </c>
      <c r="BJ281" s="143">
        <f t="shared" si="98"/>
        <v>0</v>
      </c>
      <c r="BK281" s="13" t="s">
        <v>149</v>
      </c>
      <c r="BL281" s="143">
        <f t="shared" si="99"/>
        <v>0</v>
      </c>
      <c r="BM281" s="13" t="s">
        <v>209</v>
      </c>
      <c r="BN281" s="142" t="s">
        <v>666</v>
      </c>
    </row>
    <row r="282" spans="2:66" s="1" customFormat="1" ht="37.950000000000003" customHeight="1">
      <c r="B282" s="130"/>
      <c r="C282" s="144" t="s">
        <v>667</v>
      </c>
      <c r="D282" s="144" t="s">
        <v>205</v>
      </c>
      <c r="E282" s="144">
        <v>553</v>
      </c>
      <c r="F282" s="145" t="s">
        <v>668</v>
      </c>
      <c r="G282" s="146" t="s">
        <v>669</v>
      </c>
      <c r="H282" s="147" t="s">
        <v>339</v>
      </c>
      <c r="I282" s="148">
        <v>4.7249999999999996</v>
      </c>
      <c r="J282" s="149"/>
      <c r="K282" s="149">
        <f t="shared" si="90"/>
        <v>0</v>
      </c>
      <c r="L282" s="150"/>
      <c r="M282" s="151"/>
      <c r="N282" s="152" t="s">
        <v>1</v>
      </c>
      <c r="O282" s="153" t="s">
        <v>39</v>
      </c>
      <c r="P282" s="140">
        <v>0</v>
      </c>
      <c r="Q282" s="140">
        <f t="shared" si="91"/>
        <v>0</v>
      </c>
      <c r="R282" s="140">
        <v>2.4000000000000001E-4</v>
      </c>
      <c r="S282" s="140">
        <f t="shared" si="92"/>
        <v>1.134E-3</v>
      </c>
      <c r="T282" s="140">
        <v>0</v>
      </c>
      <c r="U282" s="140">
        <f t="shared" si="93"/>
        <v>0</v>
      </c>
      <c r="V282" s="141" t="s">
        <v>1</v>
      </c>
      <c r="AS282" s="142" t="s">
        <v>273</v>
      </c>
      <c r="AU282" s="142" t="s">
        <v>205</v>
      </c>
      <c r="AV282" s="142" t="s">
        <v>149</v>
      </c>
      <c r="AZ282" s="13" t="s">
        <v>142</v>
      </c>
      <c r="BF282" s="143">
        <f t="shared" si="94"/>
        <v>0</v>
      </c>
      <c r="BG282" s="143">
        <f t="shared" si="95"/>
        <v>0</v>
      </c>
      <c r="BH282" s="143">
        <f t="shared" si="96"/>
        <v>0</v>
      </c>
      <c r="BI282" s="143">
        <f t="shared" si="97"/>
        <v>0</v>
      </c>
      <c r="BJ282" s="143">
        <f t="shared" si="98"/>
        <v>0</v>
      </c>
      <c r="BK282" s="13" t="s">
        <v>149</v>
      </c>
      <c r="BL282" s="143">
        <f t="shared" si="99"/>
        <v>0</v>
      </c>
      <c r="BM282" s="13" t="s">
        <v>209</v>
      </c>
      <c r="BN282" s="142" t="s">
        <v>670</v>
      </c>
    </row>
    <row r="283" spans="2:66" s="1" customFormat="1" ht="33" customHeight="1">
      <c r="B283" s="130"/>
      <c r="C283" s="144" t="s">
        <v>671</v>
      </c>
      <c r="D283" s="144" t="s">
        <v>205</v>
      </c>
      <c r="E283" s="144">
        <v>590</v>
      </c>
      <c r="F283" s="145" t="s">
        <v>672</v>
      </c>
      <c r="G283" s="146" t="s">
        <v>673</v>
      </c>
      <c r="H283" s="147" t="s">
        <v>147</v>
      </c>
      <c r="I283" s="148">
        <v>4.7249999999999996</v>
      </c>
      <c r="J283" s="149"/>
      <c r="K283" s="149">
        <f t="shared" si="90"/>
        <v>0</v>
      </c>
      <c r="L283" s="150"/>
      <c r="M283" s="151"/>
      <c r="N283" s="152" t="s">
        <v>1</v>
      </c>
      <c r="O283" s="153" t="s">
        <v>39</v>
      </c>
      <c r="P283" s="140">
        <v>0</v>
      </c>
      <c r="Q283" s="140">
        <f t="shared" si="91"/>
        <v>0</v>
      </c>
      <c r="R283" s="140">
        <v>2.5700000000000001E-2</v>
      </c>
      <c r="S283" s="140">
        <f t="shared" si="92"/>
        <v>0.1214325</v>
      </c>
      <c r="T283" s="140">
        <v>0</v>
      </c>
      <c r="U283" s="140">
        <f t="shared" si="93"/>
        <v>0</v>
      </c>
      <c r="V283" s="141" t="s">
        <v>1</v>
      </c>
      <c r="AS283" s="142" t="s">
        <v>273</v>
      </c>
      <c r="AU283" s="142" t="s">
        <v>205</v>
      </c>
      <c r="AV283" s="142" t="s">
        <v>149</v>
      </c>
      <c r="AZ283" s="13" t="s">
        <v>142</v>
      </c>
      <c r="BF283" s="143">
        <f t="shared" si="94"/>
        <v>0</v>
      </c>
      <c r="BG283" s="143">
        <f t="shared" si="95"/>
        <v>0</v>
      </c>
      <c r="BH283" s="143">
        <f t="shared" si="96"/>
        <v>0</v>
      </c>
      <c r="BI283" s="143">
        <f t="shared" si="97"/>
        <v>0</v>
      </c>
      <c r="BJ283" s="143">
        <f t="shared" si="98"/>
        <v>0</v>
      </c>
      <c r="BK283" s="13" t="s">
        <v>149</v>
      </c>
      <c r="BL283" s="143">
        <f t="shared" si="99"/>
        <v>0</v>
      </c>
      <c r="BM283" s="13" t="s">
        <v>209</v>
      </c>
      <c r="BN283" s="142" t="s">
        <v>674</v>
      </c>
    </row>
    <row r="284" spans="2:66" s="1" customFormat="1" ht="24.15" customHeight="1">
      <c r="B284" s="130"/>
      <c r="C284" s="131" t="s">
        <v>675</v>
      </c>
      <c r="D284" s="131" t="s">
        <v>144</v>
      </c>
      <c r="E284" s="131">
        <v>763</v>
      </c>
      <c r="F284" s="132" t="s">
        <v>676</v>
      </c>
      <c r="G284" s="133" t="s">
        <v>677</v>
      </c>
      <c r="H284" s="134" t="s">
        <v>453</v>
      </c>
      <c r="I284" s="135">
        <v>268.63200000000001</v>
      </c>
      <c r="J284" s="136"/>
      <c r="K284" s="136">
        <f t="shared" si="90"/>
        <v>0</v>
      </c>
      <c r="L284" s="137"/>
      <c r="M284" s="25"/>
      <c r="N284" s="138" t="s">
        <v>1</v>
      </c>
      <c r="O284" s="139" t="s">
        <v>39</v>
      </c>
      <c r="P284" s="140">
        <v>0</v>
      </c>
      <c r="Q284" s="140">
        <f t="shared" si="91"/>
        <v>0</v>
      </c>
      <c r="R284" s="140">
        <v>0</v>
      </c>
      <c r="S284" s="140">
        <f t="shared" si="92"/>
        <v>0</v>
      </c>
      <c r="T284" s="140">
        <v>0</v>
      </c>
      <c r="U284" s="140">
        <f t="shared" si="93"/>
        <v>0</v>
      </c>
      <c r="V284" s="141" t="s">
        <v>1</v>
      </c>
      <c r="AS284" s="142" t="s">
        <v>209</v>
      </c>
      <c r="AU284" s="142" t="s">
        <v>144</v>
      </c>
      <c r="AV284" s="142" t="s">
        <v>149</v>
      </c>
      <c r="AZ284" s="13" t="s">
        <v>142</v>
      </c>
      <c r="BF284" s="143">
        <f t="shared" si="94"/>
        <v>0</v>
      </c>
      <c r="BG284" s="143">
        <f t="shared" si="95"/>
        <v>0</v>
      </c>
      <c r="BH284" s="143">
        <f t="shared" si="96"/>
        <v>0</v>
      </c>
      <c r="BI284" s="143">
        <f t="shared" si="97"/>
        <v>0</v>
      </c>
      <c r="BJ284" s="143">
        <f t="shared" si="98"/>
        <v>0</v>
      </c>
      <c r="BK284" s="13" t="s">
        <v>149</v>
      </c>
      <c r="BL284" s="143">
        <f t="shared" si="99"/>
        <v>0</v>
      </c>
      <c r="BM284" s="13" t="s">
        <v>209</v>
      </c>
      <c r="BN284" s="142" t="s">
        <v>678</v>
      </c>
    </row>
    <row r="285" spans="2:66" s="11" customFormat="1" ht="22.95" customHeight="1">
      <c r="B285" s="119"/>
      <c r="D285" s="120" t="s">
        <v>72</v>
      </c>
      <c r="E285" s="120"/>
      <c r="F285" s="128" t="s">
        <v>679</v>
      </c>
      <c r="G285" s="128" t="s">
        <v>680</v>
      </c>
      <c r="K285" s="129">
        <f>BL285</f>
        <v>0</v>
      </c>
      <c r="M285" s="119"/>
      <c r="N285" s="123"/>
      <c r="Q285" s="124">
        <f>SUM(Q286:Q296)</f>
        <v>0.58799999999999997</v>
      </c>
      <c r="S285" s="124">
        <f>SUM(S286:S296)</f>
        <v>1.6866870000000003</v>
      </c>
      <c r="U285" s="124">
        <f>SUM(U286:U296)</f>
        <v>3.465E-2</v>
      </c>
      <c r="V285" s="125"/>
      <c r="AS285" s="120" t="s">
        <v>149</v>
      </c>
      <c r="AU285" s="126" t="s">
        <v>72</v>
      </c>
      <c r="AV285" s="126" t="s">
        <v>81</v>
      </c>
      <c r="AZ285" s="120" t="s">
        <v>142</v>
      </c>
      <c r="BL285" s="127">
        <f>SUM(BL286:BL296)</f>
        <v>0</v>
      </c>
    </row>
    <row r="286" spans="2:66" s="1" customFormat="1" ht="21.75" customHeight="1">
      <c r="B286" s="130"/>
      <c r="C286" s="131" t="s">
        <v>681</v>
      </c>
      <c r="D286" s="131" t="s">
        <v>144</v>
      </c>
      <c r="E286" s="131" t="s">
        <v>1585</v>
      </c>
      <c r="F286" s="132" t="s">
        <v>682</v>
      </c>
      <c r="G286" s="133" t="s">
        <v>683</v>
      </c>
      <c r="H286" s="134" t="s">
        <v>344</v>
      </c>
      <c r="I286" s="135">
        <v>12</v>
      </c>
      <c r="J286" s="136"/>
      <c r="K286" s="136">
        <f t="shared" ref="K286:K296" si="100">ROUND(J286*I286,2)</f>
        <v>0</v>
      </c>
      <c r="L286" s="137"/>
      <c r="M286" s="25"/>
      <c r="N286" s="138" t="s">
        <v>1</v>
      </c>
      <c r="O286" s="139" t="s">
        <v>39</v>
      </c>
      <c r="P286" s="140">
        <v>0</v>
      </c>
      <c r="Q286" s="140">
        <f t="shared" ref="Q286:Q296" si="101">P286*I286</f>
        <v>0</v>
      </c>
      <c r="R286" s="140">
        <v>1.6000000000000001E-3</v>
      </c>
      <c r="S286" s="140">
        <f t="shared" ref="S286:S296" si="102">R286*I286</f>
        <v>1.9200000000000002E-2</v>
      </c>
      <c r="T286" s="140">
        <v>0</v>
      </c>
      <c r="U286" s="140">
        <f t="shared" ref="U286:U296" si="103">T286*I286</f>
        <v>0</v>
      </c>
      <c r="V286" s="141" t="s">
        <v>1</v>
      </c>
      <c r="AS286" s="142" t="s">
        <v>209</v>
      </c>
      <c r="AU286" s="142" t="s">
        <v>144</v>
      </c>
      <c r="AV286" s="142" t="s">
        <v>149</v>
      </c>
      <c r="AZ286" s="13" t="s">
        <v>142</v>
      </c>
      <c r="BF286" s="143">
        <f t="shared" ref="BF286:BF296" si="104">IF(O286="základná",K286,0)</f>
        <v>0</v>
      </c>
      <c r="BG286" s="143">
        <f t="shared" ref="BG286:BG296" si="105">IF(O286="znížená",K286,0)</f>
        <v>0</v>
      </c>
      <c r="BH286" s="143">
        <f t="shared" ref="BH286:BH296" si="106">IF(O286="zákl. prenesená",K286,0)</f>
        <v>0</v>
      </c>
      <c r="BI286" s="143">
        <f t="shared" ref="BI286:BI296" si="107">IF(O286="zníž. prenesená",K286,0)</f>
        <v>0</v>
      </c>
      <c r="BJ286" s="143">
        <f t="shared" ref="BJ286:BJ296" si="108">IF(O286="nulová",K286,0)</f>
        <v>0</v>
      </c>
      <c r="BK286" s="13" t="s">
        <v>149</v>
      </c>
      <c r="BL286" s="143">
        <f t="shared" ref="BL286:BL296" si="109">ROUND(J286*I286,2)</f>
        <v>0</v>
      </c>
      <c r="BM286" s="13" t="s">
        <v>209</v>
      </c>
      <c r="BN286" s="142" t="s">
        <v>684</v>
      </c>
    </row>
    <row r="287" spans="2:66" s="1" customFormat="1" ht="16.5" customHeight="1">
      <c r="B287" s="130"/>
      <c r="C287" s="131" t="s">
        <v>685</v>
      </c>
      <c r="D287" s="131" t="s">
        <v>144</v>
      </c>
      <c r="E287" s="131" t="s">
        <v>1585</v>
      </c>
      <c r="F287" s="132" t="s">
        <v>686</v>
      </c>
      <c r="G287" s="133" t="s">
        <v>687</v>
      </c>
      <c r="H287" s="134" t="s">
        <v>147</v>
      </c>
      <c r="I287" s="135">
        <v>134.19200000000001</v>
      </c>
      <c r="J287" s="136"/>
      <c r="K287" s="136">
        <f t="shared" si="100"/>
        <v>0</v>
      </c>
      <c r="L287" s="137"/>
      <c r="M287" s="25"/>
      <c r="N287" s="138" t="s">
        <v>1</v>
      </c>
      <c r="O287" s="139" t="s">
        <v>39</v>
      </c>
      <c r="P287" s="140">
        <v>0</v>
      </c>
      <c r="Q287" s="140">
        <f t="shared" si="101"/>
        <v>0</v>
      </c>
      <c r="R287" s="140">
        <v>8.3199999999999993E-3</v>
      </c>
      <c r="S287" s="140">
        <f t="shared" si="102"/>
        <v>1.1164774399999999</v>
      </c>
      <c r="T287" s="140">
        <v>0</v>
      </c>
      <c r="U287" s="140">
        <f t="shared" si="103"/>
        <v>0</v>
      </c>
      <c r="V287" s="141" t="s">
        <v>1</v>
      </c>
      <c r="AS287" s="142" t="s">
        <v>209</v>
      </c>
      <c r="AU287" s="142" t="s">
        <v>144</v>
      </c>
      <c r="AV287" s="142" t="s">
        <v>149</v>
      </c>
      <c r="AZ287" s="13" t="s">
        <v>142</v>
      </c>
      <c r="BF287" s="143">
        <f t="shared" si="104"/>
        <v>0</v>
      </c>
      <c r="BG287" s="143">
        <f t="shared" si="105"/>
        <v>0</v>
      </c>
      <c r="BH287" s="143">
        <f t="shared" si="106"/>
        <v>0</v>
      </c>
      <c r="BI287" s="143">
        <f t="shared" si="107"/>
        <v>0</v>
      </c>
      <c r="BJ287" s="143">
        <f t="shared" si="108"/>
        <v>0</v>
      </c>
      <c r="BK287" s="13" t="s">
        <v>149</v>
      </c>
      <c r="BL287" s="143">
        <f t="shared" si="109"/>
        <v>0</v>
      </c>
      <c r="BM287" s="13" t="s">
        <v>209</v>
      </c>
      <c r="BN287" s="142" t="s">
        <v>688</v>
      </c>
    </row>
    <row r="288" spans="2:66" s="1" customFormat="1" ht="24.15" customHeight="1">
      <c r="B288" s="130"/>
      <c r="C288" s="131" t="s">
        <v>689</v>
      </c>
      <c r="D288" s="131" t="s">
        <v>144</v>
      </c>
      <c r="E288" s="131" t="s">
        <v>1585</v>
      </c>
      <c r="F288" s="132" t="s">
        <v>690</v>
      </c>
      <c r="G288" s="133" t="s">
        <v>691</v>
      </c>
      <c r="H288" s="134" t="s">
        <v>339</v>
      </c>
      <c r="I288" s="135">
        <v>10.5</v>
      </c>
      <c r="J288" s="136"/>
      <c r="K288" s="136">
        <f t="shared" si="100"/>
        <v>0</v>
      </c>
      <c r="L288" s="137"/>
      <c r="M288" s="25"/>
      <c r="N288" s="138" t="s">
        <v>1</v>
      </c>
      <c r="O288" s="139" t="s">
        <v>39</v>
      </c>
      <c r="P288" s="140">
        <v>0</v>
      </c>
      <c r="Q288" s="140">
        <f t="shared" si="101"/>
        <v>0</v>
      </c>
      <c r="R288" s="140">
        <v>2.4499999999999999E-3</v>
      </c>
      <c r="S288" s="140">
        <f t="shared" si="102"/>
        <v>2.5724999999999998E-2</v>
      </c>
      <c r="T288" s="140">
        <v>0</v>
      </c>
      <c r="U288" s="140">
        <f t="shared" si="103"/>
        <v>0</v>
      </c>
      <c r="V288" s="141" t="s">
        <v>1</v>
      </c>
      <c r="AS288" s="142" t="s">
        <v>209</v>
      </c>
      <c r="AU288" s="142" t="s">
        <v>144</v>
      </c>
      <c r="AV288" s="142" t="s">
        <v>149</v>
      </c>
      <c r="AZ288" s="13" t="s">
        <v>142</v>
      </c>
      <c r="BF288" s="143">
        <f t="shared" si="104"/>
        <v>0</v>
      </c>
      <c r="BG288" s="143">
        <f t="shared" si="105"/>
        <v>0</v>
      </c>
      <c r="BH288" s="143">
        <f t="shared" si="106"/>
        <v>0</v>
      </c>
      <c r="BI288" s="143">
        <f t="shared" si="107"/>
        <v>0</v>
      </c>
      <c r="BJ288" s="143">
        <f t="shared" si="108"/>
        <v>0</v>
      </c>
      <c r="BK288" s="13" t="s">
        <v>149</v>
      </c>
      <c r="BL288" s="143">
        <f t="shared" si="109"/>
        <v>0</v>
      </c>
      <c r="BM288" s="13" t="s">
        <v>209</v>
      </c>
      <c r="BN288" s="142" t="s">
        <v>692</v>
      </c>
    </row>
    <row r="289" spans="2:66" s="1" customFormat="1" ht="24.15" customHeight="1">
      <c r="B289" s="130"/>
      <c r="C289" s="131" t="s">
        <v>693</v>
      </c>
      <c r="D289" s="131" t="s">
        <v>144</v>
      </c>
      <c r="E289" s="131" t="s">
        <v>1585</v>
      </c>
      <c r="F289" s="132" t="s">
        <v>694</v>
      </c>
      <c r="G289" s="133" t="s">
        <v>695</v>
      </c>
      <c r="H289" s="134" t="s">
        <v>339</v>
      </c>
      <c r="I289" s="135">
        <v>64.36</v>
      </c>
      <c r="J289" s="136"/>
      <c r="K289" s="136">
        <f t="shared" si="100"/>
        <v>0</v>
      </c>
      <c r="L289" s="137"/>
      <c r="M289" s="25"/>
      <c r="N289" s="138" t="s">
        <v>1</v>
      </c>
      <c r="O289" s="139" t="s">
        <v>39</v>
      </c>
      <c r="P289" s="140">
        <v>0</v>
      </c>
      <c r="Q289" s="140">
        <f t="shared" si="101"/>
        <v>0</v>
      </c>
      <c r="R289" s="140">
        <v>2.4499999999999999E-3</v>
      </c>
      <c r="S289" s="140">
        <f t="shared" si="102"/>
        <v>0.15768199999999999</v>
      </c>
      <c r="T289" s="140">
        <v>0</v>
      </c>
      <c r="U289" s="140">
        <f t="shared" si="103"/>
        <v>0</v>
      </c>
      <c r="V289" s="141" t="s">
        <v>1</v>
      </c>
      <c r="AS289" s="142" t="s">
        <v>209</v>
      </c>
      <c r="AU289" s="142" t="s">
        <v>144</v>
      </c>
      <c r="AV289" s="142" t="s">
        <v>149</v>
      </c>
      <c r="AZ289" s="13" t="s">
        <v>142</v>
      </c>
      <c r="BF289" s="143">
        <f t="shared" si="104"/>
        <v>0</v>
      </c>
      <c r="BG289" s="143">
        <f t="shared" si="105"/>
        <v>0</v>
      </c>
      <c r="BH289" s="143">
        <f t="shared" si="106"/>
        <v>0</v>
      </c>
      <c r="BI289" s="143">
        <f t="shared" si="107"/>
        <v>0</v>
      </c>
      <c r="BJ289" s="143">
        <f t="shared" si="108"/>
        <v>0</v>
      </c>
      <c r="BK289" s="13" t="s">
        <v>149</v>
      </c>
      <c r="BL289" s="143">
        <f t="shared" si="109"/>
        <v>0</v>
      </c>
      <c r="BM289" s="13" t="s">
        <v>209</v>
      </c>
      <c r="BN289" s="142" t="s">
        <v>696</v>
      </c>
    </row>
    <row r="290" spans="2:66" s="1" customFormat="1" ht="24.15" customHeight="1">
      <c r="B290" s="130"/>
      <c r="C290" s="131" t="s">
        <v>697</v>
      </c>
      <c r="D290" s="131" t="s">
        <v>144</v>
      </c>
      <c r="E290" s="131">
        <v>764</v>
      </c>
      <c r="F290" s="132" t="s">
        <v>698</v>
      </c>
      <c r="G290" s="133" t="s">
        <v>699</v>
      </c>
      <c r="H290" s="134" t="s">
        <v>339</v>
      </c>
      <c r="I290" s="135">
        <v>10.5</v>
      </c>
      <c r="J290" s="136"/>
      <c r="K290" s="136">
        <f t="shared" si="100"/>
        <v>0</v>
      </c>
      <c r="L290" s="137"/>
      <c r="M290" s="25"/>
      <c r="N290" s="138" t="s">
        <v>1</v>
      </c>
      <c r="O290" s="139" t="s">
        <v>39</v>
      </c>
      <c r="P290" s="140">
        <v>5.6000000000000001E-2</v>
      </c>
      <c r="Q290" s="140">
        <f t="shared" si="101"/>
        <v>0.58799999999999997</v>
      </c>
      <c r="R290" s="140">
        <v>0</v>
      </c>
      <c r="S290" s="140">
        <f t="shared" si="102"/>
        <v>0</v>
      </c>
      <c r="T290" s="140">
        <v>3.3E-3</v>
      </c>
      <c r="U290" s="140">
        <f t="shared" si="103"/>
        <v>3.465E-2</v>
      </c>
      <c r="V290" s="141" t="s">
        <v>1</v>
      </c>
      <c r="AS290" s="142" t="s">
        <v>209</v>
      </c>
      <c r="AU290" s="142" t="s">
        <v>144</v>
      </c>
      <c r="AV290" s="142" t="s">
        <v>149</v>
      </c>
      <c r="AZ290" s="13" t="s">
        <v>142</v>
      </c>
      <c r="BF290" s="143">
        <f t="shared" si="104"/>
        <v>0</v>
      </c>
      <c r="BG290" s="143">
        <f t="shared" si="105"/>
        <v>0</v>
      </c>
      <c r="BH290" s="143">
        <f t="shared" si="106"/>
        <v>0</v>
      </c>
      <c r="BI290" s="143">
        <f t="shared" si="107"/>
        <v>0</v>
      </c>
      <c r="BJ290" s="143">
        <f t="shared" si="108"/>
        <v>0</v>
      </c>
      <c r="BK290" s="13" t="s">
        <v>149</v>
      </c>
      <c r="BL290" s="143">
        <f t="shared" si="109"/>
        <v>0</v>
      </c>
      <c r="BM290" s="13" t="s">
        <v>209</v>
      </c>
      <c r="BN290" s="142" t="s">
        <v>700</v>
      </c>
    </row>
    <row r="291" spans="2:66" s="1" customFormat="1" ht="24.15" customHeight="1">
      <c r="B291" s="130"/>
      <c r="C291" s="131" t="s">
        <v>701</v>
      </c>
      <c r="D291" s="131" t="s">
        <v>144</v>
      </c>
      <c r="E291" s="131" t="s">
        <v>1585</v>
      </c>
      <c r="F291" s="132" t="s">
        <v>702</v>
      </c>
      <c r="G291" s="133" t="s">
        <v>703</v>
      </c>
      <c r="H291" s="134" t="s">
        <v>344</v>
      </c>
      <c r="I291" s="135">
        <v>4</v>
      </c>
      <c r="J291" s="136"/>
      <c r="K291" s="136">
        <f t="shared" si="100"/>
        <v>0</v>
      </c>
      <c r="L291" s="137"/>
      <c r="M291" s="25"/>
      <c r="N291" s="138" t="s">
        <v>1</v>
      </c>
      <c r="O291" s="139" t="s">
        <v>39</v>
      </c>
      <c r="P291" s="140">
        <v>0</v>
      </c>
      <c r="Q291" s="140">
        <f t="shared" si="101"/>
        <v>0</v>
      </c>
      <c r="R291" s="140">
        <v>1.58E-3</v>
      </c>
      <c r="S291" s="140">
        <f t="shared" si="102"/>
        <v>6.3200000000000001E-3</v>
      </c>
      <c r="T291" s="140">
        <v>0</v>
      </c>
      <c r="U291" s="140">
        <f t="shared" si="103"/>
        <v>0</v>
      </c>
      <c r="V291" s="141" t="s">
        <v>1</v>
      </c>
      <c r="AS291" s="142" t="s">
        <v>209</v>
      </c>
      <c r="AU291" s="142" t="s">
        <v>144</v>
      </c>
      <c r="AV291" s="142" t="s">
        <v>149</v>
      </c>
      <c r="AZ291" s="13" t="s">
        <v>142</v>
      </c>
      <c r="BF291" s="143">
        <f t="shared" si="104"/>
        <v>0</v>
      </c>
      <c r="BG291" s="143">
        <f t="shared" si="105"/>
        <v>0</v>
      </c>
      <c r="BH291" s="143">
        <f t="shared" si="106"/>
        <v>0</v>
      </c>
      <c r="BI291" s="143">
        <f t="shared" si="107"/>
        <v>0</v>
      </c>
      <c r="BJ291" s="143">
        <f t="shared" si="108"/>
        <v>0</v>
      </c>
      <c r="BK291" s="13" t="s">
        <v>149</v>
      </c>
      <c r="BL291" s="143">
        <f t="shared" si="109"/>
        <v>0</v>
      </c>
      <c r="BM291" s="13" t="s">
        <v>209</v>
      </c>
      <c r="BN291" s="142" t="s">
        <v>704</v>
      </c>
    </row>
    <row r="292" spans="2:66" s="1" customFormat="1" ht="21.75" customHeight="1">
      <c r="B292" s="130"/>
      <c r="C292" s="131" t="s">
        <v>705</v>
      </c>
      <c r="D292" s="131" t="s">
        <v>144</v>
      </c>
      <c r="E292" s="131" t="s">
        <v>1585</v>
      </c>
      <c r="F292" s="132" t="s">
        <v>706</v>
      </c>
      <c r="G292" s="133" t="s">
        <v>707</v>
      </c>
      <c r="H292" s="134" t="s">
        <v>339</v>
      </c>
      <c r="I292" s="135">
        <v>64.36</v>
      </c>
      <c r="J292" s="136"/>
      <c r="K292" s="136">
        <f t="shared" si="100"/>
        <v>0</v>
      </c>
      <c r="L292" s="137"/>
      <c r="M292" s="25"/>
      <c r="N292" s="138" t="s">
        <v>1</v>
      </c>
      <c r="O292" s="139" t="s">
        <v>39</v>
      </c>
      <c r="P292" s="140">
        <v>0</v>
      </c>
      <c r="Q292" s="140">
        <f t="shared" si="101"/>
        <v>0</v>
      </c>
      <c r="R292" s="140">
        <v>2.1700000000000001E-3</v>
      </c>
      <c r="S292" s="140">
        <f t="shared" si="102"/>
        <v>0.13966120000000001</v>
      </c>
      <c r="T292" s="140">
        <v>0</v>
      </c>
      <c r="U292" s="140">
        <f t="shared" si="103"/>
        <v>0</v>
      </c>
      <c r="V292" s="141" t="s">
        <v>1</v>
      </c>
      <c r="AS292" s="142" t="s">
        <v>209</v>
      </c>
      <c r="AU292" s="142" t="s">
        <v>144</v>
      </c>
      <c r="AV292" s="142" t="s">
        <v>149</v>
      </c>
      <c r="AZ292" s="13" t="s">
        <v>142</v>
      </c>
      <c r="BF292" s="143">
        <f t="shared" si="104"/>
        <v>0</v>
      </c>
      <c r="BG292" s="143">
        <f t="shared" si="105"/>
        <v>0</v>
      </c>
      <c r="BH292" s="143">
        <f t="shared" si="106"/>
        <v>0</v>
      </c>
      <c r="BI292" s="143">
        <f t="shared" si="107"/>
        <v>0</v>
      </c>
      <c r="BJ292" s="143">
        <f t="shared" si="108"/>
        <v>0</v>
      </c>
      <c r="BK292" s="13" t="s">
        <v>149</v>
      </c>
      <c r="BL292" s="143">
        <f t="shared" si="109"/>
        <v>0</v>
      </c>
      <c r="BM292" s="13" t="s">
        <v>209</v>
      </c>
      <c r="BN292" s="142" t="s">
        <v>708</v>
      </c>
    </row>
    <row r="293" spans="2:66" s="1" customFormat="1" ht="24.15" customHeight="1">
      <c r="B293" s="130"/>
      <c r="C293" s="131" t="s">
        <v>709</v>
      </c>
      <c r="D293" s="131" t="s">
        <v>144</v>
      </c>
      <c r="E293" s="131" t="s">
        <v>1585</v>
      </c>
      <c r="F293" s="132" t="s">
        <v>710</v>
      </c>
      <c r="G293" s="133" t="s">
        <v>711</v>
      </c>
      <c r="H293" s="134" t="s">
        <v>147</v>
      </c>
      <c r="I293" s="135">
        <v>58.567999999999998</v>
      </c>
      <c r="J293" s="136"/>
      <c r="K293" s="136">
        <f t="shared" si="100"/>
        <v>0</v>
      </c>
      <c r="L293" s="137"/>
      <c r="M293" s="25"/>
      <c r="N293" s="138" t="s">
        <v>1</v>
      </c>
      <c r="O293" s="139" t="s">
        <v>39</v>
      </c>
      <c r="P293" s="140">
        <v>0</v>
      </c>
      <c r="Q293" s="140">
        <f t="shared" si="101"/>
        <v>0</v>
      </c>
      <c r="R293" s="140">
        <v>2.7699999999999999E-3</v>
      </c>
      <c r="S293" s="140">
        <f t="shared" si="102"/>
        <v>0.16223335999999999</v>
      </c>
      <c r="T293" s="140">
        <v>0</v>
      </c>
      <c r="U293" s="140">
        <f t="shared" si="103"/>
        <v>0</v>
      </c>
      <c r="V293" s="141" t="s">
        <v>1</v>
      </c>
      <c r="AS293" s="142" t="s">
        <v>209</v>
      </c>
      <c r="AU293" s="142" t="s">
        <v>144</v>
      </c>
      <c r="AV293" s="142" t="s">
        <v>149</v>
      </c>
      <c r="AZ293" s="13" t="s">
        <v>142</v>
      </c>
      <c r="BF293" s="143">
        <f t="shared" si="104"/>
        <v>0</v>
      </c>
      <c r="BG293" s="143">
        <f t="shared" si="105"/>
        <v>0</v>
      </c>
      <c r="BH293" s="143">
        <f t="shared" si="106"/>
        <v>0</v>
      </c>
      <c r="BI293" s="143">
        <f t="shared" si="107"/>
        <v>0</v>
      </c>
      <c r="BJ293" s="143">
        <f t="shared" si="108"/>
        <v>0</v>
      </c>
      <c r="BK293" s="13" t="s">
        <v>149</v>
      </c>
      <c r="BL293" s="143">
        <f t="shared" si="109"/>
        <v>0</v>
      </c>
      <c r="BM293" s="13" t="s">
        <v>209</v>
      </c>
      <c r="BN293" s="142" t="s">
        <v>712</v>
      </c>
    </row>
    <row r="294" spans="2:66" s="1" customFormat="1" ht="24.15" customHeight="1">
      <c r="B294" s="130"/>
      <c r="C294" s="131" t="s">
        <v>713</v>
      </c>
      <c r="D294" s="131" t="s">
        <v>144</v>
      </c>
      <c r="E294" s="131" t="s">
        <v>1585</v>
      </c>
      <c r="F294" s="132" t="s">
        <v>714</v>
      </c>
      <c r="G294" s="133" t="s">
        <v>715</v>
      </c>
      <c r="H294" s="134" t="s">
        <v>339</v>
      </c>
      <c r="I294" s="135">
        <v>1.2</v>
      </c>
      <c r="J294" s="136"/>
      <c r="K294" s="136">
        <f t="shared" si="100"/>
        <v>0</v>
      </c>
      <c r="L294" s="137"/>
      <c r="M294" s="25"/>
      <c r="N294" s="138" t="s">
        <v>1</v>
      </c>
      <c r="O294" s="139" t="s">
        <v>39</v>
      </c>
      <c r="P294" s="140">
        <v>0</v>
      </c>
      <c r="Q294" s="140">
        <f t="shared" si="101"/>
        <v>0</v>
      </c>
      <c r="R294" s="140">
        <v>2.0200000000000001E-3</v>
      </c>
      <c r="S294" s="140">
        <f t="shared" si="102"/>
        <v>2.4239999999999999E-3</v>
      </c>
      <c r="T294" s="140">
        <v>0</v>
      </c>
      <c r="U294" s="140">
        <f t="shared" si="103"/>
        <v>0</v>
      </c>
      <c r="V294" s="141" t="s">
        <v>1</v>
      </c>
      <c r="AS294" s="142" t="s">
        <v>209</v>
      </c>
      <c r="AU294" s="142" t="s">
        <v>144</v>
      </c>
      <c r="AV294" s="142" t="s">
        <v>149</v>
      </c>
      <c r="AZ294" s="13" t="s">
        <v>142</v>
      </c>
      <c r="BF294" s="143">
        <f t="shared" si="104"/>
        <v>0</v>
      </c>
      <c r="BG294" s="143">
        <f t="shared" si="105"/>
        <v>0</v>
      </c>
      <c r="BH294" s="143">
        <f t="shared" si="106"/>
        <v>0</v>
      </c>
      <c r="BI294" s="143">
        <f t="shared" si="107"/>
        <v>0</v>
      </c>
      <c r="BJ294" s="143">
        <f t="shared" si="108"/>
        <v>0</v>
      </c>
      <c r="BK294" s="13" t="s">
        <v>149</v>
      </c>
      <c r="BL294" s="143">
        <f t="shared" si="109"/>
        <v>0</v>
      </c>
      <c r="BM294" s="13" t="s">
        <v>209</v>
      </c>
      <c r="BN294" s="142" t="s">
        <v>716</v>
      </c>
    </row>
    <row r="295" spans="2:66" s="1" customFormat="1" ht="24.15" customHeight="1">
      <c r="B295" s="130"/>
      <c r="C295" s="131" t="s">
        <v>717</v>
      </c>
      <c r="D295" s="131" t="s">
        <v>144</v>
      </c>
      <c r="E295" s="131" t="s">
        <v>1585</v>
      </c>
      <c r="F295" s="132" t="s">
        <v>718</v>
      </c>
      <c r="G295" s="133" t="s">
        <v>719</v>
      </c>
      <c r="H295" s="134" t="s">
        <v>339</v>
      </c>
      <c r="I295" s="135">
        <v>28.2</v>
      </c>
      <c r="J295" s="136"/>
      <c r="K295" s="136">
        <f t="shared" si="100"/>
        <v>0</v>
      </c>
      <c r="L295" s="137"/>
      <c r="M295" s="25"/>
      <c r="N295" s="138" t="s">
        <v>1</v>
      </c>
      <c r="O295" s="139" t="s">
        <v>39</v>
      </c>
      <c r="P295" s="140">
        <v>0</v>
      </c>
      <c r="Q295" s="140">
        <f t="shared" si="101"/>
        <v>0</v>
      </c>
      <c r="R295" s="140">
        <v>2.0200000000000001E-3</v>
      </c>
      <c r="S295" s="140">
        <f t="shared" si="102"/>
        <v>5.6964000000000001E-2</v>
      </c>
      <c r="T295" s="140">
        <v>0</v>
      </c>
      <c r="U295" s="140">
        <f t="shared" si="103"/>
        <v>0</v>
      </c>
      <c r="V295" s="141" t="s">
        <v>1</v>
      </c>
      <c r="AS295" s="142" t="s">
        <v>209</v>
      </c>
      <c r="AU295" s="142" t="s">
        <v>144</v>
      </c>
      <c r="AV295" s="142" t="s">
        <v>149</v>
      </c>
      <c r="AZ295" s="13" t="s">
        <v>142</v>
      </c>
      <c r="BF295" s="143">
        <f t="shared" si="104"/>
        <v>0</v>
      </c>
      <c r="BG295" s="143">
        <f t="shared" si="105"/>
        <v>0</v>
      </c>
      <c r="BH295" s="143">
        <f t="shared" si="106"/>
        <v>0</v>
      </c>
      <c r="BI295" s="143">
        <f t="shared" si="107"/>
        <v>0</v>
      </c>
      <c r="BJ295" s="143">
        <f t="shared" si="108"/>
        <v>0</v>
      </c>
      <c r="BK295" s="13" t="s">
        <v>149</v>
      </c>
      <c r="BL295" s="143">
        <f t="shared" si="109"/>
        <v>0</v>
      </c>
      <c r="BM295" s="13" t="s">
        <v>209</v>
      </c>
      <c r="BN295" s="142" t="s">
        <v>720</v>
      </c>
    </row>
    <row r="296" spans="2:66" s="1" customFormat="1" ht="24.15" customHeight="1">
      <c r="B296" s="130"/>
      <c r="C296" s="131" t="s">
        <v>721</v>
      </c>
      <c r="D296" s="131" t="s">
        <v>144</v>
      </c>
      <c r="E296" s="131">
        <v>764</v>
      </c>
      <c r="F296" s="132" t="s">
        <v>722</v>
      </c>
      <c r="G296" s="133" t="s">
        <v>723</v>
      </c>
      <c r="H296" s="134" t="s">
        <v>453</v>
      </c>
      <c r="I296" s="135">
        <v>158.83699999999999</v>
      </c>
      <c r="J296" s="136"/>
      <c r="K296" s="136">
        <f t="shared" si="100"/>
        <v>0</v>
      </c>
      <c r="L296" s="137"/>
      <c r="M296" s="25"/>
      <c r="N296" s="138" t="s">
        <v>1</v>
      </c>
      <c r="O296" s="139" t="s">
        <v>39</v>
      </c>
      <c r="P296" s="140">
        <v>0</v>
      </c>
      <c r="Q296" s="140">
        <f t="shared" si="101"/>
        <v>0</v>
      </c>
      <c r="R296" s="140">
        <v>0</v>
      </c>
      <c r="S296" s="140">
        <f t="shared" si="102"/>
        <v>0</v>
      </c>
      <c r="T296" s="140">
        <v>0</v>
      </c>
      <c r="U296" s="140">
        <f t="shared" si="103"/>
        <v>0</v>
      </c>
      <c r="V296" s="141" t="s">
        <v>1</v>
      </c>
      <c r="AS296" s="142" t="s">
        <v>209</v>
      </c>
      <c r="AU296" s="142" t="s">
        <v>144</v>
      </c>
      <c r="AV296" s="142" t="s">
        <v>149</v>
      </c>
      <c r="AZ296" s="13" t="s">
        <v>142</v>
      </c>
      <c r="BF296" s="143">
        <f t="shared" si="104"/>
        <v>0</v>
      </c>
      <c r="BG296" s="143">
        <f t="shared" si="105"/>
        <v>0</v>
      </c>
      <c r="BH296" s="143">
        <f t="shared" si="106"/>
        <v>0</v>
      </c>
      <c r="BI296" s="143">
        <f t="shared" si="107"/>
        <v>0</v>
      </c>
      <c r="BJ296" s="143">
        <f t="shared" si="108"/>
        <v>0</v>
      </c>
      <c r="BK296" s="13" t="s">
        <v>149</v>
      </c>
      <c r="BL296" s="143">
        <f t="shared" si="109"/>
        <v>0</v>
      </c>
      <c r="BM296" s="13" t="s">
        <v>209</v>
      </c>
      <c r="BN296" s="142" t="s">
        <v>724</v>
      </c>
    </row>
    <row r="297" spans="2:66" s="11" customFormat="1" ht="22.95" customHeight="1">
      <c r="B297" s="119"/>
      <c r="D297" s="120" t="s">
        <v>72</v>
      </c>
      <c r="E297" s="120"/>
      <c r="F297" s="128" t="s">
        <v>725</v>
      </c>
      <c r="G297" s="128" t="s">
        <v>726</v>
      </c>
      <c r="K297" s="129">
        <f>BL297</f>
        <v>0</v>
      </c>
      <c r="M297" s="119"/>
      <c r="N297" s="123"/>
      <c r="Q297" s="124">
        <f>SUM(Q298:Q322)</f>
        <v>2093.84980068</v>
      </c>
      <c r="S297" s="124">
        <f>SUM(S298:S322)</f>
        <v>26.587985848421997</v>
      </c>
      <c r="U297" s="124">
        <f>SUM(U298:U322)</f>
        <v>0.16379999999999997</v>
      </c>
      <c r="V297" s="125"/>
      <c r="AS297" s="120" t="s">
        <v>149</v>
      </c>
      <c r="AU297" s="126" t="s">
        <v>72</v>
      </c>
      <c r="AV297" s="126" t="s">
        <v>81</v>
      </c>
      <c r="AZ297" s="120" t="s">
        <v>142</v>
      </c>
      <c r="BL297" s="127">
        <f>SUM(BL298:BL322)</f>
        <v>0</v>
      </c>
    </row>
    <row r="298" spans="2:66" s="1" customFormat="1" ht="24.15" customHeight="1">
      <c r="B298" s="130"/>
      <c r="C298" s="131" t="s">
        <v>727</v>
      </c>
      <c r="D298" s="131" t="s">
        <v>144</v>
      </c>
      <c r="E298" s="131" t="s">
        <v>1585</v>
      </c>
      <c r="F298" s="132" t="s">
        <v>728</v>
      </c>
      <c r="G298" s="133" t="s">
        <v>729</v>
      </c>
      <c r="H298" s="134" t="s">
        <v>339</v>
      </c>
      <c r="I298" s="135">
        <v>7.42</v>
      </c>
      <c r="J298" s="136"/>
      <c r="K298" s="136">
        <f t="shared" ref="K298:K322" si="110">ROUND(J298*I298,2)</f>
        <v>0</v>
      </c>
      <c r="L298" s="137"/>
      <c r="M298" s="25"/>
      <c r="N298" s="138" t="s">
        <v>1</v>
      </c>
      <c r="O298" s="139" t="s">
        <v>39</v>
      </c>
      <c r="P298" s="140">
        <v>0</v>
      </c>
      <c r="Q298" s="140">
        <f t="shared" ref="Q298:Q322" si="111">P298*I298</f>
        <v>0</v>
      </c>
      <c r="R298" s="140">
        <v>0</v>
      </c>
      <c r="S298" s="140">
        <f t="shared" ref="S298:S322" si="112">R298*I298</f>
        <v>0</v>
      </c>
      <c r="T298" s="140">
        <v>0</v>
      </c>
      <c r="U298" s="140">
        <f t="shared" ref="U298:U322" si="113">T298*I298</f>
        <v>0</v>
      </c>
      <c r="V298" s="141" t="s">
        <v>1</v>
      </c>
      <c r="AS298" s="142" t="s">
        <v>209</v>
      </c>
      <c r="AU298" s="142" t="s">
        <v>144</v>
      </c>
      <c r="AV298" s="142" t="s">
        <v>149</v>
      </c>
      <c r="AZ298" s="13" t="s">
        <v>142</v>
      </c>
      <c r="BF298" s="143">
        <f t="shared" ref="BF298:BF322" si="114">IF(O298="základná",K298,0)</f>
        <v>0</v>
      </c>
      <c r="BG298" s="143">
        <f t="shared" ref="BG298:BG322" si="115">IF(O298="znížená",K298,0)</f>
        <v>0</v>
      </c>
      <c r="BH298" s="143">
        <f t="shared" ref="BH298:BH322" si="116">IF(O298="zákl. prenesená",K298,0)</f>
        <v>0</v>
      </c>
      <c r="BI298" s="143">
        <f t="shared" ref="BI298:BI322" si="117">IF(O298="zníž. prenesená",K298,0)</f>
        <v>0</v>
      </c>
      <c r="BJ298" s="143">
        <f t="shared" ref="BJ298:BJ322" si="118">IF(O298="nulová",K298,0)</f>
        <v>0</v>
      </c>
      <c r="BK298" s="13" t="s">
        <v>149</v>
      </c>
      <c r="BL298" s="143">
        <f t="shared" ref="BL298:BL322" si="119">ROUND(J298*I298,2)</f>
        <v>0</v>
      </c>
      <c r="BM298" s="13" t="s">
        <v>209</v>
      </c>
      <c r="BN298" s="142" t="s">
        <v>730</v>
      </c>
    </row>
    <row r="299" spans="2:66" s="1" customFormat="1" ht="24.15" customHeight="1">
      <c r="B299" s="130"/>
      <c r="C299" s="131" t="s">
        <v>731</v>
      </c>
      <c r="D299" s="131" t="s">
        <v>144</v>
      </c>
      <c r="E299" s="131">
        <v>760</v>
      </c>
      <c r="F299" s="132" t="s">
        <v>732</v>
      </c>
      <c r="G299" s="133" t="s">
        <v>733</v>
      </c>
      <c r="H299" s="134" t="s">
        <v>734</v>
      </c>
      <c r="I299" s="135">
        <v>1</v>
      </c>
      <c r="J299" s="136"/>
      <c r="K299" s="136">
        <f t="shared" si="110"/>
        <v>0</v>
      </c>
      <c r="L299" s="137"/>
      <c r="M299" s="25"/>
      <c r="N299" s="138" t="s">
        <v>1</v>
      </c>
      <c r="O299" s="139" t="s">
        <v>39</v>
      </c>
      <c r="P299" s="140">
        <v>7.7012799999999997</v>
      </c>
      <c r="Q299" s="140">
        <f t="shared" si="111"/>
        <v>7.7012799999999997</v>
      </c>
      <c r="R299" s="140">
        <v>0</v>
      </c>
      <c r="S299" s="140">
        <f t="shared" si="112"/>
        <v>0</v>
      </c>
      <c r="T299" s="140">
        <v>0</v>
      </c>
      <c r="U299" s="140">
        <f t="shared" si="113"/>
        <v>0</v>
      </c>
      <c r="V299" s="141" t="s">
        <v>1</v>
      </c>
      <c r="AS299" s="142" t="s">
        <v>209</v>
      </c>
      <c r="AU299" s="142" t="s">
        <v>144</v>
      </c>
      <c r="AV299" s="142" t="s">
        <v>149</v>
      </c>
      <c r="AZ299" s="13" t="s">
        <v>142</v>
      </c>
      <c r="BF299" s="143">
        <f t="shared" si="114"/>
        <v>0</v>
      </c>
      <c r="BG299" s="143">
        <f t="shared" si="115"/>
        <v>0</v>
      </c>
      <c r="BH299" s="143">
        <f t="shared" si="116"/>
        <v>0</v>
      </c>
      <c r="BI299" s="143">
        <f t="shared" si="117"/>
        <v>0</v>
      </c>
      <c r="BJ299" s="143">
        <f t="shared" si="118"/>
        <v>0</v>
      </c>
      <c r="BK299" s="13" t="s">
        <v>149</v>
      </c>
      <c r="BL299" s="143">
        <f t="shared" si="119"/>
        <v>0</v>
      </c>
      <c r="BM299" s="13" t="s">
        <v>209</v>
      </c>
      <c r="BN299" s="142" t="s">
        <v>735</v>
      </c>
    </row>
    <row r="300" spans="2:66" s="1" customFormat="1" ht="24.15" customHeight="1">
      <c r="B300" s="130"/>
      <c r="C300" s="144" t="s">
        <v>736</v>
      </c>
      <c r="D300" s="144" t="s">
        <v>205</v>
      </c>
      <c r="E300" s="144">
        <v>611</v>
      </c>
      <c r="F300" s="145" t="s">
        <v>737</v>
      </c>
      <c r="G300" s="146" t="s">
        <v>738</v>
      </c>
      <c r="H300" s="147" t="s">
        <v>344</v>
      </c>
      <c r="I300" s="148">
        <v>1</v>
      </c>
      <c r="J300" s="149"/>
      <c r="K300" s="149">
        <f t="shared" si="110"/>
        <v>0</v>
      </c>
      <c r="L300" s="150"/>
      <c r="M300" s="151"/>
      <c r="N300" s="152" t="s">
        <v>1</v>
      </c>
      <c r="O300" s="153" t="s">
        <v>39</v>
      </c>
      <c r="P300" s="140">
        <v>0</v>
      </c>
      <c r="Q300" s="140">
        <f t="shared" si="111"/>
        <v>0</v>
      </c>
      <c r="R300" s="140">
        <v>7.0000000000000001E-3</v>
      </c>
      <c r="S300" s="140">
        <f t="shared" si="112"/>
        <v>7.0000000000000001E-3</v>
      </c>
      <c r="T300" s="140">
        <v>0</v>
      </c>
      <c r="U300" s="140">
        <f t="shared" si="113"/>
        <v>0</v>
      </c>
      <c r="V300" s="141" t="s">
        <v>1</v>
      </c>
      <c r="AS300" s="142" t="s">
        <v>273</v>
      </c>
      <c r="AU300" s="142" t="s">
        <v>205</v>
      </c>
      <c r="AV300" s="142" t="s">
        <v>149</v>
      </c>
      <c r="AZ300" s="13" t="s">
        <v>142</v>
      </c>
      <c r="BF300" s="143">
        <f t="shared" si="114"/>
        <v>0</v>
      </c>
      <c r="BG300" s="143">
        <f t="shared" si="115"/>
        <v>0</v>
      </c>
      <c r="BH300" s="143">
        <f t="shared" si="116"/>
        <v>0</v>
      </c>
      <c r="BI300" s="143">
        <f t="shared" si="117"/>
        <v>0</v>
      </c>
      <c r="BJ300" s="143">
        <f t="shared" si="118"/>
        <v>0</v>
      </c>
      <c r="BK300" s="13" t="s">
        <v>149</v>
      </c>
      <c r="BL300" s="143">
        <f t="shared" si="119"/>
        <v>0</v>
      </c>
      <c r="BM300" s="13" t="s">
        <v>209</v>
      </c>
      <c r="BN300" s="142" t="s">
        <v>739</v>
      </c>
    </row>
    <row r="301" spans="2:66" s="1" customFormat="1" ht="24.15" customHeight="1">
      <c r="B301" s="130"/>
      <c r="C301" s="144" t="s">
        <v>740</v>
      </c>
      <c r="D301" s="144" t="s">
        <v>205</v>
      </c>
      <c r="E301" s="144">
        <v>611</v>
      </c>
      <c r="F301" s="145" t="s">
        <v>741</v>
      </c>
      <c r="G301" s="146" t="s">
        <v>742</v>
      </c>
      <c r="H301" s="147" t="s">
        <v>344</v>
      </c>
      <c r="I301" s="148">
        <v>1</v>
      </c>
      <c r="J301" s="149"/>
      <c r="K301" s="149">
        <f t="shared" si="110"/>
        <v>0</v>
      </c>
      <c r="L301" s="150"/>
      <c r="M301" s="151"/>
      <c r="N301" s="152" t="s">
        <v>1</v>
      </c>
      <c r="O301" s="153" t="s">
        <v>39</v>
      </c>
      <c r="P301" s="140">
        <v>0</v>
      </c>
      <c r="Q301" s="140">
        <f t="shared" si="111"/>
        <v>0</v>
      </c>
      <c r="R301" s="140">
        <v>8.9999999999999998E-4</v>
      </c>
      <c r="S301" s="140">
        <f t="shared" si="112"/>
        <v>8.9999999999999998E-4</v>
      </c>
      <c r="T301" s="140">
        <v>0</v>
      </c>
      <c r="U301" s="140">
        <f t="shared" si="113"/>
        <v>0</v>
      </c>
      <c r="V301" s="141" t="s">
        <v>1</v>
      </c>
      <c r="AS301" s="142" t="s">
        <v>273</v>
      </c>
      <c r="AU301" s="142" t="s">
        <v>205</v>
      </c>
      <c r="AV301" s="142" t="s">
        <v>149</v>
      </c>
      <c r="AZ301" s="13" t="s">
        <v>142</v>
      </c>
      <c r="BF301" s="143">
        <f t="shared" si="114"/>
        <v>0</v>
      </c>
      <c r="BG301" s="143">
        <f t="shared" si="115"/>
        <v>0</v>
      </c>
      <c r="BH301" s="143">
        <f t="shared" si="116"/>
        <v>0</v>
      </c>
      <c r="BI301" s="143">
        <f t="shared" si="117"/>
        <v>0</v>
      </c>
      <c r="BJ301" s="143">
        <f t="shared" si="118"/>
        <v>0</v>
      </c>
      <c r="BK301" s="13" t="s">
        <v>149</v>
      </c>
      <c r="BL301" s="143">
        <f t="shared" si="119"/>
        <v>0</v>
      </c>
      <c r="BM301" s="13" t="s">
        <v>209</v>
      </c>
      <c r="BN301" s="142" t="s">
        <v>743</v>
      </c>
    </row>
    <row r="302" spans="2:66" s="1" customFormat="1" ht="24.15" customHeight="1">
      <c r="B302" s="130"/>
      <c r="C302" s="131" t="s">
        <v>744</v>
      </c>
      <c r="D302" s="131" t="s">
        <v>144</v>
      </c>
      <c r="E302" s="131">
        <v>767</v>
      </c>
      <c r="F302" s="132" t="s">
        <v>745</v>
      </c>
      <c r="G302" s="133" t="s">
        <v>746</v>
      </c>
      <c r="H302" s="134" t="s">
        <v>147</v>
      </c>
      <c r="I302" s="135">
        <v>287.5</v>
      </c>
      <c r="J302" s="136"/>
      <c r="K302" s="136">
        <f t="shared" si="110"/>
        <v>0</v>
      </c>
      <c r="L302" s="137"/>
      <c r="M302" s="25"/>
      <c r="N302" s="138" t="s">
        <v>1</v>
      </c>
      <c r="O302" s="139" t="s">
        <v>39</v>
      </c>
      <c r="P302" s="140">
        <v>0.34046999999999999</v>
      </c>
      <c r="Q302" s="140">
        <f t="shared" si="111"/>
        <v>97.885125000000002</v>
      </c>
      <c r="R302" s="140">
        <v>1.4305500000000001E-3</v>
      </c>
      <c r="S302" s="140">
        <f t="shared" si="112"/>
        <v>0.41128312500000003</v>
      </c>
      <c r="T302" s="140">
        <v>0</v>
      </c>
      <c r="U302" s="140">
        <f t="shared" si="113"/>
        <v>0</v>
      </c>
      <c r="V302" s="141" t="s">
        <v>1</v>
      </c>
      <c r="AS302" s="142" t="s">
        <v>209</v>
      </c>
      <c r="AU302" s="142" t="s">
        <v>144</v>
      </c>
      <c r="AV302" s="142" t="s">
        <v>149</v>
      </c>
      <c r="AZ302" s="13" t="s">
        <v>142</v>
      </c>
      <c r="BF302" s="143">
        <f t="shared" si="114"/>
        <v>0</v>
      </c>
      <c r="BG302" s="143">
        <f t="shared" si="115"/>
        <v>0</v>
      </c>
      <c r="BH302" s="143">
        <f t="shared" si="116"/>
        <v>0</v>
      </c>
      <c r="BI302" s="143">
        <f t="shared" si="117"/>
        <v>0</v>
      </c>
      <c r="BJ302" s="143">
        <f t="shared" si="118"/>
        <v>0</v>
      </c>
      <c r="BK302" s="13" t="s">
        <v>149</v>
      </c>
      <c r="BL302" s="143">
        <f t="shared" si="119"/>
        <v>0</v>
      </c>
      <c r="BM302" s="13" t="s">
        <v>209</v>
      </c>
      <c r="BN302" s="142" t="s">
        <v>747</v>
      </c>
    </row>
    <row r="303" spans="2:66" s="1" customFormat="1" ht="24.15" customHeight="1">
      <c r="B303" s="130"/>
      <c r="C303" s="144" t="s">
        <v>748</v>
      </c>
      <c r="D303" s="144" t="s">
        <v>205</v>
      </c>
      <c r="E303" s="144" t="s">
        <v>1585</v>
      </c>
      <c r="F303" s="145" t="s">
        <v>749</v>
      </c>
      <c r="G303" s="146" t="s">
        <v>750</v>
      </c>
      <c r="H303" s="147" t="s">
        <v>147</v>
      </c>
      <c r="I303" s="148">
        <v>296.125</v>
      </c>
      <c r="J303" s="149"/>
      <c r="K303" s="149">
        <f t="shared" si="110"/>
        <v>0</v>
      </c>
      <c r="L303" s="150"/>
      <c r="M303" s="151"/>
      <c r="N303" s="152" t="s">
        <v>1</v>
      </c>
      <c r="O303" s="153" t="s">
        <v>39</v>
      </c>
      <c r="P303" s="140">
        <v>0</v>
      </c>
      <c r="Q303" s="140">
        <f t="shared" si="111"/>
        <v>0</v>
      </c>
      <c r="R303" s="140">
        <v>0</v>
      </c>
      <c r="S303" s="140">
        <f t="shared" si="112"/>
        <v>0</v>
      </c>
      <c r="T303" s="140">
        <v>0</v>
      </c>
      <c r="U303" s="140">
        <f t="shared" si="113"/>
        <v>0</v>
      </c>
      <c r="V303" s="141" t="s">
        <v>1</v>
      </c>
      <c r="AS303" s="142" t="s">
        <v>273</v>
      </c>
      <c r="AU303" s="142" t="s">
        <v>205</v>
      </c>
      <c r="AV303" s="142" t="s">
        <v>149</v>
      </c>
      <c r="AZ303" s="13" t="s">
        <v>142</v>
      </c>
      <c r="BF303" s="143">
        <f t="shared" si="114"/>
        <v>0</v>
      </c>
      <c r="BG303" s="143">
        <f t="shared" si="115"/>
        <v>0</v>
      </c>
      <c r="BH303" s="143">
        <f t="shared" si="116"/>
        <v>0</v>
      </c>
      <c r="BI303" s="143">
        <f t="shared" si="117"/>
        <v>0</v>
      </c>
      <c r="BJ303" s="143">
        <f t="shared" si="118"/>
        <v>0</v>
      </c>
      <c r="BK303" s="13" t="s">
        <v>149</v>
      </c>
      <c r="BL303" s="143">
        <f t="shared" si="119"/>
        <v>0</v>
      </c>
      <c r="BM303" s="13" t="s">
        <v>209</v>
      </c>
      <c r="BN303" s="142" t="s">
        <v>751</v>
      </c>
    </row>
    <row r="304" spans="2:66" s="1" customFormat="1" ht="24.15" customHeight="1">
      <c r="B304" s="130"/>
      <c r="C304" s="131" t="s">
        <v>752</v>
      </c>
      <c r="D304" s="131" t="s">
        <v>144</v>
      </c>
      <c r="E304" s="131">
        <v>767</v>
      </c>
      <c r="F304" s="132" t="s">
        <v>753</v>
      </c>
      <c r="G304" s="133" t="s">
        <v>754</v>
      </c>
      <c r="H304" s="134" t="s">
        <v>147</v>
      </c>
      <c r="I304" s="135">
        <v>80.3</v>
      </c>
      <c r="J304" s="136"/>
      <c r="K304" s="136">
        <f t="shared" si="110"/>
        <v>0</v>
      </c>
      <c r="L304" s="137"/>
      <c r="M304" s="25"/>
      <c r="N304" s="138" t="s">
        <v>1</v>
      </c>
      <c r="O304" s="139" t="s">
        <v>39</v>
      </c>
      <c r="P304" s="140">
        <v>0.73375000000000001</v>
      </c>
      <c r="Q304" s="140">
        <f t="shared" si="111"/>
        <v>58.920124999999999</v>
      </c>
      <c r="R304" s="140">
        <v>3.9740000000000001E-4</v>
      </c>
      <c r="S304" s="140">
        <f t="shared" si="112"/>
        <v>3.1911219999999997E-2</v>
      </c>
      <c r="T304" s="140">
        <v>0</v>
      </c>
      <c r="U304" s="140">
        <f t="shared" si="113"/>
        <v>0</v>
      </c>
      <c r="V304" s="141" t="s">
        <v>1</v>
      </c>
      <c r="AS304" s="142" t="s">
        <v>209</v>
      </c>
      <c r="AU304" s="142" t="s">
        <v>144</v>
      </c>
      <c r="AV304" s="142" t="s">
        <v>149</v>
      </c>
      <c r="AZ304" s="13" t="s">
        <v>142</v>
      </c>
      <c r="BF304" s="143">
        <f t="shared" si="114"/>
        <v>0</v>
      </c>
      <c r="BG304" s="143">
        <f t="shared" si="115"/>
        <v>0</v>
      </c>
      <c r="BH304" s="143">
        <f t="shared" si="116"/>
        <v>0</v>
      </c>
      <c r="BI304" s="143">
        <f t="shared" si="117"/>
        <v>0</v>
      </c>
      <c r="BJ304" s="143">
        <f t="shared" si="118"/>
        <v>0</v>
      </c>
      <c r="BK304" s="13" t="s">
        <v>149</v>
      </c>
      <c r="BL304" s="143">
        <f t="shared" si="119"/>
        <v>0</v>
      </c>
      <c r="BM304" s="13" t="s">
        <v>209</v>
      </c>
      <c r="BN304" s="142" t="s">
        <v>755</v>
      </c>
    </row>
    <row r="305" spans="2:66" s="1" customFormat="1" ht="24.15" customHeight="1">
      <c r="B305" s="130"/>
      <c r="C305" s="144" t="s">
        <v>756</v>
      </c>
      <c r="D305" s="144" t="s">
        <v>205</v>
      </c>
      <c r="E305" s="144">
        <v>553</v>
      </c>
      <c r="F305" s="145" t="s">
        <v>757</v>
      </c>
      <c r="G305" s="146" t="s">
        <v>758</v>
      </c>
      <c r="H305" s="147" t="s">
        <v>147</v>
      </c>
      <c r="I305" s="148">
        <v>84.314999999999998</v>
      </c>
      <c r="J305" s="149"/>
      <c r="K305" s="149">
        <f t="shared" si="110"/>
        <v>0</v>
      </c>
      <c r="L305" s="150"/>
      <c r="M305" s="151"/>
      <c r="N305" s="152" t="s">
        <v>1</v>
      </c>
      <c r="O305" s="153" t="s">
        <v>39</v>
      </c>
      <c r="P305" s="140">
        <v>0</v>
      </c>
      <c r="Q305" s="140">
        <f t="shared" si="111"/>
        <v>0</v>
      </c>
      <c r="R305" s="140">
        <v>1.026E-2</v>
      </c>
      <c r="S305" s="140">
        <f t="shared" si="112"/>
        <v>0.8650719</v>
      </c>
      <c r="T305" s="140">
        <v>0</v>
      </c>
      <c r="U305" s="140">
        <f t="shared" si="113"/>
        <v>0</v>
      </c>
      <c r="V305" s="141" t="s">
        <v>1</v>
      </c>
      <c r="AS305" s="142" t="s">
        <v>273</v>
      </c>
      <c r="AU305" s="142" t="s">
        <v>205</v>
      </c>
      <c r="AV305" s="142" t="s">
        <v>149</v>
      </c>
      <c r="AZ305" s="13" t="s">
        <v>142</v>
      </c>
      <c r="BF305" s="143">
        <f t="shared" si="114"/>
        <v>0</v>
      </c>
      <c r="BG305" s="143">
        <f t="shared" si="115"/>
        <v>0</v>
      </c>
      <c r="BH305" s="143">
        <f t="shared" si="116"/>
        <v>0</v>
      </c>
      <c r="BI305" s="143">
        <f t="shared" si="117"/>
        <v>0</v>
      </c>
      <c r="BJ305" s="143">
        <f t="shared" si="118"/>
        <v>0</v>
      </c>
      <c r="BK305" s="13" t="s">
        <v>149</v>
      </c>
      <c r="BL305" s="143">
        <f t="shared" si="119"/>
        <v>0</v>
      </c>
      <c r="BM305" s="13" t="s">
        <v>209</v>
      </c>
      <c r="BN305" s="142" t="s">
        <v>759</v>
      </c>
    </row>
    <row r="306" spans="2:66" s="1" customFormat="1" ht="24.15" customHeight="1">
      <c r="B306" s="130"/>
      <c r="C306" s="131" t="s">
        <v>760</v>
      </c>
      <c r="D306" s="131" t="s">
        <v>144</v>
      </c>
      <c r="E306" s="131">
        <v>767</v>
      </c>
      <c r="F306" s="132" t="s">
        <v>753</v>
      </c>
      <c r="G306" s="133" t="s">
        <v>754</v>
      </c>
      <c r="H306" s="134" t="s">
        <v>147</v>
      </c>
      <c r="I306" s="135">
        <v>260.97500000000002</v>
      </c>
      <c r="J306" s="136"/>
      <c r="K306" s="136">
        <f t="shared" si="110"/>
        <v>0</v>
      </c>
      <c r="L306" s="137"/>
      <c r="M306" s="25"/>
      <c r="N306" s="138" t="s">
        <v>1</v>
      </c>
      <c r="O306" s="139" t="s">
        <v>39</v>
      </c>
      <c r="P306" s="140">
        <v>0.73375000000000001</v>
      </c>
      <c r="Q306" s="140">
        <f t="shared" si="111"/>
        <v>191.49040625000001</v>
      </c>
      <c r="R306" s="140">
        <v>3.9740000000000001E-4</v>
      </c>
      <c r="S306" s="140">
        <f t="shared" si="112"/>
        <v>0.10371146500000002</v>
      </c>
      <c r="T306" s="140">
        <v>0</v>
      </c>
      <c r="U306" s="140">
        <f t="shared" si="113"/>
        <v>0</v>
      </c>
      <c r="V306" s="141" t="s">
        <v>1</v>
      </c>
      <c r="AS306" s="142" t="s">
        <v>209</v>
      </c>
      <c r="AU306" s="142" t="s">
        <v>144</v>
      </c>
      <c r="AV306" s="142" t="s">
        <v>149</v>
      </c>
      <c r="AZ306" s="13" t="s">
        <v>142</v>
      </c>
      <c r="BF306" s="143">
        <f t="shared" si="114"/>
        <v>0</v>
      </c>
      <c r="BG306" s="143">
        <f t="shared" si="115"/>
        <v>0</v>
      </c>
      <c r="BH306" s="143">
        <f t="shared" si="116"/>
        <v>0</v>
      </c>
      <c r="BI306" s="143">
        <f t="shared" si="117"/>
        <v>0</v>
      </c>
      <c r="BJ306" s="143">
        <f t="shared" si="118"/>
        <v>0</v>
      </c>
      <c r="BK306" s="13" t="s">
        <v>149</v>
      </c>
      <c r="BL306" s="143">
        <f t="shared" si="119"/>
        <v>0</v>
      </c>
      <c r="BM306" s="13" t="s">
        <v>209</v>
      </c>
      <c r="BN306" s="142" t="s">
        <v>761</v>
      </c>
    </row>
    <row r="307" spans="2:66" s="1" customFormat="1" ht="24.15" customHeight="1">
      <c r="B307" s="130"/>
      <c r="C307" s="144" t="s">
        <v>762</v>
      </c>
      <c r="D307" s="144" t="s">
        <v>205</v>
      </c>
      <c r="E307" s="144">
        <v>553</v>
      </c>
      <c r="F307" s="145" t="s">
        <v>763</v>
      </c>
      <c r="G307" s="146" t="s">
        <v>764</v>
      </c>
      <c r="H307" s="147" t="s">
        <v>147</v>
      </c>
      <c r="I307" s="148">
        <v>274.024</v>
      </c>
      <c r="J307" s="149"/>
      <c r="K307" s="149">
        <f t="shared" si="110"/>
        <v>0</v>
      </c>
      <c r="L307" s="150"/>
      <c r="M307" s="151"/>
      <c r="N307" s="152" t="s">
        <v>1</v>
      </c>
      <c r="O307" s="153" t="s">
        <v>39</v>
      </c>
      <c r="P307" s="140">
        <v>0</v>
      </c>
      <c r="Q307" s="140">
        <f t="shared" si="111"/>
        <v>0</v>
      </c>
      <c r="R307" s="140">
        <v>1.26E-2</v>
      </c>
      <c r="S307" s="140">
        <f t="shared" si="112"/>
        <v>3.4527024000000002</v>
      </c>
      <c r="T307" s="140">
        <v>0</v>
      </c>
      <c r="U307" s="140">
        <f t="shared" si="113"/>
        <v>0</v>
      </c>
      <c r="V307" s="141" t="s">
        <v>1</v>
      </c>
      <c r="AS307" s="142" t="s">
        <v>273</v>
      </c>
      <c r="AU307" s="142" t="s">
        <v>205</v>
      </c>
      <c r="AV307" s="142" t="s">
        <v>149</v>
      </c>
      <c r="AZ307" s="13" t="s">
        <v>142</v>
      </c>
      <c r="BF307" s="143">
        <f t="shared" si="114"/>
        <v>0</v>
      </c>
      <c r="BG307" s="143">
        <f t="shared" si="115"/>
        <v>0</v>
      </c>
      <c r="BH307" s="143">
        <f t="shared" si="116"/>
        <v>0</v>
      </c>
      <c r="BI307" s="143">
        <f t="shared" si="117"/>
        <v>0</v>
      </c>
      <c r="BJ307" s="143">
        <f t="shared" si="118"/>
        <v>0</v>
      </c>
      <c r="BK307" s="13" t="s">
        <v>149</v>
      </c>
      <c r="BL307" s="143">
        <f t="shared" si="119"/>
        <v>0</v>
      </c>
      <c r="BM307" s="13" t="s">
        <v>209</v>
      </c>
      <c r="BN307" s="142" t="s">
        <v>765</v>
      </c>
    </row>
    <row r="308" spans="2:66" s="1" customFormat="1" ht="24.15" customHeight="1">
      <c r="B308" s="130"/>
      <c r="C308" s="131" t="s">
        <v>766</v>
      </c>
      <c r="D308" s="131" t="s">
        <v>144</v>
      </c>
      <c r="E308" s="131">
        <v>767</v>
      </c>
      <c r="F308" s="132" t="s">
        <v>767</v>
      </c>
      <c r="G308" s="133" t="s">
        <v>768</v>
      </c>
      <c r="H308" s="134" t="s">
        <v>147</v>
      </c>
      <c r="I308" s="135">
        <v>457.625</v>
      </c>
      <c r="J308" s="136"/>
      <c r="K308" s="136">
        <f t="shared" si="110"/>
        <v>0</v>
      </c>
      <c r="L308" s="137"/>
      <c r="M308" s="25"/>
      <c r="N308" s="138" t="s">
        <v>1</v>
      </c>
      <c r="O308" s="139" t="s">
        <v>39</v>
      </c>
      <c r="P308" s="140">
        <v>0.90405000000000002</v>
      </c>
      <c r="Q308" s="140">
        <f t="shared" si="111"/>
        <v>413.71588125</v>
      </c>
      <c r="R308" s="140">
        <v>4.2020000000000002E-4</v>
      </c>
      <c r="S308" s="140">
        <f t="shared" si="112"/>
        <v>0.19229402500000001</v>
      </c>
      <c r="T308" s="140">
        <v>0</v>
      </c>
      <c r="U308" s="140">
        <f t="shared" si="113"/>
        <v>0</v>
      </c>
      <c r="V308" s="141" t="s">
        <v>1</v>
      </c>
      <c r="AS308" s="142" t="s">
        <v>209</v>
      </c>
      <c r="AU308" s="142" t="s">
        <v>144</v>
      </c>
      <c r="AV308" s="142" t="s">
        <v>149</v>
      </c>
      <c r="AZ308" s="13" t="s">
        <v>142</v>
      </c>
      <c r="BF308" s="143">
        <f t="shared" si="114"/>
        <v>0</v>
      </c>
      <c r="BG308" s="143">
        <f t="shared" si="115"/>
        <v>0</v>
      </c>
      <c r="BH308" s="143">
        <f t="shared" si="116"/>
        <v>0</v>
      </c>
      <c r="BI308" s="143">
        <f t="shared" si="117"/>
        <v>0</v>
      </c>
      <c r="BJ308" s="143">
        <f t="shared" si="118"/>
        <v>0</v>
      </c>
      <c r="BK308" s="13" t="s">
        <v>149</v>
      </c>
      <c r="BL308" s="143">
        <f t="shared" si="119"/>
        <v>0</v>
      </c>
      <c r="BM308" s="13" t="s">
        <v>209</v>
      </c>
      <c r="BN308" s="142" t="s">
        <v>769</v>
      </c>
    </row>
    <row r="309" spans="2:66" s="1" customFormat="1" ht="37.950000000000003" customHeight="1">
      <c r="B309" s="130"/>
      <c r="C309" s="144" t="s">
        <v>770</v>
      </c>
      <c r="D309" s="144" t="s">
        <v>205</v>
      </c>
      <c r="E309" s="144">
        <v>553</v>
      </c>
      <c r="F309" s="145" t="s">
        <v>771</v>
      </c>
      <c r="G309" s="146" t="s">
        <v>772</v>
      </c>
      <c r="H309" s="147" t="s">
        <v>147</v>
      </c>
      <c r="I309" s="148">
        <v>480.50599999999997</v>
      </c>
      <c r="J309" s="149"/>
      <c r="K309" s="149">
        <f t="shared" si="110"/>
        <v>0</v>
      </c>
      <c r="L309" s="150"/>
      <c r="M309" s="151"/>
      <c r="N309" s="152" t="s">
        <v>1</v>
      </c>
      <c r="O309" s="153" t="s">
        <v>39</v>
      </c>
      <c r="P309" s="140">
        <v>0</v>
      </c>
      <c r="Q309" s="140">
        <f t="shared" si="111"/>
        <v>0</v>
      </c>
      <c r="R309" s="140">
        <v>2.6100000000000002E-2</v>
      </c>
      <c r="S309" s="140">
        <f t="shared" si="112"/>
        <v>12.541206600000001</v>
      </c>
      <c r="T309" s="140">
        <v>0</v>
      </c>
      <c r="U309" s="140">
        <f t="shared" si="113"/>
        <v>0</v>
      </c>
      <c r="V309" s="141" t="s">
        <v>1</v>
      </c>
      <c r="AS309" s="142" t="s">
        <v>273</v>
      </c>
      <c r="AU309" s="142" t="s">
        <v>205</v>
      </c>
      <c r="AV309" s="142" t="s">
        <v>149</v>
      </c>
      <c r="AZ309" s="13" t="s">
        <v>142</v>
      </c>
      <c r="BF309" s="143">
        <f t="shared" si="114"/>
        <v>0</v>
      </c>
      <c r="BG309" s="143">
        <f t="shared" si="115"/>
        <v>0</v>
      </c>
      <c r="BH309" s="143">
        <f t="shared" si="116"/>
        <v>0</v>
      </c>
      <c r="BI309" s="143">
        <f t="shared" si="117"/>
        <v>0</v>
      </c>
      <c r="BJ309" s="143">
        <f t="shared" si="118"/>
        <v>0</v>
      </c>
      <c r="BK309" s="13" t="s">
        <v>149</v>
      </c>
      <c r="BL309" s="143">
        <f t="shared" si="119"/>
        <v>0</v>
      </c>
      <c r="BM309" s="13" t="s">
        <v>209</v>
      </c>
      <c r="BN309" s="142" t="s">
        <v>773</v>
      </c>
    </row>
    <row r="310" spans="2:66" s="1" customFormat="1" ht="24.15" customHeight="1">
      <c r="B310" s="130"/>
      <c r="C310" s="131" t="s">
        <v>774</v>
      </c>
      <c r="D310" s="131" t="s">
        <v>144</v>
      </c>
      <c r="E310" s="131">
        <v>767</v>
      </c>
      <c r="F310" s="132" t="s">
        <v>775</v>
      </c>
      <c r="G310" s="133" t="s">
        <v>776</v>
      </c>
      <c r="H310" s="134" t="s">
        <v>777</v>
      </c>
      <c r="I310" s="135">
        <v>1</v>
      </c>
      <c r="J310" s="136"/>
      <c r="K310" s="136">
        <f t="shared" si="110"/>
        <v>0</v>
      </c>
      <c r="L310" s="137"/>
      <c r="M310" s="25"/>
      <c r="N310" s="138" t="s">
        <v>1</v>
      </c>
      <c r="O310" s="139" t="s">
        <v>39</v>
      </c>
      <c r="P310" s="140">
        <v>0</v>
      </c>
      <c r="Q310" s="140">
        <f t="shared" si="111"/>
        <v>0</v>
      </c>
      <c r="R310" s="140">
        <v>0</v>
      </c>
      <c r="S310" s="140">
        <f t="shared" si="112"/>
        <v>0</v>
      </c>
      <c r="T310" s="140">
        <v>0</v>
      </c>
      <c r="U310" s="140">
        <f t="shared" si="113"/>
        <v>0</v>
      </c>
      <c r="V310" s="141" t="s">
        <v>1</v>
      </c>
      <c r="AS310" s="142" t="s">
        <v>209</v>
      </c>
      <c r="AU310" s="142" t="s">
        <v>144</v>
      </c>
      <c r="AV310" s="142" t="s">
        <v>149</v>
      </c>
      <c r="AZ310" s="13" t="s">
        <v>142</v>
      </c>
      <c r="BF310" s="143">
        <f t="shared" si="114"/>
        <v>0</v>
      </c>
      <c r="BG310" s="143">
        <f t="shared" si="115"/>
        <v>0</v>
      </c>
      <c r="BH310" s="143">
        <f t="shared" si="116"/>
        <v>0</v>
      </c>
      <c r="BI310" s="143">
        <f t="shared" si="117"/>
        <v>0</v>
      </c>
      <c r="BJ310" s="143">
        <f t="shared" si="118"/>
        <v>0</v>
      </c>
      <c r="BK310" s="13" t="s">
        <v>149</v>
      </c>
      <c r="BL310" s="143">
        <f t="shared" si="119"/>
        <v>0</v>
      </c>
      <c r="BM310" s="13" t="s">
        <v>209</v>
      </c>
      <c r="BN310" s="142" t="s">
        <v>778</v>
      </c>
    </row>
    <row r="311" spans="2:66" s="1" customFormat="1" ht="24.15" customHeight="1">
      <c r="B311" s="130"/>
      <c r="C311" s="131" t="s">
        <v>779</v>
      </c>
      <c r="D311" s="131" t="s">
        <v>144</v>
      </c>
      <c r="E311" s="131">
        <v>767</v>
      </c>
      <c r="F311" s="132" t="s">
        <v>780</v>
      </c>
      <c r="G311" s="133" t="s">
        <v>781</v>
      </c>
      <c r="H311" s="134" t="s">
        <v>339</v>
      </c>
      <c r="I311" s="135">
        <v>18.2</v>
      </c>
      <c r="J311" s="136"/>
      <c r="K311" s="136">
        <f t="shared" si="110"/>
        <v>0</v>
      </c>
      <c r="L311" s="137"/>
      <c r="M311" s="25"/>
      <c r="N311" s="138" t="s">
        <v>1</v>
      </c>
      <c r="O311" s="139" t="s">
        <v>39</v>
      </c>
      <c r="P311" s="140">
        <v>0.28499999999999998</v>
      </c>
      <c r="Q311" s="140">
        <f t="shared" si="111"/>
        <v>5.1869999999999994</v>
      </c>
      <c r="R311" s="140">
        <v>0</v>
      </c>
      <c r="S311" s="140">
        <f t="shared" si="112"/>
        <v>0</v>
      </c>
      <c r="T311" s="140">
        <v>8.9999999999999993E-3</v>
      </c>
      <c r="U311" s="140">
        <f t="shared" si="113"/>
        <v>0.16379999999999997</v>
      </c>
      <c r="V311" s="141" t="s">
        <v>1</v>
      </c>
      <c r="AS311" s="142" t="s">
        <v>209</v>
      </c>
      <c r="AU311" s="142" t="s">
        <v>144</v>
      </c>
      <c r="AV311" s="142" t="s">
        <v>149</v>
      </c>
      <c r="AZ311" s="13" t="s">
        <v>142</v>
      </c>
      <c r="BF311" s="143">
        <f t="shared" si="114"/>
        <v>0</v>
      </c>
      <c r="BG311" s="143">
        <f t="shared" si="115"/>
        <v>0</v>
      </c>
      <c r="BH311" s="143">
        <f t="shared" si="116"/>
        <v>0</v>
      </c>
      <c r="BI311" s="143">
        <f t="shared" si="117"/>
        <v>0</v>
      </c>
      <c r="BJ311" s="143">
        <f t="shared" si="118"/>
        <v>0</v>
      </c>
      <c r="BK311" s="13" t="s">
        <v>149</v>
      </c>
      <c r="BL311" s="143">
        <f t="shared" si="119"/>
        <v>0</v>
      </c>
      <c r="BM311" s="13" t="s">
        <v>209</v>
      </c>
      <c r="BN311" s="142" t="s">
        <v>782</v>
      </c>
    </row>
    <row r="312" spans="2:66" s="1" customFormat="1" ht="33" customHeight="1">
      <c r="B312" s="130"/>
      <c r="C312" s="131" t="s">
        <v>783</v>
      </c>
      <c r="D312" s="131" t="s">
        <v>144</v>
      </c>
      <c r="E312" s="131">
        <v>767</v>
      </c>
      <c r="F312" s="132" t="s">
        <v>784</v>
      </c>
      <c r="G312" s="133" t="s">
        <v>785</v>
      </c>
      <c r="H312" s="134" t="s">
        <v>344</v>
      </c>
      <c r="I312" s="135">
        <v>4.76</v>
      </c>
      <c r="J312" s="136"/>
      <c r="K312" s="136">
        <f t="shared" si="110"/>
        <v>0</v>
      </c>
      <c r="L312" s="137"/>
      <c r="M312" s="25"/>
      <c r="N312" s="138" t="s">
        <v>1</v>
      </c>
      <c r="O312" s="139" t="s">
        <v>39</v>
      </c>
      <c r="P312" s="140">
        <v>2.1901899999999999</v>
      </c>
      <c r="Q312" s="140">
        <f t="shared" si="111"/>
        <v>10.425304399999998</v>
      </c>
      <c r="R312" s="140">
        <v>0</v>
      </c>
      <c r="S312" s="140">
        <f t="shared" si="112"/>
        <v>0</v>
      </c>
      <c r="T312" s="140">
        <v>0</v>
      </c>
      <c r="U312" s="140">
        <f t="shared" si="113"/>
        <v>0</v>
      </c>
      <c r="V312" s="141" t="s">
        <v>1</v>
      </c>
      <c r="AS312" s="142" t="s">
        <v>209</v>
      </c>
      <c r="AU312" s="142" t="s">
        <v>144</v>
      </c>
      <c r="AV312" s="142" t="s">
        <v>149</v>
      </c>
      <c r="AZ312" s="13" t="s">
        <v>142</v>
      </c>
      <c r="BF312" s="143">
        <f t="shared" si="114"/>
        <v>0</v>
      </c>
      <c r="BG312" s="143">
        <f t="shared" si="115"/>
        <v>0</v>
      </c>
      <c r="BH312" s="143">
        <f t="shared" si="116"/>
        <v>0</v>
      </c>
      <c r="BI312" s="143">
        <f t="shared" si="117"/>
        <v>0</v>
      </c>
      <c r="BJ312" s="143">
        <f t="shared" si="118"/>
        <v>0</v>
      </c>
      <c r="BK312" s="13" t="s">
        <v>149</v>
      </c>
      <c r="BL312" s="143">
        <f t="shared" si="119"/>
        <v>0</v>
      </c>
      <c r="BM312" s="13" t="s">
        <v>209</v>
      </c>
      <c r="BN312" s="142" t="s">
        <v>786</v>
      </c>
    </row>
    <row r="313" spans="2:66" s="1" customFormat="1" ht="24.15" customHeight="1">
      <c r="B313" s="130"/>
      <c r="C313" s="144" t="s">
        <v>787</v>
      </c>
      <c r="D313" s="144" t="s">
        <v>205</v>
      </c>
      <c r="E313" s="144" t="s">
        <v>1585</v>
      </c>
      <c r="F313" s="145" t="s">
        <v>788</v>
      </c>
      <c r="G313" s="146" t="s">
        <v>789</v>
      </c>
      <c r="H313" s="147" t="s">
        <v>344</v>
      </c>
      <c r="I313" s="148">
        <v>1</v>
      </c>
      <c r="J313" s="149"/>
      <c r="K313" s="149">
        <f t="shared" si="110"/>
        <v>0</v>
      </c>
      <c r="L313" s="150"/>
      <c r="M313" s="151"/>
      <c r="N313" s="152" t="s">
        <v>1</v>
      </c>
      <c r="O313" s="153" t="s">
        <v>39</v>
      </c>
      <c r="P313" s="140">
        <v>0</v>
      </c>
      <c r="Q313" s="140">
        <f t="shared" si="111"/>
        <v>0</v>
      </c>
      <c r="R313" s="140">
        <v>0.10402</v>
      </c>
      <c r="S313" s="140">
        <f t="shared" si="112"/>
        <v>0.10402</v>
      </c>
      <c r="T313" s="140">
        <v>0</v>
      </c>
      <c r="U313" s="140">
        <f t="shared" si="113"/>
        <v>0</v>
      </c>
      <c r="V313" s="141" t="s">
        <v>1</v>
      </c>
      <c r="AS313" s="142" t="s">
        <v>273</v>
      </c>
      <c r="AU313" s="142" t="s">
        <v>205</v>
      </c>
      <c r="AV313" s="142" t="s">
        <v>149</v>
      </c>
      <c r="AZ313" s="13" t="s">
        <v>142</v>
      </c>
      <c r="BF313" s="143">
        <f t="shared" si="114"/>
        <v>0</v>
      </c>
      <c r="BG313" s="143">
        <f t="shared" si="115"/>
        <v>0</v>
      </c>
      <c r="BH313" s="143">
        <f t="shared" si="116"/>
        <v>0</v>
      </c>
      <c r="BI313" s="143">
        <f t="shared" si="117"/>
        <v>0</v>
      </c>
      <c r="BJ313" s="143">
        <f t="shared" si="118"/>
        <v>0</v>
      </c>
      <c r="BK313" s="13" t="s">
        <v>149</v>
      </c>
      <c r="BL313" s="143">
        <f t="shared" si="119"/>
        <v>0</v>
      </c>
      <c r="BM313" s="13" t="s">
        <v>209</v>
      </c>
      <c r="BN313" s="142" t="s">
        <v>790</v>
      </c>
    </row>
    <row r="314" spans="2:66" s="1" customFormat="1" ht="24.15" customHeight="1">
      <c r="B314" s="130"/>
      <c r="C314" s="131" t="s">
        <v>791</v>
      </c>
      <c r="D314" s="131" t="s">
        <v>144</v>
      </c>
      <c r="E314" s="131">
        <v>767</v>
      </c>
      <c r="F314" s="132" t="s">
        <v>792</v>
      </c>
      <c r="G314" s="133" t="s">
        <v>793</v>
      </c>
      <c r="H314" s="134" t="s">
        <v>794</v>
      </c>
      <c r="I314" s="135">
        <v>1099.19</v>
      </c>
      <c r="J314" s="136"/>
      <c r="K314" s="136">
        <f t="shared" si="110"/>
        <v>0</v>
      </c>
      <c r="L314" s="137"/>
      <c r="M314" s="25"/>
      <c r="N314" s="138" t="s">
        <v>1</v>
      </c>
      <c r="O314" s="139" t="s">
        <v>39</v>
      </c>
      <c r="P314" s="140">
        <v>0.22009999999999999</v>
      </c>
      <c r="Q314" s="140">
        <f t="shared" si="111"/>
        <v>241.93171900000002</v>
      </c>
      <c r="R314" s="140">
        <v>6.0733799999999998E-5</v>
      </c>
      <c r="S314" s="140">
        <f t="shared" si="112"/>
        <v>6.6757985621999999E-2</v>
      </c>
      <c r="T314" s="140">
        <v>0</v>
      </c>
      <c r="U314" s="140">
        <f t="shared" si="113"/>
        <v>0</v>
      </c>
      <c r="V314" s="141" t="s">
        <v>1</v>
      </c>
      <c r="AS314" s="142" t="s">
        <v>209</v>
      </c>
      <c r="AU314" s="142" t="s">
        <v>144</v>
      </c>
      <c r="AV314" s="142" t="s">
        <v>149</v>
      </c>
      <c r="AZ314" s="13" t="s">
        <v>142</v>
      </c>
      <c r="BF314" s="143">
        <f t="shared" si="114"/>
        <v>0</v>
      </c>
      <c r="BG314" s="143">
        <f t="shared" si="115"/>
        <v>0</v>
      </c>
      <c r="BH314" s="143">
        <f t="shared" si="116"/>
        <v>0</v>
      </c>
      <c r="BI314" s="143">
        <f t="shared" si="117"/>
        <v>0</v>
      </c>
      <c r="BJ314" s="143">
        <f t="shared" si="118"/>
        <v>0</v>
      </c>
      <c r="BK314" s="13" t="s">
        <v>149</v>
      </c>
      <c r="BL314" s="143">
        <f t="shared" si="119"/>
        <v>0</v>
      </c>
      <c r="BM314" s="13" t="s">
        <v>209</v>
      </c>
      <c r="BN314" s="142" t="s">
        <v>795</v>
      </c>
    </row>
    <row r="315" spans="2:66" s="1" customFormat="1" ht="24.15" customHeight="1">
      <c r="B315" s="130"/>
      <c r="C315" s="144" t="s">
        <v>796</v>
      </c>
      <c r="D315" s="144" t="s">
        <v>205</v>
      </c>
      <c r="E315" s="144">
        <v>141</v>
      </c>
      <c r="F315" s="145" t="s">
        <v>797</v>
      </c>
      <c r="G315" s="146" t="s">
        <v>798</v>
      </c>
      <c r="H315" s="147" t="s">
        <v>339</v>
      </c>
      <c r="I315" s="148">
        <v>109</v>
      </c>
      <c r="J315" s="149"/>
      <c r="K315" s="149">
        <f t="shared" si="110"/>
        <v>0</v>
      </c>
      <c r="L315" s="150"/>
      <c r="M315" s="151"/>
      <c r="N315" s="152" t="s">
        <v>1</v>
      </c>
      <c r="O315" s="153" t="s">
        <v>39</v>
      </c>
      <c r="P315" s="140">
        <v>0</v>
      </c>
      <c r="Q315" s="140">
        <f t="shared" si="111"/>
        <v>0</v>
      </c>
      <c r="R315" s="140">
        <v>7.5799999999999999E-3</v>
      </c>
      <c r="S315" s="140">
        <f t="shared" si="112"/>
        <v>0.82621999999999995</v>
      </c>
      <c r="T315" s="140">
        <v>0</v>
      </c>
      <c r="U315" s="140">
        <f t="shared" si="113"/>
        <v>0</v>
      </c>
      <c r="V315" s="141" t="s">
        <v>1</v>
      </c>
      <c r="AS315" s="142" t="s">
        <v>273</v>
      </c>
      <c r="AU315" s="142" t="s">
        <v>205</v>
      </c>
      <c r="AV315" s="142" t="s">
        <v>149</v>
      </c>
      <c r="AZ315" s="13" t="s">
        <v>142</v>
      </c>
      <c r="BF315" s="143">
        <f t="shared" si="114"/>
        <v>0</v>
      </c>
      <c r="BG315" s="143">
        <f t="shared" si="115"/>
        <v>0</v>
      </c>
      <c r="BH315" s="143">
        <f t="shared" si="116"/>
        <v>0</v>
      </c>
      <c r="BI315" s="143">
        <f t="shared" si="117"/>
        <v>0</v>
      </c>
      <c r="BJ315" s="143">
        <f t="shared" si="118"/>
        <v>0</v>
      </c>
      <c r="BK315" s="13" t="s">
        <v>149</v>
      </c>
      <c r="BL315" s="143">
        <f t="shared" si="119"/>
        <v>0</v>
      </c>
      <c r="BM315" s="13" t="s">
        <v>209</v>
      </c>
      <c r="BN315" s="142" t="s">
        <v>799</v>
      </c>
    </row>
    <row r="316" spans="2:66" s="1" customFormat="1" ht="24.15" customHeight="1">
      <c r="B316" s="130"/>
      <c r="C316" s="144" t="s">
        <v>800</v>
      </c>
      <c r="D316" s="144" t="s">
        <v>205</v>
      </c>
      <c r="E316" s="144">
        <v>136</v>
      </c>
      <c r="F316" s="145" t="s">
        <v>801</v>
      </c>
      <c r="G316" s="146" t="s">
        <v>802</v>
      </c>
      <c r="H316" s="147" t="s">
        <v>185</v>
      </c>
      <c r="I316" s="148">
        <v>0.155</v>
      </c>
      <c r="J316" s="149"/>
      <c r="K316" s="149">
        <f t="shared" si="110"/>
        <v>0</v>
      </c>
      <c r="L316" s="150"/>
      <c r="M316" s="151"/>
      <c r="N316" s="152" t="s">
        <v>1</v>
      </c>
      <c r="O316" s="153" t="s">
        <v>39</v>
      </c>
      <c r="P316" s="140">
        <v>0</v>
      </c>
      <c r="Q316" s="140">
        <f t="shared" si="111"/>
        <v>0</v>
      </c>
      <c r="R316" s="140">
        <v>1</v>
      </c>
      <c r="S316" s="140">
        <f t="shared" si="112"/>
        <v>0.155</v>
      </c>
      <c r="T316" s="140">
        <v>0</v>
      </c>
      <c r="U316" s="140">
        <f t="shared" si="113"/>
        <v>0</v>
      </c>
      <c r="V316" s="141" t="s">
        <v>1</v>
      </c>
      <c r="AS316" s="142" t="s">
        <v>273</v>
      </c>
      <c r="AU316" s="142" t="s">
        <v>205</v>
      </c>
      <c r="AV316" s="142" t="s">
        <v>149</v>
      </c>
      <c r="AZ316" s="13" t="s">
        <v>142</v>
      </c>
      <c r="BF316" s="143">
        <f t="shared" si="114"/>
        <v>0</v>
      </c>
      <c r="BG316" s="143">
        <f t="shared" si="115"/>
        <v>0</v>
      </c>
      <c r="BH316" s="143">
        <f t="shared" si="116"/>
        <v>0</v>
      </c>
      <c r="BI316" s="143">
        <f t="shared" si="117"/>
        <v>0</v>
      </c>
      <c r="BJ316" s="143">
        <f t="shared" si="118"/>
        <v>0</v>
      </c>
      <c r="BK316" s="13" t="s">
        <v>149</v>
      </c>
      <c r="BL316" s="143">
        <f t="shared" si="119"/>
        <v>0</v>
      </c>
      <c r="BM316" s="13" t="s">
        <v>209</v>
      </c>
      <c r="BN316" s="142" t="s">
        <v>803</v>
      </c>
    </row>
    <row r="317" spans="2:66" s="1" customFormat="1" ht="24.15" customHeight="1">
      <c r="B317" s="130"/>
      <c r="C317" s="131" t="s">
        <v>804</v>
      </c>
      <c r="D317" s="131" t="s">
        <v>144</v>
      </c>
      <c r="E317" s="131">
        <v>767</v>
      </c>
      <c r="F317" s="132" t="s">
        <v>805</v>
      </c>
      <c r="G317" s="133" t="s">
        <v>806</v>
      </c>
      <c r="H317" s="134" t="s">
        <v>794</v>
      </c>
      <c r="I317" s="135">
        <v>7448.0420000000004</v>
      </c>
      <c r="J317" s="136"/>
      <c r="K317" s="136">
        <f t="shared" si="110"/>
        <v>0</v>
      </c>
      <c r="L317" s="137"/>
      <c r="M317" s="25"/>
      <c r="N317" s="138" t="s">
        <v>1</v>
      </c>
      <c r="O317" s="139" t="s">
        <v>39</v>
      </c>
      <c r="P317" s="140">
        <v>5.1090000000000003E-2</v>
      </c>
      <c r="Q317" s="140">
        <f t="shared" si="111"/>
        <v>380.52046578000005</v>
      </c>
      <c r="R317" s="140">
        <v>4.5899999999999998E-5</v>
      </c>
      <c r="S317" s="140">
        <f t="shared" si="112"/>
        <v>0.3418651278</v>
      </c>
      <c r="T317" s="140">
        <v>0</v>
      </c>
      <c r="U317" s="140">
        <f t="shared" si="113"/>
        <v>0</v>
      </c>
      <c r="V317" s="141" t="s">
        <v>1</v>
      </c>
      <c r="AS317" s="142" t="s">
        <v>209</v>
      </c>
      <c r="AU317" s="142" t="s">
        <v>144</v>
      </c>
      <c r="AV317" s="142" t="s">
        <v>149</v>
      </c>
      <c r="AZ317" s="13" t="s">
        <v>142</v>
      </c>
      <c r="BF317" s="143">
        <f t="shared" si="114"/>
        <v>0</v>
      </c>
      <c r="BG317" s="143">
        <f t="shared" si="115"/>
        <v>0</v>
      </c>
      <c r="BH317" s="143">
        <f t="shared" si="116"/>
        <v>0</v>
      </c>
      <c r="BI317" s="143">
        <f t="shared" si="117"/>
        <v>0</v>
      </c>
      <c r="BJ317" s="143">
        <f t="shared" si="118"/>
        <v>0</v>
      </c>
      <c r="BK317" s="13" t="s">
        <v>149</v>
      </c>
      <c r="BL317" s="143">
        <f t="shared" si="119"/>
        <v>0</v>
      </c>
      <c r="BM317" s="13" t="s">
        <v>209</v>
      </c>
      <c r="BN317" s="142" t="s">
        <v>807</v>
      </c>
    </row>
    <row r="318" spans="2:66" s="1" customFormat="1" ht="21.75" customHeight="1">
      <c r="B318" s="130"/>
      <c r="C318" s="144" t="s">
        <v>808</v>
      </c>
      <c r="D318" s="144" t="s">
        <v>205</v>
      </c>
      <c r="E318" s="144">
        <v>369</v>
      </c>
      <c r="F318" s="145" t="s">
        <v>809</v>
      </c>
      <c r="G318" s="146" t="s">
        <v>810</v>
      </c>
      <c r="H318" s="147" t="s">
        <v>794</v>
      </c>
      <c r="I318" s="148">
        <v>7488.0420000000004</v>
      </c>
      <c r="J318" s="149"/>
      <c r="K318" s="149">
        <f t="shared" si="110"/>
        <v>0</v>
      </c>
      <c r="L318" s="150"/>
      <c r="M318" s="151"/>
      <c r="N318" s="152" t="s">
        <v>1</v>
      </c>
      <c r="O318" s="153" t="s">
        <v>39</v>
      </c>
      <c r="P318" s="140">
        <v>0</v>
      </c>
      <c r="Q318" s="140">
        <f t="shared" si="111"/>
        <v>0</v>
      </c>
      <c r="R318" s="140">
        <v>1E-3</v>
      </c>
      <c r="S318" s="140">
        <f t="shared" si="112"/>
        <v>7.4880420000000001</v>
      </c>
      <c r="T318" s="140">
        <v>0</v>
      </c>
      <c r="U318" s="140">
        <f t="shared" si="113"/>
        <v>0</v>
      </c>
      <c r="V318" s="141" t="s">
        <v>1</v>
      </c>
      <c r="AS318" s="142" t="s">
        <v>273</v>
      </c>
      <c r="AU318" s="142" t="s">
        <v>205</v>
      </c>
      <c r="AV318" s="142" t="s">
        <v>149</v>
      </c>
      <c r="AZ318" s="13" t="s">
        <v>142</v>
      </c>
      <c r="BF318" s="143">
        <f t="shared" si="114"/>
        <v>0</v>
      </c>
      <c r="BG318" s="143">
        <f t="shared" si="115"/>
        <v>0</v>
      </c>
      <c r="BH318" s="143">
        <f t="shared" si="116"/>
        <v>0</v>
      </c>
      <c r="BI318" s="143">
        <f t="shared" si="117"/>
        <v>0</v>
      </c>
      <c r="BJ318" s="143">
        <f t="shared" si="118"/>
        <v>0</v>
      </c>
      <c r="BK318" s="13" t="s">
        <v>149</v>
      </c>
      <c r="BL318" s="143">
        <f t="shared" si="119"/>
        <v>0</v>
      </c>
      <c r="BM318" s="13" t="s">
        <v>209</v>
      </c>
      <c r="BN318" s="142" t="s">
        <v>811</v>
      </c>
    </row>
    <row r="319" spans="2:66" s="1" customFormat="1" ht="16.5" customHeight="1">
      <c r="B319" s="130"/>
      <c r="C319" s="131" t="s">
        <v>812</v>
      </c>
      <c r="D319" s="131" t="s">
        <v>144</v>
      </c>
      <c r="E319" s="131">
        <v>767</v>
      </c>
      <c r="F319" s="132" t="s">
        <v>813</v>
      </c>
      <c r="G319" s="133" t="s">
        <v>814</v>
      </c>
      <c r="H319" s="134" t="s">
        <v>794</v>
      </c>
      <c r="I319" s="135">
        <v>891.83600000000001</v>
      </c>
      <c r="J319" s="136"/>
      <c r="K319" s="136">
        <f t="shared" si="110"/>
        <v>0</v>
      </c>
      <c r="L319" s="137"/>
      <c r="M319" s="25"/>
      <c r="N319" s="138" t="s">
        <v>1</v>
      </c>
      <c r="O319" s="139" t="s">
        <v>39</v>
      </c>
      <c r="P319" s="140">
        <v>0.11899999999999999</v>
      </c>
      <c r="Q319" s="140">
        <f t="shared" si="111"/>
        <v>106.128484</v>
      </c>
      <c r="R319" s="140">
        <v>0</v>
      </c>
      <c r="S319" s="140">
        <f t="shared" si="112"/>
        <v>0</v>
      </c>
      <c r="T319" s="140">
        <v>0</v>
      </c>
      <c r="U319" s="140">
        <f t="shared" si="113"/>
        <v>0</v>
      </c>
      <c r="V319" s="141" t="s">
        <v>1</v>
      </c>
      <c r="AS319" s="142" t="s">
        <v>209</v>
      </c>
      <c r="AU319" s="142" t="s">
        <v>144</v>
      </c>
      <c r="AV319" s="142" t="s">
        <v>149</v>
      </c>
      <c r="AZ319" s="13" t="s">
        <v>142</v>
      </c>
      <c r="BF319" s="143">
        <f t="shared" si="114"/>
        <v>0</v>
      </c>
      <c r="BG319" s="143">
        <f t="shared" si="115"/>
        <v>0</v>
      </c>
      <c r="BH319" s="143">
        <f t="shared" si="116"/>
        <v>0</v>
      </c>
      <c r="BI319" s="143">
        <f t="shared" si="117"/>
        <v>0</v>
      </c>
      <c r="BJ319" s="143">
        <f t="shared" si="118"/>
        <v>0</v>
      </c>
      <c r="BK319" s="13" t="s">
        <v>149</v>
      </c>
      <c r="BL319" s="143">
        <f t="shared" si="119"/>
        <v>0</v>
      </c>
      <c r="BM319" s="13" t="s">
        <v>209</v>
      </c>
      <c r="BN319" s="142" t="s">
        <v>815</v>
      </c>
    </row>
    <row r="320" spans="2:66" s="1" customFormat="1" ht="24.15" customHeight="1">
      <c r="B320" s="130"/>
      <c r="C320" s="131" t="s">
        <v>816</v>
      </c>
      <c r="D320" s="131" t="s">
        <v>144</v>
      </c>
      <c r="E320" s="131">
        <v>767</v>
      </c>
      <c r="F320" s="132" t="s">
        <v>817</v>
      </c>
      <c r="G320" s="133" t="s">
        <v>818</v>
      </c>
      <c r="H320" s="134" t="s">
        <v>794</v>
      </c>
      <c r="I320" s="135">
        <v>155.25</v>
      </c>
      <c r="J320" s="136"/>
      <c r="K320" s="136">
        <f t="shared" si="110"/>
        <v>0</v>
      </c>
      <c r="L320" s="137"/>
      <c r="M320" s="25"/>
      <c r="N320" s="138" t="s">
        <v>1</v>
      </c>
      <c r="O320" s="139" t="s">
        <v>39</v>
      </c>
      <c r="P320" s="140">
        <v>0.14599999999999999</v>
      </c>
      <c r="Q320" s="140">
        <f t="shared" si="111"/>
        <v>22.666499999999999</v>
      </c>
      <c r="R320" s="140">
        <v>0</v>
      </c>
      <c r="S320" s="140">
        <f t="shared" si="112"/>
        <v>0</v>
      </c>
      <c r="T320" s="140">
        <v>0</v>
      </c>
      <c r="U320" s="140">
        <f t="shared" si="113"/>
        <v>0</v>
      </c>
      <c r="V320" s="141" t="s">
        <v>1</v>
      </c>
      <c r="AS320" s="142" t="s">
        <v>209</v>
      </c>
      <c r="AU320" s="142" t="s">
        <v>144</v>
      </c>
      <c r="AV320" s="142" t="s">
        <v>149</v>
      </c>
      <c r="AZ320" s="13" t="s">
        <v>142</v>
      </c>
      <c r="BF320" s="143">
        <f t="shared" si="114"/>
        <v>0</v>
      </c>
      <c r="BG320" s="143">
        <f t="shared" si="115"/>
        <v>0</v>
      </c>
      <c r="BH320" s="143">
        <f t="shared" si="116"/>
        <v>0</v>
      </c>
      <c r="BI320" s="143">
        <f t="shared" si="117"/>
        <v>0</v>
      </c>
      <c r="BJ320" s="143">
        <f t="shared" si="118"/>
        <v>0</v>
      </c>
      <c r="BK320" s="13" t="s">
        <v>149</v>
      </c>
      <c r="BL320" s="143">
        <f t="shared" si="119"/>
        <v>0</v>
      </c>
      <c r="BM320" s="13" t="s">
        <v>209</v>
      </c>
      <c r="BN320" s="142" t="s">
        <v>819</v>
      </c>
    </row>
    <row r="321" spans="2:66" s="1" customFormat="1" ht="33" customHeight="1">
      <c r="B321" s="130"/>
      <c r="C321" s="131" t="s">
        <v>820</v>
      </c>
      <c r="D321" s="131" t="s">
        <v>144</v>
      </c>
      <c r="E321" s="131">
        <v>767</v>
      </c>
      <c r="F321" s="132" t="s">
        <v>821</v>
      </c>
      <c r="G321" s="133" t="s">
        <v>822</v>
      </c>
      <c r="H321" s="134" t="s">
        <v>794</v>
      </c>
      <c r="I321" s="135">
        <v>6556.2060000000001</v>
      </c>
      <c r="J321" s="136"/>
      <c r="K321" s="136">
        <f t="shared" si="110"/>
        <v>0</v>
      </c>
      <c r="L321" s="137"/>
      <c r="M321" s="25"/>
      <c r="N321" s="138" t="s">
        <v>1</v>
      </c>
      <c r="O321" s="139" t="s">
        <v>39</v>
      </c>
      <c r="P321" s="140">
        <v>8.5000000000000006E-2</v>
      </c>
      <c r="Q321" s="140">
        <f t="shared" si="111"/>
        <v>557.27751000000001</v>
      </c>
      <c r="R321" s="140">
        <v>0</v>
      </c>
      <c r="S321" s="140">
        <f t="shared" si="112"/>
        <v>0</v>
      </c>
      <c r="T321" s="140">
        <v>0</v>
      </c>
      <c r="U321" s="140">
        <f t="shared" si="113"/>
        <v>0</v>
      </c>
      <c r="V321" s="141" t="s">
        <v>1</v>
      </c>
      <c r="AS321" s="142" t="s">
        <v>209</v>
      </c>
      <c r="AU321" s="142" t="s">
        <v>144</v>
      </c>
      <c r="AV321" s="142" t="s">
        <v>149</v>
      </c>
      <c r="AZ321" s="13" t="s">
        <v>142</v>
      </c>
      <c r="BF321" s="143">
        <f t="shared" si="114"/>
        <v>0</v>
      </c>
      <c r="BG321" s="143">
        <f t="shared" si="115"/>
        <v>0</v>
      </c>
      <c r="BH321" s="143">
        <f t="shared" si="116"/>
        <v>0</v>
      </c>
      <c r="BI321" s="143">
        <f t="shared" si="117"/>
        <v>0</v>
      </c>
      <c r="BJ321" s="143">
        <f t="shared" si="118"/>
        <v>0</v>
      </c>
      <c r="BK321" s="13" t="s">
        <v>149</v>
      </c>
      <c r="BL321" s="143">
        <f t="shared" si="119"/>
        <v>0</v>
      </c>
      <c r="BM321" s="13" t="s">
        <v>209</v>
      </c>
      <c r="BN321" s="142" t="s">
        <v>823</v>
      </c>
    </row>
    <row r="322" spans="2:66" s="1" customFormat="1" ht="24.15" customHeight="1">
      <c r="B322" s="130"/>
      <c r="C322" s="131" t="s">
        <v>824</v>
      </c>
      <c r="D322" s="131" t="s">
        <v>144</v>
      </c>
      <c r="E322" s="131">
        <v>767</v>
      </c>
      <c r="F322" s="132" t="s">
        <v>825</v>
      </c>
      <c r="G322" s="133" t="s">
        <v>826</v>
      </c>
      <c r="H322" s="134" t="s">
        <v>453</v>
      </c>
      <c r="I322" s="135">
        <v>1937.3820000000001</v>
      </c>
      <c r="J322" s="136"/>
      <c r="K322" s="136">
        <f t="shared" si="110"/>
        <v>0</v>
      </c>
      <c r="L322" s="137"/>
      <c r="M322" s="25"/>
      <c r="N322" s="138" t="s">
        <v>1</v>
      </c>
      <c r="O322" s="139" t="s">
        <v>39</v>
      </c>
      <c r="P322" s="140">
        <v>0</v>
      </c>
      <c r="Q322" s="140">
        <f t="shared" si="111"/>
        <v>0</v>
      </c>
      <c r="R322" s="140">
        <v>0</v>
      </c>
      <c r="S322" s="140">
        <f t="shared" si="112"/>
        <v>0</v>
      </c>
      <c r="T322" s="140">
        <v>0</v>
      </c>
      <c r="U322" s="140">
        <f t="shared" si="113"/>
        <v>0</v>
      </c>
      <c r="V322" s="141" t="s">
        <v>1</v>
      </c>
      <c r="AS322" s="142" t="s">
        <v>209</v>
      </c>
      <c r="AU322" s="142" t="s">
        <v>144</v>
      </c>
      <c r="AV322" s="142" t="s">
        <v>149</v>
      </c>
      <c r="AZ322" s="13" t="s">
        <v>142</v>
      </c>
      <c r="BF322" s="143">
        <f t="shared" si="114"/>
        <v>0</v>
      </c>
      <c r="BG322" s="143">
        <f t="shared" si="115"/>
        <v>0</v>
      </c>
      <c r="BH322" s="143">
        <f t="shared" si="116"/>
        <v>0</v>
      </c>
      <c r="BI322" s="143">
        <f t="shared" si="117"/>
        <v>0</v>
      </c>
      <c r="BJ322" s="143">
        <f t="shared" si="118"/>
        <v>0</v>
      </c>
      <c r="BK322" s="13" t="s">
        <v>149</v>
      </c>
      <c r="BL322" s="143">
        <f t="shared" si="119"/>
        <v>0</v>
      </c>
      <c r="BM322" s="13" t="s">
        <v>209</v>
      </c>
      <c r="BN322" s="142" t="s">
        <v>827</v>
      </c>
    </row>
    <row r="323" spans="2:66" s="11" customFormat="1" ht="22.95" customHeight="1">
      <c r="B323" s="119"/>
      <c r="D323" s="120" t="s">
        <v>72</v>
      </c>
      <c r="E323" s="120"/>
      <c r="F323" s="128" t="s">
        <v>828</v>
      </c>
      <c r="G323" s="128" t="s">
        <v>829</v>
      </c>
      <c r="K323" s="129">
        <f>BL323</f>
        <v>0</v>
      </c>
      <c r="M323" s="119"/>
      <c r="N323" s="123"/>
      <c r="Q323" s="124">
        <f>Q324</f>
        <v>12.526491</v>
      </c>
      <c r="S323" s="124">
        <f>S324</f>
        <v>0</v>
      </c>
      <c r="U323" s="124">
        <f>U324</f>
        <v>7.5000000000000011E-2</v>
      </c>
      <c r="V323" s="125"/>
      <c r="AS323" s="120" t="s">
        <v>149</v>
      </c>
      <c r="AU323" s="126" t="s">
        <v>72</v>
      </c>
      <c r="AV323" s="126" t="s">
        <v>81</v>
      </c>
      <c r="AZ323" s="120" t="s">
        <v>142</v>
      </c>
      <c r="BL323" s="127">
        <f>BL324</f>
        <v>0</v>
      </c>
    </row>
    <row r="324" spans="2:66" s="1" customFormat="1" ht="24.15" customHeight="1">
      <c r="B324" s="130"/>
      <c r="C324" s="131" t="s">
        <v>830</v>
      </c>
      <c r="D324" s="131" t="s">
        <v>144</v>
      </c>
      <c r="E324" s="131">
        <v>769</v>
      </c>
      <c r="F324" s="132" t="s">
        <v>831</v>
      </c>
      <c r="G324" s="133" t="s">
        <v>832</v>
      </c>
      <c r="H324" s="134" t="s">
        <v>344</v>
      </c>
      <c r="I324" s="135">
        <v>3</v>
      </c>
      <c r="J324" s="136"/>
      <c r="K324" s="136">
        <f>ROUND(J324*I324,2)</f>
        <v>0</v>
      </c>
      <c r="L324" s="137"/>
      <c r="M324" s="25"/>
      <c r="N324" s="138" t="s">
        <v>1</v>
      </c>
      <c r="O324" s="139" t="s">
        <v>39</v>
      </c>
      <c r="P324" s="140">
        <v>4.175497</v>
      </c>
      <c r="Q324" s="140">
        <f>P324*I324</f>
        <v>12.526491</v>
      </c>
      <c r="R324" s="140">
        <v>0</v>
      </c>
      <c r="S324" s="140">
        <f>R324*I324</f>
        <v>0</v>
      </c>
      <c r="T324" s="140">
        <v>2.5000000000000001E-2</v>
      </c>
      <c r="U324" s="140">
        <f>T324*I324</f>
        <v>7.5000000000000011E-2</v>
      </c>
      <c r="V324" s="141" t="s">
        <v>1</v>
      </c>
      <c r="AS324" s="142" t="s">
        <v>209</v>
      </c>
      <c r="AU324" s="142" t="s">
        <v>144</v>
      </c>
      <c r="AV324" s="142" t="s">
        <v>149</v>
      </c>
      <c r="AZ324" s="13" t="s">
        <v>142</v>
      </c>
      <c r="BF324" s="143">
        <f>IF(O324="základná",K324,0)</f>
        <v>0</v>
      </c>
      <c r="BG324" s="143">
        <f>IF(O324="znížená",K324,0)</f>
        <v>0</v>
      </c>
      <c r="BH324" s="143">
        <f>IF(O324="zákl. prenesená",K324,0)</f>
        <v>0</v>
      </c>
      <c r="BI324" s="143">
        <f>IF(O324="zníž. prenesená",K324,0)</f>
        <v>0</v>
      </c>
      <c r="BJ324" s="143">
        <f>IF(O324="nulová",K324,0)</f>
        <v>0</v>
      </c>
      <c r="BK324" s="13" t="s">
        <v>149</v>
      </c>
      <c r="BL324" s="143">
        <f>ROUND(J324*I324,2)</f>
        <v>0</v>
      </c>
      <c r="BM324" s="13" t="s">
        <v>209</v>
      </c>
      <c r="BN324" s="142" t="s">
        <v>833</v>
      </c>
    </row>
    <row r="325" spans="2:66" s="11" customFormat="1" ht="22.95" customHeight="1">
      <c r="B325" s="119"/>
      <c r="D325" s="120" t="s">
        <v>72</v>
      </c>
      <c r="E325" s="120"/>
      <c r="F325" s="128" t="s">
        <v>834</v>
      </c>
      <c r="G325" s="128" t="s">
        <v>835</v>
      </c>
      <c r="K325" s="129">
        <f>BL325</f>
        <v>0</v>
      </c>
      <c r="M325" s="119"/>
      <c r="N325" s="123"/>
      <c r="Q325" s="124">
        <f>SUM(Q326:Q328)</f>
        <v>36.731968000000002</v>
      </c>
      <c r="S325" s="124">
        <f>SUM(S326:S328)</f>
        <v>1.0951331999999998</v>
      </c>
      <c r="U325" s="124">
        <f>SUM(U326:U328)</f>
        <v>0</v>
      </c>
      <c r="V325" s="125"/>
      <c r="AS325" s="120" t="s">
        <v>149</v>
      </c>
      <c r="AU325" s="126" t="s">
        <v>72</v>
      </c>
      <c r="AV325" s="126" t="s">
        <v>81</v>
      </c>
      <c r="AZ325" s="120" t="s">
        <v>142</v>
      </c>
      <c r="BL325" s="127">
        <f>SUM(BL326:BL328)</f>
        <v>0</v>
      </c>
    </row>
    <row r="326" spans="2:66" s="1" customFormat="1" ht="16.5" customHeight="1">
      <c r="B326" s="130"/>
      <c r="C326" s="131" t="s">
        <v>836</v>
      </c>
      <c r="D326" s="131" t="s">
        <v>144</v>
      </c>
      <c r="E326" s="131">
        <v>771</v>
      </c>
      <c r="F326" s="132" t="s">
        <v>837</v>
      </c>
      <c r="G326" s="133" t="s">
        <v>838</v>
      </c>
      <c r="H326" s="134" t="s">
        <v>147</v>
      </c>
      <c r="I326" s="135">
        <v>47.6</v>
      </c>
      <c r="J326" s="136"/>
      <c r="K326" s="136">
        <f>ROUND(J326*I326,2)</f>
        <v>0</v>
      </c>
      <c r="L326" s="137"/>
      <c r="M326" s="25"/>
      <c r="N326" s="138" t="s">
        <v>1</v>
      </c>
      <c r="O326" s="139" t="s">
        <v>39</v>
      </c>
      <c r="P326" s="140">
        <v>0.77168000000000003</v>
      </c>
      <c r="Q326" s="140">
        <f>P326*I326</f>
        <v>36.731968000000002</v>
      </c>
      <c r="R326" s="140">
        <v>3.9519999999999998E-3</v>
      </c>
      <c r="S326" s="140">
        <f>R326*I326</f>
        <v>0.18811519999999998</v>
      </c>
      <c r="T326" s="140">
        <v>0</v>
      </c>
      <c r="U326" s="140">
        <f>T326*I326</f>
        <v>0</v>
      </c>
      <c r="V326" s="141" t="s">
        <v>1</v>
      </c>
      <c r="AS326" s="142" t="s">
        <v>209</v>
      </c>
      <c r="AU326" s="142" t="s">
        <v>144</v>
      </c>
      <c r="AV326" s="142" t="s">
        <v>149</v>
      </c>
      <c r="AZ326" s="13" t="s">
        <v>142</v>
      </c>
      <c r="BF326" s="143">
        <f>IF(O326="základná",K326,0)</f>
        <v>0</v>
      </c>
      <c r="BG326" s="143">
        <f>IF(O326="znížená",K326,0)</f>
        <v>0</v>
      </c>
      <c r="BH326" s="143">
        <f>IF(O326="zákl. prenesená",K326,0)</f>
        <v>0</v>
      </c>
      <c r="BI326" s="143">
        <f>IF(O326="zníž. prenesená",K326,0)</f>
        <v>0</v>
      </c>
      <c r="BJ326" s="143">
        <f>IF(O326="nulová",K326,0)</f>
        <v>0</v>
      </c>
      <c r="BK326" s="13" t="s">
        <v>149</v>
      </c>
      <c r="BL326" s="143">
        <f>ROUND(J326*I326,2)</f>
        <v>0</v>
      </c>
      <c r="BM326" s="13" t="s">
        <v>209</v>
      </c>
      <c r="BN326" s="142" t="s">
        <v>839</v>
      </c>
    </row>
    <row r="327" spans="2:66" s="1" customFormat="1" ht="16.5" customHeight="1">
      <c r="B327" s="130"/>
      <c r="C327" s="144" t="s">
        <v>840</v>
      </c>
      <c r="D327" s="144" t="s">
        <v>205</v>
      </c>
      <c r="E327" s="144" t="s">
        <v>1585</v>
      </c>
      <c r="F327" s="145" t="s">
        <v>841</v>
      </c>
      <c r="G327" s="146" t="s">
        <v>842</v>
      </c>
      <c r="H327" s="147" t="s">
        <v>147</v>
      </c>
      <c r="I327" s="148">
        <v>49.027999999999999</v>
      </c>
      <c r="J327" s="149"/>
      <c r="K327" s="149">
        <f>ROUND(J327*I327,2)</f>
        <v>0</v>
      </c>
      <c r="L327" s="150"/>
      <c r="M327" s="151"/>
      <c r="N327" s="152" t="s">
        <v>1</v>
      </c>
      <c r="O327" s="153" t="s">
        <v>39</v>
      </c>
      <c r="P327" s="140">
        <v>0</v>
      </c>
      <c r="Q327" s="140">
        <f>P327*I327</f>
        <v>0</v>
      </c>
      <c r="R327" s="140">
        <v>1.8499999999999999E-2</v>
      </c>
      <c r="S327" s="140">
        <f>R327*I327</f>
        <v>0.90701799999999988</v>
      </c>
      <c r="T327" s="140">
        <v>0</v>
      </c>
      <c r="U327" s="140">
        <f>T327*I327</f>
        <v>0</v>
      </c>
      <c r="V327" s="141" t="s">
        <v>1</v>
      </c>
      <c r="AS327" s="142" t="s">
        <v>273</v>
      </c>
      <c r="AU327" s="142" t="s">
        <v>205</v>
      </c>
      <c r="AV327" s="142" t="s">
        <v>149</v>
      </c>
      <c r="AZ327" s="13" t="s">
        <v>142</v>
      </c>
      <c r="BF327" s="143">
        <f>IF(O327="základná",K327,0)</f>
        <v>0</v>
      </c>
      <c r="BG327" s="143">
        <f>IF(O327="znížená",K327,0)</f>
        <v>0</v>
      </c>
      <c r="BH327" s="143">
        <f>IF(O327="zákl. prenesená",K327,0)</f>
        <v>0</v>
      </c>
      <c r="BI327" s="143">
        <f>IF(O327="zníž. prenesená",K327,0)</f>
        <v>0</v>
      </c>
      <c r="BJ327" s="143">
        <f>IF(O327="nulová",K327,0)</f>
        <v>0</v>
      </c>
      <c r="BK327" s="13" t="s">
        <v>149</v>
      </c>
      <c r="BL327" s="143">
        <f>ROUND(J327*I327,2)</f>
        <v>0</v>
      </c>
      <c r="BM327" s="13" t="s">
        <v>209</v>
      </c>
      <c r="BN327" s="142" t="s">
        <v>843</v>
      </c>
    </row>
    <row r="328" spans="2:66" s="1" customFormat="1" ht="24.15" customHeight="1">
      <c r="B328" s="130"/>
      <c r="C328" s="131" t="s">
        <v>844</v>
      </c>
      <c r="D328" s="131" t="s">
        <v>144</v>
      </c>
      <c r="E328" s="131">
        <v>771</v>
      </c>
      <c r="F328" s="132" t="s">
        <v>845</v>
      </c>
      <c r="G328" s="133" t="s">
        <v>846</v>
      </c>
      <c r="H328" s="134" t="s">
        <v>453</v>
      </c>
      <c r="I328" s="135">
        <v>37.470999999999997</v>
      </c>
      <c r="J328" s="136"/>
      <c r="K328" s="136">
        <f>ROUND(J328*I328,2)</f>
        <v>0</v>
      </c>
      <c r="L328" s="137"/>
      <c r="M328" s="25"/>
      <c r="N328" s="138" t="s">
        <v>1</v>
      </c>
      <c r="O328" s="139" t="s">
        <v>39</v>
      </c>
      <c r="P328" s="140">
        <v>0</v>
      </c>
      <c r="Q328" s="140">
        <f>P328*I328</f>
        <v>0</v>
      </c>
      <c r="R328" s="140">
        <v>0</v>
      </c>
      <c r="S328" s="140">
        <f>R328*I328</f>
        <v>0</v>
      </c>
      <c r="T328" s="140">
        <v>0</v>
      </c>
      <c r="U328" s="140">
        <f>T328*I328</f>
        <v>0</v>
      </c>
      <c r="V328" s="141" t="s">
        <v>1</v>
      </c>
      <c r="AS328" s="142" t="s">
        <v>209</v>
      </c>
      <c r="AU328" s="142" t="s">
        <v>144</v>
      </c>
      <c r="AV328" s="142" t="s">
        <v>149</v>
      </c>
      <c r="AZ328" s="13" t="s">
        <v>142</v>
      </c>
      <c r="BF328" s="143">
        <f>IF(O328="základná",K328,0)</f>
        <v>0</v>
      </c>
      <c r="BG328" s="143">
        <f>IF(O328="znížená",K328,0)</f>
        <v>0</v>
      </c>
      <c r="BH328" s="143">
        <f>IF(O328="zákl. prenesená",K328,0)</f>
        <v>0</v>
      </c>
      <c r="BI328" s="143">
        <f>IF(O328="zníž. prenesená",K328,0)</f>
        <v>0</v>
      </c>
      <c r="BJ328" s="143">
        <f>IF(O328="nulová",K328,0)</f>
        <v>0</v>
      </c>
      <c r="BK328" s="13" t="s">
        <v>149</v>
      </c>
      <c r="BL328" s="143">
        <f>ROUND(J328*I328,2)</f>
        <v>0</v>
      </c>
      <c r="BM328" s="13" t="s">
        <v>209</v>
      </c>
      <c r="BN328" s="142" t="s">
        <v>847</v>
      </c>
    </row>
    <row r="329" spans="2:66" s="11" customFormat="1" ht="22.95" customHeight="1">
      <c r="B329" s="119"/>
      <c r="D329" s="120" t="s">
        <v>72</v>
      </c>
      <c r="E329" s="120"/>
      <c r="F329" s="128" t="s">
        <v>848</v>
      </c>
      <c r="G329" s="128" t="s">
        <v>849</v>
      </c>
      <c r="K329" s="129">
        <f>BL329</f>
        <v>0</v>
      </c>
      <c r="M329" s="119"/>
      <c r="N329" s="123"/>
      <c r="Q329" s="124">
        <f>SUM(Q330:Q332)</f>
        <v>21.914182400000001</v>
      </c>
      <c r="S329" s="124">
        <f>SUM(S330:S332)</f>
        <v>1.3024000000000003E-2</v>
      </c>
      <c r="U329" s="124">
        <f>SUM(U330:U332)</f>
        <v>0</v>
      </c>
      <c r="V329" s="125"/>
      <c r="AS329" s="120" t="s">
        <v>149</v>
      </c>
      <c r="AU329" s="126" t="s">
        <v>72</v>
      </c>
      <c r="AV329" s="126" t="s">
        <v>81</v>
      </c>
      <c r="AZ329" s="120" t="s">
        <v>142</v>
      </c>
      <c r="BL329" s="127">
        <f>SUM(BL330:BL332)</f>
        <v>0</v>
      </c>
    </row>
    <row r="330" spans="2:66" s="1" customFormat="1" ht="16.5" customHeight="1">
      <c r="B330" s="130"/>
      <c r="C330" s="131" t="s">
        <v>850</v>
      </c>
      <c r="D330" s="131" t="s">
        <v>144</v>
      </c>
      <c r="E330" s="131">
        <v>775</v>
      </c>
      <c r="F330" s="132" t="s">
        <v>851</v>
      </c>
      <c r="G330" s="133" t="s">
        <v>852</v>
      </c>
      <c r="H330" s="134" t="s">
        <v>339</v>
      </c>
      <c r="I330" s="135">
        <v>260.48</v>
      </c>
      <c r="J330" s="136"/>
      <c r="K330" s="136">
        <f>ROUND(J330*I330,2)</f>
        <v>0</v>
      </c>
      <c r="L330" s="137"/>
      <c r="M330" s="25"/>
      <c r="N330" s="138" t="s">
        <v>1</v>
      </c>
      <c r="O330" s="139" t="s">
        <v>39</v>
      </c>
      <c r="P330" s="140">
        <v>8.4129999999999996E-2</v>
      </c>
      <c r="Q330" s="140">
        <f>P330*I330</f>
        <v>21.914182400000001</v>
      </c>
      <c r="R330" s="140">
        <v>4.5000000000000003E-5</v>
      </c>
      <c r="S330" s="140">
        <f>R330*I330</f>
        <v>1.1721600000000002E-2</v>
      </c>
      <c r="T330" s="140">
        <v>0</v>
      </c>
      <c r="U330" s="140">
        <f>T330*I330</f>
        <v>0</v>
      </c>
      <c r="V330" s="141" t="s">
        <v>1</v>
      </c>
      <c r="AS330" s="142" t="s">
        <v>209</v>
      </c>
      <c r="AU330" s="142" t="s">
        <v>144</v>
      </c>
      <c r="AV330" s="142" t="s">
        <v>149</v>
      </c>
      <c r="AZ330" s="13" t="s">
        <v>142</v>
      </c>
      <c r="BF330" s="143">
        <f>IF(O330="základná",K330,0)</f>
        <v>0</v>
      </c>
      <c r="BG330" s="143">
        <f>IF(O330="znížená",K330,0)</f>
        <v>0</v>
      </c>
      <c r="BH330" s="143">
        <f>IF(O330="zákl. prenesená",K330,0)</f>
        <v>0</v>
      </c>
      <c r="BI330" s="143">
        <f>IF(O330="zníž. prenesená",K330,0)</f>
        <v>0</v>
      </c>
      <c r="BJ330" s="143">
        <f>IF(O330="nulová",K330,0)</f>
        <v>0</v>
      </c>
      <c r="BK330" s="13" t="s">
        <v>149</v>
      </c>
      <c r="BL330" s="143">
        <f>ROUND(J330*I330,2)</f>
        <v>0</v>
      </c>
      <c r="BM330" s="13" t="s">
        <v>209</v>
      </c>
      <c r="BN330" s="142" t="s">
        <v>853</v>
      </c>
    </row>
    <row r="331" spans="2:66" s="1" customFormat="1" ht="16.5" customHeight="1">
      <c r="B331" s="130"/>
      <c r="C331" s="144" t="s">
        <v>854</v>
      </c>
      <c r="D331" s="144" t="s">
        <v>205</v>
      </c>
      <c r="E331" s="144">
        <v>284</v>
      </c>
      <c r="F331" s="145" t="s">
        <v>855</v>
      </c>
      <c r="G331" s="146" t="s">
        <v>856</v>
      </c>
      <c r="H331" s="147" t="s">
        <v>339</v>
      </c>
      <c r="I331" s="148">
        <v>260.48</v>
      </c>
      <c r="J331" s="149"/>
      <c r="K331" s="149">
        <f>ROUND(J331*I331,2)</f>
        <v>0</v>
      </c>
      <c r="L331" s="150"/>
      <c r="M331" s="151"/>
      <c r="N331" s="152" t="s">
        <v>1</v>
      </c>
      <c r="O331" s="153" t="s">
        <v>39</v>
      </c>
      <c r="P331" s="140">
        <v>0</v>
      </c>
      <c r="Q331" s="140">
        <f>P331*I331</f>
        <v>0</v>
      </c>
      <c r="R331" s="140">
        <v>5.0000000000000004E-6</v>
      </c>
      <c r="S331" s="140">
        <f>R331*I331</f>
        <v>1.3024000000000002E-3</v>
      </c>
      <c r="T331" s="140">
        <v>0</v>
      </c>
      <c r="U331" s="140">
        <f>T331*I331</f>
        <v>0</v>
      </c>
      <c r="V331" s="141" t="s">
        <v>1</v>
      </c>
      <c r="AS331" s="142" t="s">
        <v>273</v>
      </c>
      <c r="AU331" s="142" t="s">
        <v>205</v>
      </c>
      <c r="AV331" s="142" t="s">
        <v>149</v>
      </c>
      <c r="AZ331" s="13" t="s">
        <v>142</v>
      </c>
      <c r="BF331" s="143">
        <f>IF(O331="základná",K331,0)</f>
        <v>0</v>
      </c>
      <c r="BG331" s="143">
        <f>IF(O331="znížená",K331,0)</f>
        <v>0</v>
      </c>
      <c r="BH331" s="143">
        <f>IF(O331="zákl. prenesená",K331,0)</f>
        <v>0</v>
      </c>
      <c r="BI331" s="143">
        <f>IF(O331="zníž. prenesená",K331,0)</f>
        <v>0</v>
      </c>
      <c r="BJ331" s="143">
        <f>IF(O331="nulová",K331,0)</f>
        <v>0</v>
      </c>
      <c r="BK331" s="13" t="s">
        <v>149</v>
      </c>
      <c r="BL331" s="143">
        <f>ROUND(J331*I331,2)</f>
        <v>0</v>
      </c>
      <c r="BM331" s="13" t="s">
        <v>209</v>
      </c>
      <c r="BN331" s="142" t="s">
        <v>857</v>
      </c>
    </row>
    <row r="332" spans="2:66" s="1" customFormat="1" ht="24.15" customHeight="1">
      <c r="B332" s="130"/>
      <c r="C332" s="131" t="s">
        <v>858</v>
      </c>
      <c r="D332" s="131" t="s">
        <v>144</v>
      </c>
      <c r="E332" s="131">
        <v>775</v>
      </c>
      <c r="F332" s="132" t="s">
        <v>859</v>
      </c>
      <c r="G332" s="133" t="s">
        <v>860</v>
      </c>
      <c r="H332" s="134" t="s">
        <v>453</v>
      </c>
      <c r="I332" s="135">
        <v>19.25</v>
      </c>
      <c r="J332" s="136"/>
      <c r="K332" s="136">
        <f>ROUND(J332*I332,2)</f>
        <v>0</v>
      </c>
      <c r="L332" s="137"/>
      <c r="M332" s="25"/>
      <c r="N332" s="138" t="s">
        <v>1</v>
      </c>
      <c r="O332" s="139" t="s">
        <v>39</v>
      </c>
      <c r="P332" s="140">
        <v>0</v>
      </c>
      <c r="Q332" s="140">
        <f>P332*I332</f>
        <v>0</v>
      </c>
      <c r="R332" s="140">
        <v>0</v>
      </c>
      <c r="S332" s="140">
        <f>R332*I332</f>
        <v>0</v>
      </c>
      <c r="T332" s="140">
        <v>0</v>
      </c>
      <c r="U332" s="140">
        <f>T332*I332</f>
        <v>0</v>
      </c>
      <c r="V332" s="141" t="s">
        <v>1</v>
      </c>
      <c r="AS332" s="142" t="s">
        <v>209</v>
      </c>
      <c r="AU332" s="142" t="s">
        <v>144</v>
      </c>
      <c r="AV332" s="142" t="s">
        <v>149</v>
      </c>
      <c r="AZ332" s="13" t="s">
        <v>142</v>
      </c>
      <c r="BF332" s="143">
        <f>IF(O332="základná",K332,0)</f>
        <v>0</v>
      </c>
      <c r="BG332" s="143">
        <f>IF(O332="znížená",K332,0)</f>
        <v>0</v>
      </c>
      <c r="BH332" s="143">
        <f>IF(O332="zákl. prenesená",K332,0)</f>
        <v>0</v>
      </c>
      <c r="BI332" s="143">
        <f>IF(O332="zníž. prenesená",K332,0)</f>
        <v>0</v>
      </c>
      <c r="BJ332" s="143">
        <f>IF(O332="nulová",K332,0)</f>
        <v>0</v>
      </c>
      <c r="BK332" s="13" t="s">
        <v>149</v>
      </c>
      <c r="BL332" s="143">
        <f>ROUND(J332*I332,2)</f>
        <v>0</v>
      </c>
      <c r="BM332" s="13" t="s">
        <v>209</v>
      </c>
      <c r="BN332" s="142" t="s">
        <v>861</v>
      </c>
    </row>
    <row r="333" spans="2:66" s="11" customFormat="1" ht="22.95" customHeight="1">
      <c r="B333" s="119"/>
      <c r="D333" s="120" t="s">
        <v>72</v>
      </c>
      <c r="E333" s="120"/>
      <c r="F333" s="128" t="s">
        <v>862</v>
      </c>
      <c r="G333" s="128" t="s">
        <v>863</v>
      </c>
      <c r="K333" s="129">
        <f>BL333</f>
        <v>0</v>
      </c>
      <c r="M333" s="119"/>
      <c r="N333" s="123"/>
      <c r="Q333" s="124">
        <f>SUM(Q334:Q336)</f>
        <v>67.838311040000008</v>
      </c>
      <c r="S333" s="124">
        <f>SUM(S334:S336)</f>
        <v>0.18036194578</v>
      </c>
      <c r="U333" s="124">
        <f>SUM(U334:U336)</f>
        <v>0</v>
      </c>
      <c r="V333" s="125"/>
      <c r="AS333" s="120" t="s">
        <v>149</v>
      </c>
      <c r="AU333" s="126" t="s">
        <v>72</v>
      </c>
      <c r="AV333" s="126" t="s">
        <v>81</v>
      </c>
      <c r="AZ333" s="120" t="s">
        <v>142</v>
      </c>
      <c r="BL333" s="127">
        <f>SUM(BL334:BL336)</f>
        <v>0</v>
      </c>
    </row>
    <row r="334" spans="2:66" s="1" customFormat="1" ht="33" customHeight="1">
      <c r="B334" s="130"/>
      <c r="C334" s="131" t="s">
        <v>864</v>
      </c>
      <c r="D334" s="131" t="s">
        <v>144</v>
      </c>
      <c r="E334" s="131">
        <v>783</v>
      </c>
      <c r="F334" s="132" t="s">
        <v>865</v>
      </c>
      <c r="G334" s="133" t="s">
        <v>866</v>
      </c>
      <c r="H334" s="134" t="s">
        <v>147</v>
      </c>
      <c r="I334" s="135">
        <v>20.512</v>
      </c>
      <c r="J334" s="136"/>
      <c r="K334" s="136">
        <f>ROUND(J334*I334,2)</f>
        <v>0</v>
      </c>
      <c r="L334" s="137"/>
      <c r="M334" s="25"/>
      <c r="N334" s="138" t="s">
        <v>1</v>
      </c>
      <c r="O334" s="139" t="s">
        <v>39</v>
      </c>
      <c r="P334" s="140">
        <v>0.37442999999999999</v>
      </c>
      <c r="Q334" s="140">
        <f>P334*I334</f>
        <v>7.6803081600000001</v>
      </c>
      <c r="R334" s="140">
        <v>2.4252E-4</v>
      </c>
      <c r="S334" s="140">
        <f>R334*I334</f>
        <v>4.9745702400000001E-3</v>
      </c>
      <c r="T334" s="140">
        <v>0</v>
      </c>
      <c r="U334" s="140">
        <f>T334*I334</f>
        <v>0</v>
      </c>
      <c r="V334" s="141" t="s">
        <v>1</v>
      </c>
      <c r="AS334" s="142" t="s">
        <v>209</v>
      </c>
      <c r="AU334" s="142" t="s">
        <v>144</v>
      </c>
      <c r="AV334" s="142" t="s">
        <v>149</v>
      </c>
      <c r="AZ334" s="13" t="s">
        <v>142</v>
      </c>
      <c r="BF334" s="143">
        <f>IF(O334="základná",K334,0)</f>
        <v>0</v>
      </c>
      <c r="BG334" s="143">
        <f>IF(O334="znížená",K334,0)</f>
        <v>0</v>
      </c>
      <c r="BH334" s="143">
        <f>IF(O334="zákl. prenesená",K334,0)</f>
        <v>0</v>
      </c>
      <c r="BI334" s="143">
        <f>IF(O334="zníž. prenesená",K334,0)</f>
        <v>0</v>
      </c>
      <c r="BJ334" s="143">
        <f>IF(O334="nulová",K334,0)</f>
        <v>0</v>
      </c>
      <c r="BK334" s="13" t="s">
        <v>149</v>
      </c>
      <c r="BL334" s="143">
        <f>ROUND(J334*I334,2)</f>
        <v>0</v>
      </c>
      <c r="BM334" s="13" t="s">
        <v>209</v>
      </c>
      <c r="BN334" s="142" t="s">
        <v>867</v>
      </c>
    </row>
    <row r="335" spans="2:66" s="1" customFormat="1" ht="24.15" customHeight="1">
      <c r="B335" s="130"/>
      <c r="C335" s="131" t="s">
        <v>868</v>
      </c>
      <c r="D335" s="131" t="s">
        <v>144</v>
      </c>
      <c r="E335" s="131">
        <v>783</v>
      </c>
      <c r="F335" s="132" t="s">
        <v>869</v>
      </c>
      <c r="G335" s="133" t="s">
        <v>870</v>
      </c>
      <c r="H335" s="134" t="s">
        <v>147</v>
      </c>
      <c r="I335" s="135">
        <v>20.512</v>
      </c>
      <c r="J335" s="136"/>
      <c r="K335" s="136">
        <f>ROUND(J335*I335,2)</f>
        <v>0</v>
      </c>
      <c r="L335" s="137"/>
      <c r="M335" s="25"/>
      <c r="N335" s="138" t="s">
        <v>1</v>
      </c>
      <c r="O335" s="139" t="s">
        <v>39</v>
      </c>
      <c r="P335" s="140">
        <v>0.14813999999999999</v>
      </c>
      <c r="Q335" s="140">
        <f>P335*I335</f>
        <v>3.03864768</v>
      </c>
      <c r="R335" s="140">
        <v>8.1340000000000004E-5</v>
      </c>
      <c r="S335" s="140">
        <f>R335*I335</f>
        <v>1.6684460800000002E-3</v>
      </c>
      <c r="T335" s="140">
        <v>0</v>
      </c>
      <c r="U335" s="140">
        <f>T335*I335</f>
        <v>0</v>
      </c>
      <c r="V335" s="141" t="s">
        <v>1</v>
      </c>
      <c r="AS335" s="142" t="s">
        <v>209</v>
      </c>
      <c r="AU335" s="142" t="s">
        <v>144</v>
      </c>
      <c r="AV335" s="142" t="s">
        <v>149</v>
      </c>
      <c r="AZ335" s="13" t="s">
        <v>142</v>
      </c>
      <c r="BF335" s="143">
        <f>IF(O335="základná",K335,0)</f>
        <v>0</v>
      </c>
      <c r="BG335" s="143">
        <f>IF(O335="znížená",K335,0)</f>
        <v>0</v>
      </c>
      <c r="BH335" s="143">
        <f>IF(O335="zákl. prenesená",K335,0)</f>
        <v>0</v>
      </c>
      <c r="BI335" s="143">
        <f>IF(O335="zníž. prenesená",K335,0)</f>
        <v>0</v>
      </c>
      <c r="BJ335" s="143">
        <f>IF(O335="nulová",K335,0)</f>
        <v>0</v>
      </c>
      <c r="BK335" s="13" t="s">
        <v>149</v>
      </c>
      <c r="BL335" s="143">
        <f>ROUND(J335*I335,2)</f>
        <v>0</v>
      </c>
      <c r="BM335" s="13" t="s">
        <v>209</v>
      </c>
      <c r="BN335" s="142" t="s">
        <v>871</v>
      </c>
    </row>
    <row r="336" spans="2:66" s="1" customFormat="1" ht="33" customHeight="1">
      <c r="B336" s="130"/>
      <c r="C336" s="131" t="s">
        <v>872</v>
      </c>
      <c r="D336" s="131" t="s">
        <v>144</v>
      </c>
      <c r="E336" s="131">
        <v>783</v>
      </c>
      <c r="F336" s="132" t="s">
        <v>873</v>
      </c>
      <c r="G336" s="133" t="s">
        <v>874</v>
      </c>
      <c r="H336" s="134" t="s">
        <v>147</v>
      </c>
      <c r="I336" s="135">
        <v>521.16200000000003</v>
      </c>
      <c r="J336" s="136"/>
      <c r="K336" s="136">
        <f>ROUND(J336*I336,2)</f>
        <v>0</v>
      </c>
      <c r="L336" s="137"/>
      <c r="M336" s="25"/>
      <c r="N336" s="138" t="s">
        <v>1</v>
      </c>
      <c r="O336" s="139" t="s">
        <v>39</v>
      </c>
      <c r="P336" s="140">
        <v>0.1096</v>
      </c>
      <c r="Q336" s="140">
        <f>P336*I336</f>
        <v>57.119355200000008</v>
      </c>
      <c r="R336" s="140">
        <v>3.3333000000000001E-4</v>
      </c>
      <c r="S336" s="140">
        <f>R336*I336</f>
        <v>0.17371892946</v>
      </c>
      <c r="T336" s="140">
        <v>0</v>
      </c>
      <c r="U336" s="140">
        <f>T336*I336</f>
        <v>0</v>
      </c>
      <c r="V336" s="141" t="s">
        <v>1</v>
      </c>
      <c r="AS336" s="142" t="s">
        <v>209</v>
      </c>
      <c r="AU336" s="142" t="s">
        <v>144</v>
      </c>
      <c r="AV336" s="142" t="s">
        <v>149</v>
      </c>
      <c r="AZ336" s="13" t="s">
        <v>142</v>
      </c>
      <c r="BF336" s="143">
        <f>IF(O336="základná",K336,0)</f>
        <v>0</v>
      </c>
      <c r="BG336" s="143">
        <f>IF(O336="znížená",K336,0)</f>
        <v>0</v>
      </c>
      <c r="BH336" s="143">
        <f>IF(O336="zákl. prenesená",K336,0)</f>
        <v>0</v>
      </c>
      <c r="BI336" s="143">
        <f>IF(O336="zníž. prenesená",K336,0)</f>
        <v>0</v>
      </c>
      <c r="BJ336" s="143">
        <f>IF(O336="nulová",K336,0)</f>
        <v>0</v>
      </c>
      <c r="BK336" s="13" t="s">
        <v>149</v>
      </c>
      <c r="BL336" s="143">
        <f>ROUND(J336*I336,2)</f>
        <v>0</v>
      </c>
      <c r="BM336" s="13" t="s">
        <v>209</v>
      </c>
      <c r="BN336" s="142" t="s">
        <v>875</v>
      </c>
    </row>
    <row r="337" spans="2:66" s="11" customFormat="1" ht="25.95" customHeight="1">
      <c r="B337" s="119"/>
      <c r="D337" s="120" t="s">
        <v>72</v>
      </c>
      <c r="E337" s="120"/>
      <c r="F337" s="121" t="s">
        <v>876</v>
      </c>
      <c r="G337" s="121" t="s">
        <v>877</v>
      </c>
      <c r="K337" s="122">
        <f>BL337</f>
        <v>0</v>
      </c>
      <c r="M337" s="119"/>
      <c r="N337" s="123"/>
      <c r="Q337" s="124">
        <f>SUM(Q338:Q341)</f>
        <v>0</v>
      </c>
      <c r="S337" s="124">
        <f>SUM(S338:S341)</f>
        <v>0</v>
      </c>
      <c r="U337" s="124">
        <f>SUM(U338:U341)</f>
        <v>0</v>
      </c>
      <c r="V337" s="125"/>
      <c r="AS337" s="120" t="s">
        <v>162</v>
      </c>
      <c r="AU337" s="126" t="s">
        <v>72</v>
      </c>
      <c r="AV337" s="126" t="s">
        <v>73</v>
      </c>
      <c r="AZ337" s="120" t="s">
        <v>142</v>
      </c>
      <c r="BL337" s="127">
        <f>SUM(BL338:BL341)</f>
        <v>0</v>
      </c>
    </row>
    <row r="338" spans="2:66" s="1" customFormat="1" ht="16.5" customHeight="1">
      <c r="B338" s="130"/>
      <c r="C338" s="131" t="s">
        <v>878</v>
      </c>
      <c r="D338" s="131" t="s">
        <v>144</v>
      </c>
      <c r="E338" s="161" t="s">
        <v>1591</v>
      </c>
      <c r="F338" s="132" t="s">
        <v>879</v>
      </c>
      <c r="G338" s="133" t="s">
        <v>880</v>
      </c>
      <c r="H338" s="134" t="s">
        <v>881</v>
      </c>
      <c r="I338" s="135">
        <v>1</v>
      </c>
      <c r="J338" s="136"/>
      <c r="K338" s="136">
        <f>ROUND(J338*I338,2)</f>
        <v>0</v>
      </c>
      <c r="L338" s="137"/>
      <c r="M338" s="25"/>
      <c r="N338" s="138" t="s">
        <v>1</v>
      </c>
      <c r="O338" s="139" t="s">
        <v>39</v>
      </c>
      <c r="P338" s="140">
        <v>0</v>
      </c>
      <c r="Q338" s="140">
        <f>P338*I338</f>
        <v>0</v>
      </c>
      <c r="R338" s="140">
        <v>0</v>
      </c>
      <c r="S338" s="140">
        <f>R338*I338</f>
        <v>0</v>
      </c>
      <c r="T338" s="140">
        <v>0</v>
      </c>
      <c r="U338" s="140">
        <f>T338*I338</f>
        <v>0</v>
      </c>
      <c r="V338" s="141" t="s">
        <v>1</v>
      </c>
      <c r="AS338" s="142" t="s">
        <v>882</v>
      </c>
      <c r="AU338" s="142" t="s">
        <v>144</v>
      </c>
      <c r="AV338" s="142" t="s">
        <v>81</v>
      </c>
      <c r="AZ338" s="13" t="s">
        <v>142</v>
      </c>
      <c r="BF338" s="143">
        <f>IF(O338="základná",K338,0)</f>
        <v>0</v>
      </c>
      <c r="BG338" s="143">
        <f>IF(O338="znížená",K338,0)</f>
        <v>0</v>
      </c>
      <c r="BH338" s="143">
        <f>IF(O338="zákl. prenesená",K338,0)</f>
        <v>0</v>
      </c>
      <c r="BI338" s="143">
        <f>IF(O338="zníž. prenesená",K338,0)</f>
        <v>0</v>
      </c>
      <c r="BJ338" s="143">
        <f>IF(O338="nulová",K338,0)</f>
        <v>0</v>
      </c>
      <c r="BK338" s="13" t="s">
        <v>149</v>
      </c>
      <c r="BL338" s="143">
        <f>ROUND(J338*I338,2)</f>
        <v>0</v>
      </c>
      <c r="BM338" s="13" t="s">
        <v>882</v>
      </c>
      <c r="BN338" s="142" t="s">
        <v>883</v>
      </c>
    </row>
    <row r="339" spans="2:66" s="1" customFormat="1" ht="16.5" customHeight="1">
      <c r="B339" s="130"/>
      <c r="C339" s="131" t="s">
        <v>884</v>
      </c>
      <c r="D339" s="131" t="s">
        <v>144</v>
      </c>
      <c r="E339" s="161" t="s">
        <v>1591</v>
      </c>
      <c r="F339" s="132" t="s">
        <v>885</v>
      </c>
      <c r="G339" s="133" t="s">
        <v>886</v>
      </c>
      <c r="H339" s="134" t="s">
        <v>881</v>
      </c>
      <c r="I339" s="135">
        <v>1</v>
      </c>
      <c r="J339" s="136"/>
      <c r="K339" s="136">
        <f>ROUND(J339*I339,2)</f>
        <v>0</v>
      </c>
      <c r="L339" s="137"/>
      <c r="M339" s="25"/>
      <c r="N339" s="138" t="s">
        <v>1</v>
      </c>
      <c r="O339" s="139" t="s">
        <v>39</v>
      </c>
      <c r="P339" s="140">
        <v>0</v>
      </c>
      <c r="Q339" s="140">
        <f>P339*I339</f>
        <v>0</v>
      </c>
      <c r="R339" s="140">
        <v>0</v>
      </c>
      <c r="S339" s="140">
        <f>R339*I339</f>
        <v>0</v>
      </c>
      <c r="T339" s="140">
        <v>0</v>
      </c>
      <c r="U339" s="140">
        <f>T339*I339</f>
        <v>0</v>
      </c>
      <c r="V339" s="141" t="s">
        <v>1</v>
      </c>
      <c r="AS339" s="142" t="s">
        <v>882</v>
      </c>
      <c r="AU339" s="142" t="s">
        <v>144</v>
      </c>
      <c r="AV339" s="142" t="s">
        <v>81</v>
      </c>
      <c r="AZ339" s="13" t="s">
        <v>142</v>
      </c>
      <c r="BF339" s="143">
        <f>IF(O339="základná",K339,0)</f>
        <v>0</v>
      </c>
      <c r="BG339" s="143">
        <f>IF(O339="znížená",K339,0)</f>
        <v>0</v>
      </c>
      <c r="BH339" s="143">
        <f>IF(O339="zákl. prenesená",K339,0)</f>
        <v>0</v>
      </c>
      <c r="BI339" s="143">
        <f>IF(O339="zníž. prenesená",K339,0)</f>
        <v>0</v>
      </c>
      <c r="BJ339" s="143">
        <f>IF(O339="nulová",K339,0)</f>
        <v>0</v>
      </c>
      <c r="BK339" s="13" t="s">
        <v>149</v>
      </c>
      <c r="BL339" s="143">
        <f>ROUND(J339*I339,2)</f>
        <v>0</v>
      </c>
      <c r="BM339" s="13" t="s">
        <v>882</v>
      </c>
      <c r="BN339" s="142" t="s">
        <v>887</v>
      </c>
    </row>
    <row r="340" spans="2:66" s="1" customFormat="1" ht="16.5" customHeight="1">
      <c r="B340" s="130"/>
      <c r="C340" s="131" t="s">
        <v>888</v>
      </c>
      <c r="D340" s="131" t="s">
        <v>144</v>
      </c>
      <c r="E340" s="161" t="s">
        <v>1591</v>
      </c>
      <c r="F340" s="132" t="s">
        <v>889</v>
      </c>
      <c r="G340" s="133" t="s">
        <v>890</v>
      </c>
      <c r="H340" s="134" t="s">
        <v>881</v>
      </c>
      <c r="I340" s="135">
        <v>1</v>
      </c>
      <c r="J340" s="136"/>
      <c r="K340" s="136">
        <f>ROUND(J340*I340,2)</f>
        <v>0</v>
      </c>
      <c r="L340" s="137"/>
      <c r="M340" s="25"/>
      <c r="N340" s="138" t="s">
        <v>1</v>
      </c>
      <c r="O340" s="139" t="s">
        <v>39</v>
      </c>
      <c r="P340" s="140">
        <v>0</v>
      </c>
      <c r="Q340" s="140">
        <f>P340*I340</f>
        <v>0</v>
      </c>
      <c r="R340" s="140">
        <v>0</v>
      </c>
      <c r="S340" s="140">
        <f>R340*I340</f>
        <v>0</v>
      </c>
      <c r="T340" s="140">
        <v>0</v>
      </c>
      <c r="U340" s="140">
        <f>T340*I340</f>
        <v>0</v>
      </c>
      <c r="V340" s="141" t="s">
        <v>1</v>
      </c>
      <c r="AS340" s="142" t="s">
        <v>882</v>
      </c>
      <c r="AU340" s="142" t="s">
        <v>144</v>
      </c>
      <c r="AV340" s="142" t="s">
        <v>81</v>
      </c>
      <c r="AZ340" s="13" t="s">
        <v>142</v>
      </c>
      <c r="BF340" s="143">
        <f>IF(O340="základná",K340,0)</f>
        <v>0</v>
      </c>
      <c r="BG340" s="143">
        <f>IF(O340="znížená",K340,0)</f>
        <v>0</v>
      </c>
      <c r="BH340" s="143">
        <f>IF(O340="zákl. prenesená",K340,0)</f>
        <v>0</v>
      </c>
      <c r="BI340" s="143">
        <f>IF(O340="zníž. prenesená",K340,0)</f>
        <v>0</v>
      </c>
      <c r="BJ340" s="143">
        <f>IF(O340="nulová",K340,0)</f>
        <v>0</v>
      </c>
      <c r="BK340" s="13" t="s">
        <v>149</v>
      </c>
      <c r="BL340" s="143">
        <f>ROUND(J340*I340,2)</f>
        <v>0</v>
      </c>
      <c r="BM340" s="13" t="s">
        <v>882</v>
      </c>
      <c r="BN340" s="142" t="s">
        <v>891</v>
      </c>
    </row>
    <row r="341" spans="2:66" s="1" customFormat="1" ht="16.5" customHeight="1">
      <c r="B341" s="130"/>
      <c r="C341" s="131" t="s">
        <v>892</v>
      </c>
      <c r="D341" s="131" t="s">
        <v>144</v>
      </c>
      <c r="E341" s="161" t="s">
        <v>1591</v>
      </c>
      <c r="F341" s="132" t="s">
        <v>893</v>
      </c>
      <c r="G341" s="133" t="s">
        <v>894</v>
      </c>
      <c r="H341" s="134" t="s">
        <v>881</v>
      </c>
      <c r="I341" s="135">
        <v>1</v>
      </c>
      <c r="J341" s="136"/>
      <c r="K341" s="136">
        <f>ROUND(J341*I341,2)</f>
        <v>0</v>
      </c>
      <c r="L341" s="137"/>
      <c r="M341" s="25"/>
      <c r="N341" s="154" t="s">
        <v>1</v>
      </c>
      <c r="O341" s="155" t="s">
        <v>39</v>
      </c>
      <c r="P341" s="156">
        <v>0</v>
      </c>
      <c r="Q341" s="156">
        <f>P341*I341</f>
        <v>0</v>
      </c>
      <c r="R341" s="156">
        <v>0</v>
      </c>
      <c r="S341" s="156">
        <f>R341*I341</f>
        <v>0</v>
      </c>
      <c r="T341" s="156">
        <v>0</v>
      </c>
      <c r="U341" s="156">
        <f>T341*I341</f>
        <v>0</v>
      </c>
      <c r="V341" s="157" t="s">
        <v>1</v>
      </c>
      <c r="AS341" s="142" t="s">
        <v>882</v>
      </c>
      <c r="AU341" s="142" t="s">
        <v>144</v>
      </c>
      <c r="AV341" s="142" t="s">
        <v>81</v>
      </c>
      <c r="AZ341" s="13" t="s">
        <v>142</v>
      </c>
      <c r="BF341" s="143">
        <f>IF(O341="základná",K341,0)</f>
        <v>0</v>
      </c>
      <c r="BG341" s="143">
        <f>IF(O341="znížená",K341,0)</f>
        <v>0</v>
      </c>
      <c r="BH341" s="143">
        <f>IF(O341="zákl. prenesená",K341,0)</f>
        <v>0</v>
      </c>
      <c r="BI341" s="143">
        <f>IF(O341="zníž. prenesená",K341,0)</f>
        <v>0</v>
      </c>
      <c r="BJ341" s="143">
        <f>IF(O341="nulová",K341,0)</f>
        <v>0</v>
      </c>
      <c r="BK341" s="13" t="s">
        <v>149</v>
      </c>
      <c r="BL341" s="143">
        <f>ROUND(J341*I341,2)</f>
        <v>0</v>
      </c>
      <c r="BM341" s="13" t="s">
        <v>882</v>
      </c>
      <c r="BN341" s="142" t="s">
        <v>895</v>
      </c>
    </row>
    <row r="342" spans="2:66" s="1" customFormat="1" ht="6.9" customHeight="1">
      <c r="B342" s="40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25"/>
    </row>
  </sheetData>
  <autoFilter ref="C138:L341" xr:uid="{00000000-0009-0000-0000-000001000000}"/>
  <mergeCells count="8">
    <mergeCell ref="F129:I129"/>
    <mergeCell ref="F131:I131"/>
    <mergeCell ref="M2:W2"/>
    <mergeCell ref="F7:I7"/>
    <mergeCell ref="F9:I9"/>
    <mergeCell ref="F27:I27"/>
    <mergeCell ref="F85:I85"/>
    <mergeCell ref="F87:I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N173"/>
  <sheetViews>
    <sheetView showGridLines="0" topLeftCell="A113" workbookViewId="0">
      <selection activeCell="J125" sqref="J125:J17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8.85546875" customWidth="1"/>
    <col min="6" max="6" width="17.140625" customWidth="1"/>
    <col min="7" max="7" width="50.85546875" customWidth="1"/>
    <col min="8" max="8" width="7.42578125" customWidth="1"/>
    <col min="9" max="9" width="14" customWidth="1"/>
    <col min="10" max="10" width="15.85546875" customWidth="1"/>
    <col min="11" max="11" width="22.28515625" customWidth="1"/>
    <col min="12" max="12" width="22.28515625" hidden="1" customWidth="1"/>
    <col min="13" max="13" width="9.28515625" customWidth="1"/>
    <col min="14" max="14" width="10.85546875" hidden="1" customWidth="1"/>
    <col min="15" max="15" width="9.28515625" hidden="1"/>
    <col min="16" max="22" width="14.140625" hidden="1" customWidth="1"/>
    <col min="23" max="23" width="12.28515625" customWidth="1"/>
    <col min="24" max="24" width="16.28515625" customWidth="1"/>
    <col min="25" max="25" width="12.28515625" customWidth="1"/>
    <col min="26" max="26" width="15" customWidth="1"/>
    <col min="27" max="27" width="11" customWidth="1"/>
    <col min="28" max="28" width="15" customWidth="1"/>
    <col min="29" max="29" width="16.28515625" customWidth="1"/>
    <col min="30" max="30" width="11" customWidth="1"/>
    <col min="31" max="31" width="15" customWidth="1"/>
    <col min="32" max="32" width="16.28515625" customWidth="1"/>
    <col min="45" max="66" width="9.28515625" hidden="1"/>
  </cols>
  <sheetData>
    <row r="2" spans="2:47" ht="36.9" customHeight="1">
      <c r="M2" s="192" t="s">
        <v>5</v>
      </c>
      <c r="N2" s="186"/>
      <c r="O2" s="186"/>
      <c r="P2" s="186"/>
      <c r="Q2" s="186"/>
      <c r="R2" s="186"/>
      <c r="S2" s="186"/>
      <c r="T2" s="186"/>
      <c r="U2" s="186"/>
      <c r="V2" s="186"/>
      <c r="W2" s="186"/>
      <c r="AU2" s="13" t="s">
        <v>91</v>
      </c>
    </row>
    <row r="3" spans="2:47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U3" s="13" t="s">
        <v>73</v>
      </c>
    </row>
    <row r="4" spans="2:47" ht="24.9" customHeight="1">
      <c r="B4" s="16"/>
      <c r="D4" s="17" t="s">
        <v>95</v>
      </c>
      <c r="E4" s="17"/>
      <c r="M4" s="16"/>
      <c r="N4" s="84" t="s">
        <v>9</v>
      </c>
      <c r="AU4" s="13" t="s">
        <v>3</v>
      </c>
    </row>
    <row r="5" spans="2:47" ht="6.9" customHeight="1">
      <c r="B5" s="16"/>
      <c r="M5" s="16"/>
    </row>
    <row r="6" spans="2:47" ht="12" customHeight="1">
      <c r="B6" s="16"/>
      <c r="D6" s="22" t="s">
        <v>13</v>
      </c>
      <c r="E6" s="22"/>
      <c r="M6" s="16"/>
    </row>
    <row r="7" spans="2:47" ht="16.5" customHeight="1">
      <c r="B7" s="16"/>
      <c r="F7" s="200" t="str">
        <f>'Rekapitulácia stavby'!K6</f>
        <v>PRÍSTAVBA K PRIEMYSELNEJ BUDOVE</v>
      </c>
      <c r="G7" s="201"/>
      <c r="H7" s="201"/>
      <c r="I7" s="201"/>
      <c r="M7" s="16"/>
    </row>
    <row r="8" spans="2:47" s="1" customFormat="1" ht="12" customHeight="1">
      <c r="B8" s="25"/>
      <c r="D8" s="22" t="s">
        <v>96</v>
      </c>
      <c r="E8" s="22"/>
      <c r="M8" s="25"/>
    </row>
    <row r="9" spans="2:47" s="1" customFormat="1" ht="16.5" customHeight="1">
      <c r="B9" s="25"/>
      <c r="F9" s="163" t="s">
        <v>1369</v>
      </c>
      <c r="G9" s="202"/>
      <c r="H9" s="202"/>
      <c r="I9" s="202"/>
      <c r="M9" s="25"/>
    </row>
    <row r="10" spans="2:47" s="1" customFormat="1">
      <c r="B10" s="25"/>
      <c r="M10" s="25"/>
    </row>
    <row r="11" spans="2:47" s="1" customFormat="1" ht="12" customHeight="1">
      <c r="B11" s="25"/>
      <c r="D11" s="22" t="s">
        <v>15</v>
      </c>
      <c r="E11" s="22"/>
      <c r="G11" s="20" t="s">
        <v>1</v>
      </c>
      <c r="J11" s="22" t="s">
        <v>16</v>
      </c>
      <c r="K11" s="20" t="s">
        <v>1</v>
      </c>
      <c r="M11" s="25"/>
    </row>
    <row r="12" spans="2:47" s="1" customFormat="1" ht="12" customHeight="1">
      <c r="B12" s="25"/>
      <c r="D12" s="22" t="s">
        <v>17</v>
      </c>
      <c r="E12" s="22"/>
      <c r="G12" s="20" t="s">
        <v>18</v>
      </c>
      <c r="J12" s="22" t="s">
        <v>19</v>
      </c>
      <c r="K12" s="48" t="str">
        <f>'Rekapitulácia stavby'!AN8</f>
        <v>13. 4. 2022</v>
      </c>
      <c r="M12" s="25"/>
    </row>
    <row r="13" spans="2:47" s="1" customFormat="1" ht="10.95" customHeight="1">
      <c r="B13" s="25"/>
      <c r="M13" s="25"/>
    </row>
    <row r="14" spans="2:47" s="1" customFormat="1" ht="12" customHeight="1">
      <c r="B14" s="25"/>
      <c r="D14" s="22" t="s">
        <v>21</v>
      </c>
      <c r="E14" s="22"/>
      <c r="J14" s="22" t="s">
        <v>22</v>
      </c>
      <c r="K14" s="20" t="s">
        <v>1</v>
      </c>
      <c r="M14" s="25"/>
    </row>
    <row r="15" spans="2:47" s="1" customFormat="1" ht="18" customHeight="1">
      <c r="B15" s="25"/>
      <c r="F15" s="20" t="s">
        <v>23</v>
      </c>
      <c r="J15" s="22" t="s">
        <v>24</v>
      </c>
      <c r="K15" s="20" t="s">
        <v>1</v>
      </c>
      <c r="M15" s="25"/>
    </row>
    <row r="16" spans="2:47" s="1" customFormat="1" ht="6.9" customHeight="1">
      <c r="B16" s="25"/>
      <c r="M16" s="25"/>
    </row>
    <row r="17" spans="2:13" s="1" customFormat="1" ht="12" customHeight="1">
      <c r="B17" s="25"/>
      <c r="D17" s="22" t="s">
        <v>25</v>
      </c>
      <c r="E17" s="22"/>
      <c r="J17" s="22" t="s">
        <v>22</v>
      </c>
      <c r="K17" s="20" t="s">
        <v>1</v>
      </c>
      <c r="M17" s="25"/>
    </row>
    <row r="18" spans="2:13" s="1" customFormat="1" ht="18" customHeight="1">
      <c r="B18" s="25"/>
      <c r="F18" s="20" t="s">
        <v>26</v>
      </c>
      <c r="J18" s="22" t="s">
        <v>24</v>
      </c>
      <c r="K18" s="20" t="s">
        <v>1</v>
      </c>
      <c r="M18" s="25"/>
    </row>
    <row r="19" spans="2:13" s="1" customFormat="1" ht="6.9" customHeight="1">
      <c r="B19" s="25"/>
      <c r="M19" s="25"/>
    </row>
    <row r="20" spans="2:13" s="1" customFormat="1" ht="12" customHeight="1">
      <c r="B20" s="25"/>
      <c r="D20" s="22" t="s">
        <v>27</v>
      </c>
      <c r="E20" s="22"/>
      <c r="J20" s="22" t="s">
        <v>22</v>
      </c>
      <c r="K20" s="20" t="s">
        <v>1</v>
      </c>
      <c r="M20" s="25"/>
    </row>
    <row r="21" spans="2:13" s="1" customFormat="1" ht="18" customHeight="1">
      <c r="B21" s="25"/>
      <c r="F21" s="20" t="s">
        <v>28</v>
      </c>
      <c r="J21" s="22" t="s">
        <v>24</v>
      </c>
      <c r="K21" s="20" t="s">
        <v>1</v>
      </c>
      <c r="M21" s="25"/>
    </row>
    <row r="22" spans="2:13" s="1" customFormat="1" ht="6.9" customHeight="1">
      <c r="B22" s="25"/>
      <c r="M22" s="25"/>
    </row>
    <row r="23" spans="2:13" s="1" customFormat="1" ht="12" customHeight="1">
      <c r="B23" s="25"/>
      <c r="D23" s="22" t="s">
        <v>30</v>
      </c>
      <c r="E23" s="22"/>
      <c r="J23" s="22" t="s">
        <v>22</v>
      </c>
      <c r="K23" s="20" t="s">
        <v>1</v>
      </c>
      <c r="M23" s="25"/>
    </row>
    <row r="24" spans="2:13" s="1" customFormat="1" ht="18" customHeight="1">
      <c r="B24" s="25"/>
      <c r="F24" s="20" t="s">
        <v>98</v>
      </c>
      <c r="J24" s="22" t="s">
        <v>24</v>
      </c>
      <c r="K24" s="20" t="s">
        <v>1</v>
      </c>
      <c r="M24" s="25"/>
    </row>
    <row r="25" spans="2:13" s="1" customFormat="1" ht="6.9" customHeight="1">
      <c r="B25" s="25"/>
      <c r="M25" s="25"/>
    </row>
    <row r="26" spans="2:13" s="1" customFormat="1" ht="12" customHeight="1">
      <c r="B26" s="25"/>
      <c r="D26" s="22" t="s">
        <v>32</v>
      </c>
      <c r="E26" s="22"/>
      <c r="M26" s="25"/>
    </row>
    <row r="27" spans="2:13" s="7" customFormat="1" ht="16.5" customHeight="1">
      <c r="B27" s="85"/>
      <c r="F27" s="188" t="s">
        <v>1</v>
      </c>
      <c r="G27" s="188"/>
      <c r="H27" s="188"/>
      <c r="I27" s="188"/>
      <c r="M27" s="85"/>
    </row>
    <row r="28" spans="2:13" s="1" customFormat="1" ht="6.9" customHeight="1">
      <c r="B28" s="25"/>
      <c r="M28" s="25"/>
    </row>
    <row r="29" spans="2:13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49"/>
      <c r="M29" s="25"/>
    </row>
    <row r="30" spans="2:13" s="1" customFormat="1" ht="25.35" customHeight="1">
      <c r="B30" s="25"/>
      <c r="D30" s="86" t="s">
        <v>33</v>
      </c>
      <c r="E30" s="86"/>
      <c r="K30" s="62">
        <f>ROUND(K122, 2)</f>
        <v>0</v>
      </c>
      <c r="M30" s="25"/>
    </row>
    <row r="31" spans="2:13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49"/>
      <c r="M31" s="25"/>
    </row>
    <row r="32" spans="2:13" s="1" customFormat="1" ht="14.4" customHeight="1">
      <c r="B32" s="25"/>
      <c r="G32" s="28" t="s">
        <v>35</v>
      </c>
      <c r="J32" s="28" t="s">
        <v>34</v>
      </c>
      <c r="K32" s="28" t="s">
        <v>36</v>
      </c>
      <c r="M32" s="25"/>
    </row>
    <row r="33" spans="2:13" s="1" customFormat="1" ht="14.4" customHeight="1">
      <c r="B33" s="25"/>
      <c r="D33" s="51" t="s">
        <v>37</v>
      </c>
      <c r="E33" s="51"/>
      <c r="F33" s="30" t="s">
        <v>38</v>
      </c>
      <c r="G33" s="87">
        <f>ROUND((SUM(BF122:BF172)),  2)</f>
        <v>0</v>
      </c>
      <c r="H33" s="88"/>
      <c r="I33" s="88"/>
      <c r="J33" s="89">
        <v>0.2</v>
      </c>
      <c r="K33" s="87">
        <f>ROUND(((SUM(BF122:BF172))*J33),  2)</f>
        <v>0</v>
      </c>
      <c r="M33" s="25"/>
    </row>
    <row r="34" spans="2:13" s="1" customFormat="1" ht="14.4" customHeight="1">
      <c r="B34" s="25"/>
      <c r="F34" s="30" t="s">
        <v>39</v>
      </c>
      <c r="G34" s="90">
        <f>ROUND((SUM(BG122:BG172)),  2)</f>
        <v>0</v>
      </c>
      <c r="J34" s="91">
        <v>0.2</v>
      </c>
      <c r="K34" s="90">
        <f>ROUND(((SUM(BG122:BG172))*J34),  2)</f>
        <v>0</v>
      </c>
      <c r="M34" s="25"/>
    </row>
    <row r="35" spans="2:13" s="1" customFormat="1" ht="14.4" hidden="1" customHeight="1">
      <c r="B35" s="25"/>
      <c r="F35" s="22" t="s">
        <v>40</v>
      </c>
      <c r="G35" s="90">
        <f>ROUND((SUM(BH122:BH172)),  2)</f>
        <v>0</v>
      </c>
      <c r="J35" s="91">
        <v>0.2</v>
      </c>
      <c r="K35" s="90">
        <f>0</f>
        <v>0</v>
      </c>
      <c r="M35" s="25"/>
    </row>
    <row r="36" spans="2:13" s="1" customFormat="1" ht="14.4" hidden="1" customHeight="1">
      <c r="B36" s="25"/>
      <c r="F36" s="22" t="s">
        <v>41</v>
      </c>
      <c r="G36" s="90">
        <f>ROUND((SUM(BI122:BI172)),  2)</f>
        <v>0</v>
      </c>
      <c r="J36" s="91">
        <v>0.2</v>
      </c>
      <c r="K36" s="90">
        <f>0</f>
        <v>0</v>
      </c>
      <c r="M36" s="25"/>
    </row>
    <row r="37" spans="2:13" s="1" customFormat="1" ht="14.4" hidden="1" customHeight="1">
      <c r="B37" s="25"/>
      <c r="F37" s="30" t="s">
        <v>42</v>
      </c>
      <c r="G37" s="87">
        <f>ROUND((SUM(BJ122:BJ172)),  2)</f>
        <v>0</v>
      </c>
      <c r="H37" s="88"/>
      <c r="I37" s="88"/>
      <c r="J37" s="89">
        <v>0</v>
      </c>
      <c r="K37" s="87">
        <f>0</f>
        <v>0</v>
      </c>
      <c r="M37" s="25"/>
    </row>
    <row r="38" spans="2:13" s="1" customFormat="1" ht="6.9" customHeight="1">
      <c r="B38" s="25"/>
      <c r="M38" s="25"/>
    </row>
    <row r="39" spans="2:13" s="1" customFormat="1" ht="25.35" customHeight="1">
      <c r="B39" s="25"/>
      <c r="C39" s="92"/>
      <c r="D39" s="93" t="s">
        <v>43</v>
      </c>
      <c r="E39" s="160"/>
      <c r="F39" s="53"/>
      <c r="G39" s="53"/>
      <c r="H39" s="94" t="s">
        <v>44</v>
      </c>
      <c r="I39" s="95" t="s">
        <v>45</v>
      </c>
      <c r="J39" s="53"/>
      <c r="K39" s="96">
        <f>SUM(K30:K37)</f>
        <v>0</v>
      </c>
      <c r="L39" s="97"/>
      <c r="M39" s="25"/>
    </row>
    <row r="40" spans="2:13" s="1" customFormat="1" ht="14.4" customHeight="1">
      <c r="B40" s="25"/>
      <c r="M40" s="25"/>
    </row>
    <row r="41" spans="2:13" ht="14.4" customHeight="1">
      <c r="B41" s="16"/>
      <c r="M41" s="16"/>
    </row>
    <row r="42" spans="2:13" ht="14.4" customHeight="1">
      <c r="B42" s="16"/>
      <c r="M42" s="16"/>
    </row>
    <row r="43" spans="2:13" ht="14.4" customHeight="1">
      <c r="B43" s="16"/>
      <c r="M43" s="16"/>
    </row>
    <row r="44" spans="2:13" ht="14.4" customHeight="1">
      <c r="B44" s="16"/>
      <c r="M44" s="16"/>
    </row>
    <row r="45" spans="2:13" ht="14.4" customHeight="1">
      <c r="B45" s="16"/>
      <c r="M45" s="16"/>
    </row>
    <row r="46" spans="2:13" ht="14.4" customHeight="1">
      <c r="B46" s="16"/>
      <c r="M46" s="16"/>
    </row>
    <row r="47" spans="2:13" ht="14.4" customHeight="1">
      <c r="B47" s="16"/>
      <c r="M47" s="16"/>
    </row>
    <row r="48" spans="2:13" ht="14.4" customHeight="1">
      <c r="B48" s="16"/>
      <c r="M48" s="16"/>
    </row>
    <row r="49" spans="2:13" ht="14.4" customHeight="1">
      <c r="B49" s="16"/>
      <c r="M49" s="16"/>
    </row>
    <row r="50" spans="2:13" s="1" customFormat="1" ht="14.4" customHeight="1">
      <c r="B50" s="25"/>
      <c r="D50" s="37" t="s">
        <v>46</v>
      </c>
      <c r="E50" s="37"/>
      <c r="F50" s="38"/>
      <c r="G50" s="38"/>
      <c r="H50" s="37" t="s">
        <v>47</v>
      </c>
      <c r="I50" s="38"/>
      <c r="J50" s="38"/>
      <c r="K50" s="38"/>
      <c r="L50" s="38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3.2">
      <c r="B61" s="25"/>
      <c r="D61" s="39" t="s">
        <v>48</v>
      </c>
      <c r="E61" s="39"/>
      <c r="F61" s="27"/>
      <c r="G61" s="98" t="s">
        <v>49</v>
      </c>
      <c r="H61" s="39" t="s">
        <v>48</v>
      </c>
      <c r="I61" s="27"/>
      <c r="J61" s="27"/>
      <c r="K61" s="99" t="s">
        <v>49</v>
      </c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3.2">
      <c r="B65" s="25"/>
      <c r="D65" s="37" t="s">
        <v>50</v>
      </c>
      <c r="E65" s="37"/>
      <c r="F65" s="38"/>
      <c r="G65" s="38"/>
      <c r="H65" s="37" t="s">
        <v>51</v>
      </c>
      <c r="I65" s="38"/>
      <c r="J65" s="38"/>
      <c r="K65" s="38"/>
      <c r="L65" s="38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3.2">
      <c r="B76" s="25"/>
      <c r="D76" s="39" t="s">
        <v>48</v>
      </c>
      <c r="E76" s="39"/>
      <c r="F76" s="27"/>
      <c r="G76" s="98" t="s">
        <v>49</v>
      </c>
      <c r="H76" s="39" t="s">
        <v>48</v>
      </c>
      <c r="I76" s="27"/>
      <c r="J76" s="27"/>
      <c r="K76" s="99" t="s">
        <v>49</v>
      </c>
      <c r="L76" s="27"/>
      <c r="M76" s="25"/>
    </row>
    <row r="77" spans="2:13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25"/>
    </row>
    <row r="81" spans="2:48" s="1" customFormat="1" ht="6.9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25"/>
    </row>
    <row r="82" spans="2:48" s="1" customFormat="1" ht="24.9" hidden="1" customHeight="1">
      <c r="B82" s="25"/>
      <c r="C82" s="17" t="s">
        <v>99</v>
      </c>
      <c r="M82" s="25"/>
    </row>
    <row r="83" spans="2:48" s="1" customFormat="1" ht="6.9" hidden="1" customHeight="1">
      <c r="B83" s="25"/>
      <c r="M83" s="25"/>
    </row>
    <row r="84" spans="2:48" s="1" customFormat="1" ht="12" hidden="1" customHeight="1">
      <c r="B84" s="25"/>
      <c r="C84" s="22" t="s">
        <v>13</v>
      </c>
      <c r="M84" s="25"/>
    </row>
    <row r="85" spans="2:48" s="1" customFormat="1" ht="16.5" hidden="1" customHeight="1">
      <c r="B85" s="25"/>
      <c r="F85" s="200" t="str">
        <f>F7</f>
        <v>PRÍSTAVBA K PRIEMYSELNEJ BUDOVE</v>
      </c>
      <c r="G85" s="201"/>
      <c r="H85" s="201"/>
      <c r="I85" s="201"/>
      <c r="M85" s="25"/>
    </row>
    <row r="86" spans="2:48" s="1" customFormat="1" ht="12" hidden="1" customHeight="1">
      <c r="B86" s="25"/>
      <c r="C86" s="22" t="s">
        <v>96</v>
      </c>
      <c r="M86" s="25"/>
    </row>
    <row r="87" spans="2:48" s="1" customFormat="1" ht="16.5" hidden="1" customHeight="1">
      <c r="B87" s="25"/>
      <c r="F87" s="163" t="str">
        <f>F9</f>
        <v>02 - Zdravotechnika</v>
      </c>
      <c r="G87" s="202"/>
      <c r="H87" s="202"/>
      <c r="I87" s="202"/>
      <c r="M87" s="25"/>
    </row>
    <row r="88" spans="2:48" s="1" customFormat="1" ht="6.9" hidden="1" customHeight="1">
      <c r="B88" s="25"/>
      <c r="M88" s="25"/>
    </row>
    <row r="89" spans="2:48" s="1" customFormat="1" ht="12" hidden="1" customHeight="1">
      <c r="B89" s="25"/>
      <c r="C89" s="22" t="s">
        <v>17</v>
      </c>
      <c r="G89" s="20" t="str">
        <f>G12</f>
        <v>Vlčkovce č. 46</v>
      </c>
      <c r="J89" s="22" t="s">
        <v>19</v>
      </c>
      <c r="K89" s="48" t="str">
        <f>IF(K12="","",K12)</f>
        <v>13. 4. 2022</v>
      </c>
      <c r="M89" s="25"/>
    </row>
    <row r="90" spans="2:48" s="1" customFormat="1" ht="6.9" hidden="1" customHeight="1">
      <c r="B90" s="25"/>
      <c r="M90" s="25"/>
    </row>
    <row r="91" spans="2:48" s="1" customFormat="1" ht="25.65" hidden="1" customHeight="1">
      <c r="B91" s="25"/>
      <c r="C91" s="22" t="s">
        <v>21</v>
      </c>
      <c r="G91" s="20" t="str">
        <f>F15</f>
        <v>PROGAST s.r.o.</v>
      </c>
      <c r="J91" s="22" t="s">
        <v>27</v>
      </c>
      <c r="K91" s="23" t="str">
        <f>F21</f>
        <v>Ing. Ladislav Lukačovič</v>
      </c>
      <c r="M91" s="25"/>
    </row>
    <row r="92" spans="2:48" s="1" customFormat="1" ht="15.15" hidden="1" customHeight="1">
      <c r="B92" s="25"/>
      <c r="C92" s="22" t="s">
        <v>25</v>
      </c>
      <c r="G92" s="20" t="str">
        <f>IF(F18="","",F18)</f>
        <v xml:space="preserve"> </v>
      </c>
      <c r="J92" s="22" t="s">
        <v>30</v>
      </c>
      <c r="K92" s="23" t="str">
        <f>F24</f>
        <v>Ing. Norbert Kollár</v>
      </c>
      <c r="M92" s="25"/>
    </row>
    <row r="93" spans="2:48" s="1" customFormat="1" ht="10.35" hidden="1" customHeight="1">
      <c r="B93" s="25"/>
      <c r="M93" s="25"/>
    </row>
    <row r="94" spans="2:48" s="1" customFormat="1" ht="29.25" hidden="1" customHeight="1">
      <c r="B94" s="25"/>
      <c r="C94" s="100" t="s">
        <v>100</v>
      </c>
      <c r="D94" s="92"/>
      <c r="E94" s="92"/>
      <c r="F94" s="92"/>
      <c r="G94" s="92"/>
      <c r="H94" s="92"/>
      <c r="I94" s="92"/>
      <c r="J94" s="92"/>
      <c r="K94" s="101" t="s">
        <v>101</v>
      </c>
      <c r="L94" s="92"/>
      <c r="M94" s="25"/>
    </row>
    <row r="95" spans="2:48" s="1" customFormat="1" ht="10.35" hidden="1" customHeight="1">
      <c r="B95" s="25"/>
      <c r="M95" s="25"/>
    </row>
    <row r="96" spans="2:48" s="1" customFormat="1" ht="22.95" hidden="1" customHeight="1">
      <c r="B96" s="25"/>
      <c r="C96" s="102" t="s">
        <v>102</v>
      </c>
      <c r="K96" s="62">
        <f>K122</f>
        <v>0</v>
      </c>
      <c r="M96" s="25"/>
      <c r="AV96" s="13" t="s">
        <v>103</v>
      </c>
    </row>
    <row r="97" spans="2:13" s="8" customFormat="1" ht="24.9" hidden="1" customHeight="1">
      <c r="B97" s="103"/>
      <c r="D97" s="104" t="s">
        <v>104</v>
      </c>
      <c r="E97" s="104"/>
      <c r="F97" s="105"/>
      <c r="G97" s="105"/>
      <c r="H97" s="105"/>
      <c r="I97" s="105"/>
      <c r="J97" s="105"/>
      <c r="K97" s="106">
        <f>K123</f>
        <v>0</v>
      </c>
      <c r="M97" s="103"/>
    </row>
    <row r="98" spans="2:13" s="9" customFormat="1" ht="19.95" hidden="1" customHeight="1">
      <c r="B98" s="107"/>
      <c r="D98" s="108" t="s">
        <v>110</v>
      </c>
      <c r="E98" s="108"/>
      <c r="F98" s="109"/>
      <c r="G98" s="109"/>
      <c r="H98" s="109"/>
      <c r="I98" s="109"/>
      <c r="J98" s="109"/>
      <c r="K98" s="110">
        <f>K124</f>
        <v>0</v>
      </c>
      <c r="M98" s="107"/>
    </row>
    <row r="99" spans="2:13" s="8" customFormat="1" ht="24.9" hidden="1" customHeight="1">
      <c r="B99" s="103"/>
      <c r="D99" s="104" t="s">
        <v>112</v>
      </c>
      <c r="E99" s="104"/>
      <c r="F99" s="105"/>
      <c r="G99" s="105"/>
      <c r="H99" s="105"/>
      <c r="I99" s="105"/>
      <c r="J99" s="105"/>
      <c r="K99" s="106">
        <f>K126</f>
        <v>0</v>
      </c>
      <c r="M99" s="103"/>
    </row>
    <row r="100" spans="2:13" s="9" customFormat="1" ht="19.95" hidden="1" customHeight="1">
      <c r="B100" s="107"/>
      <c r="D100" s="108" t="s">
        <v>1370</v>
      </c>
      <c r="E100" s="108"/>
      <c r="F100" s="109"/>
      <c r="G100" s="109"/>
      <c r="H100" s="109"/>
      <c r="I100" s="109"/>
      <c r="J100" s="109"/>
      <c r="K100" s="110">
        <f>K127</f>
        <v>0</v>
      </c>
      <c r="M100" s="107"/>
    </row>
    <row r="101" spans="2:13" s="9" customFormat="1" ht="19.95" hidden="1" customHeight="1">
      <c r="B101" s="107"/>
      <c r="D101" s="108" t="s">
        <v>116</v>
      </c>
      <c r="E101" s="108"/>
      <c r="F101" s="109"/>
      <c r="G101" s="109"/>
      <c r="H101" s="109"/>
      <c r="I101" s="109"/>
      <c r="J101" s="109"/>
      <c r="K101" s="110">
        <f>K138</f>
        <v>0</v>
      </c>
      <c r="M101" s="107"/>
    </row>
    <row r="102" spans="2:13" s="9" customFormat="1" ht="19.95" hidden="1" customHeight="1">
      <c r="B102" s="107"/>
      <c r="D102" s="108" t="s">
        <v>1371</v>
      </c>
      <c r="E102" s="108"/>
      <c r="F102" s="109"/>
      <c r="G102" s="109"/>
      <c r="H102" s="109"/>
      <c r="I102" s="109"/>
      <c r="J102" s="109"/>
      <c r="K102" s="110">
        <f>K161</f>
        <v>0</v>
      </c>
      <c r="M102" s="107"/>
    </row>
    <row r="103" spans="2:13" s="1" customFormat="1" ht="21.75" hidden="1" customHeight="1">
      <c r="B103" s="25"/>
      <c r="M103" s="25"/>
    </row>
    <row r="104" spans="2:13" s="1" customFormat="1" ht="6.9" hidden="1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25"/>
    </row>
    <row r="105" spans="2:13" hidden="1"/>
    <row r="106" spans="2:13" hidden="1"/>
    <row r="107" spans="2:13" hidden="1"/>
    <row r="108" spans="2:13" s="1" customFormat="1" ht="6.9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25"/>
    </row>
    <row r="109" spans="2:13" s="1" customFormat="1" ht="24.9" customHeight="1">
      <c r="B109" s="25"/>
      <c r="C109" s="17" t="s">
        <v>127</v>
      </c>
      <c r="M109" s="25"/>
    </row>
    <row r="110" spans="2:13" s="1" customFormat="1" ht="6.9" customHeight="1">
      <c r="B110" s="25"/>
      <c r="M110" s="25"/>
    </row>
    <row r="111" spans="2:13" s="1" customFormat="1" ht="12" customHeight="1">
      <c r="B111" s="25"/>
      <c r="C111" s="22" t="s">
        <v>13</v>
      </c>
      <c r="M111" s="25"/>
    </row>
    <row r="112" spans="2:13" s="1" customFormat="1" ht="16.5" customHeight="1">
      <c r="B112" s="25"/>
      <c r="F112" s="200" t="str">
        <f>F7</f>
        <v>PRÍSTAVBA K PRIEMYSELNEJ BUDOVE</v>
      </c>
      <c r="G112" s="201"/>
      <c r="H112" s="201"/>
      <c r="I112" s="201"/>
      <c r="M112" s="25"/>
    </row>
    <row r="113" spans="2:66" s="1" customFormat="1" ht="12" customHeight="1">
      <c r="B113" s="25"/>
      <c r="C113" s="22" t="s">
        <v>96</v>
      </c>
      <c r="M113" s="25"/>
    </row>
    <row r="114" spans="2:66" s="1" customFormat="1" ht="16.5" customHeight="1">
      <c r="B114" s="25"/>
      <c r="F114" s="163" t="str">
        <f>F9</f>
        <v>02 - Zdravotechnika</v>
      </c>
      <c r="G114" s="202"/>
      <c r="H114" s="202"/>
      <c r="I114" s="202"/>
      <c r="M114" s="25"/>
    </row>
    <row r="115" spans="2:66" s="1" customFormat="1" ht="6.9" customHeight="1">
      <c r="B115" s="25"/>
      <c r="M115" s="25"/>
    </row>
    <row r="116" spans="2:66" s="1" customFormat="1" ht="12" customHeight="1">
      <c r="B116" s="25"/>
      <c r="C116" s="22" t="s">
        <v>17</v>
      </c>
      <c r="G116" s="20" t="str">
        <f>G12</f>
        <v>Vlčkovce č. 46</v>
      </c>
      <c r="J116" s="22" t="s">
        <v>19</v>
      </c>
      <c r="K116" s="48" t="str">
        <f>IF(K12="","",K12)</f>
        <v>13. 4. 2022</v>
      </c>
      <c r="M116" s="25"/>
    </row>
    <row r="117" spans="2:66" s="1" customFormat="1" ht="6.9" customHeight="1">
      <c r="B117" s="25"/>
      <c r="M117" s="25"/>
    </row>
    <row r="118" spans="2:66" s="1" customFormat="1" ht="25.65" customHeight="1">
      <c r="B118" s="25"/>
      <c r="C118" s="22" t="s">
        <v>21</v>
      </c>
      <c r="G118" s="20" t="str">
        <f>F15</f>
        <v>PROGAST s.r.o.</v>
      </c>
      <c r="J118" s="22" t="s">
        <v>27</v>
      </c>
      <c r="K118" s="23" t="str">
        <f>F21</f>
        <v>Ing. Ladislav Lukačovič</v>
      </c>
      <c r="M118" s="25"/>
    </row>
    <row r="119" spans="2:66" s="1" customFormat="1" ht="15.15" customHeight="1">
      <c r="B119" s="25"/>
      <c r="C119" s="22" t="s">
        <v>25</v>
      </c>
      <c r="G119" s="20" t="str">
        <f>IF(F18="","",F18)</f>
        <v xml:space="preserve"> </v>
      </c>
      <c r="J119" s="22" t="s">
        <v>30</v>
      </c>
      <c r="K119" s="23" t="str">
        <f>F24</f>
        <v>Ing. Norbert Kollár</v>
      </c>
      <c r="M119" s="25"/>
    </row>
    <row r="120" spans="2:66" s="1" customFormat="1" ht="10.35" customHeight="1">
      <c r="B120" s="25"/>
      <c r="M120" s="25"/>
    </row>
    <row r="121" spans="2:66" s="10" customFormat="1" ht="29.25" customHeight="1">
      <c r="B121" s="111"/>
      <c r="C121" s="112" t="s">
        <v>128</v>
      </c>
      <c r="D121" s="113" t="s">
        <v>58</v>
      </c>
      <c r="E121" s="113"/>
      <c r="F121" s="113" t="s">
        <v>54</v>
      </c>
      <c r="G121" s="113" t="s">
        <v>55</v>
      </c>
      <c r="H121" s="113" t="s">
        <v>129</v>
      </c>
      <c r="I121" s="113" t="s">
        <v>130</v>
      </c>
      <c r="J121" s="113" t="s">
        <v>131</v>
      </c>
      <c r="K121" s="114" t="s">
        <v>101</v>
      </c>
      <c r="L121" s="115" t="s">
        <v>132</v>
      </c>
      <c r="M121" s="111"/>
      <c r="N121" s="55" t="s">
        <v>1</v>
      </c>
      <c r="O121" s="56" t="s">
        <v>37</v>
      </c>
      <c r="P121" s="56" t="s">
        <v>133</v>
      </c>
      <c r="Q121" s="56" t="s">
        <v>134</v>
      </c>
      <c r="R121" s="56" t="s">
        <v>135</v>
      </c>
      <c r="S121" s="56" t="s">
        <v>136</v>
      </c>
      <c r="T121" s="56" t="s">
        <v>137</v>
      </c>
      <c r="U121" s="56" t="s">
        <v>138</v>
      </c>
      <c r="V121" s="57" t="s">
        <v>139</v>
      </c>
    </row>
    <row r="122" spans="2:66" s="1" customFormat="1" ht="22.95" customHeight="1">
      <c r="B122" s="25"/>
      <c r="C122" s="60" t="s">
        <v>102</v>
      </c>
      <c r="K122" s="116">
        <f>BL122</f>
        <v>0</v>
      </c>
      <c r="M122" s="25"/>
      <c r="N122" s="58"/>
      <c r="O122" s="49"/>
      <c r="P122" s="49"/>
      <c r="Q122" s="117">
        <f>Q123+Q126</f>
        <v>184.81515999999999</v>
      </c>
      <c r="R122" s="49"/>
      <c r="S122" s="117">
        <f>S123+S126</f>
        <v>0.43491216499999996</v>
      </c>
      <c r="T122" s="49"/>
      <c r="U122" s="117">
        <f>U123+U126</f>
        <v>3.78E-2</v>
      </c>
      <c r="V122" s="50"/>
      <c r="AU122" s="13" t="s">
        <v>72</v>
      </c>
      <c r="AV122" s="13" t="s">
        <v>103</v>
      </c>
      <c r="BL122" s="118">
        <f>BL123+BL126</f>
        <v>0</v>
      </c>
    </row>
    <row r="123" spans="2:66" s="11" customFormat="1" ht="25.95" customHeight="1">
      <c r="B123" s="119"/>
      <c r="D123" s="120" t="s">
        <v>72</v>
      </c>
      <c r="E123" s="120"/>
      <c r="F123" s="121" t="s">
        <v>140</v>
      </c>
      <c r="G123" s="121" t="s">
        <v>141</v>
      </c>
      <c r="K123" s="122">
        <f>BL123</f>
        <v>0</v>
      </c>
      <c r="M123" s="119"/>
      <c r="N123" s="123"/>
      <c r="Q123" s="124">
        <f>Q124</f>
        <v>3.0127999999999999</v>
      </c>
      <c r="S123" s="124">
        <f>S124</f>
        <v>1.5721999999999999E-3</v>
      </c>
      <c r="U123" s="124">
        <f>U124</f>
        <v>3.78E-2</v>
      </c>
      <c r="V123" s="125"/>
      <c r="AS123" s="120" t="s">
        <v>81</v>
      </c>
      <c r="AU123" s="126" t="s">
        <v>72</v>
      </c>
      <c r="AV123" s="126" t="s">
        <v>73</v>
      </c>
      <c r="AZ123" s="120" t="s">
        <v>142</v>
      </c>
      <c r="BL123" s="127">
        <f>BL124</f>
        <v>0</v>
      </c>
    </row>
    <row r="124" spans="2:66" s="11" customFormat="1" ht="22.95" customHeight="1">
      <c r="B124" s="119"/>
      <c r="D124" s="120" t="s">
        <v>72</v>
      </c>
      <c r="E124" s="120" t="s">
        <v>1583</v>
      </c>
      <c r="F124" s="128" t="s">
        <v>178</v>
      </c>
      <c r="G124" s="128" t="s">
        <v>335</v>
      </c>
      <c r="K124" s="129">
        <f>BL124</f>
        <v>0</v>
      </c>
      <c r="M124" s="119"/>
      <c r="N124" s="123"/>
      <c r="Q124" s="124">
        <f>Q125</f>
        <v>3.0127999999999999</v>
      </c>
      <c r="S124" s="124">
        <f>S125</f>
        <v>1.5721999999999999E-3</v>
      </c>
      <c r="U124" s="124">
        <f>U125</f>
        <v>3.78E-2</v>
      </c>
      <c r="V124" s="125"/>
      <c r="AS124" s="120" t="s">
        <v>81</v>
      </c>
      <c r="AU124" s="126" t="s">
        <v>72</v>
      </c>
      <c r="AV124" s="126" t="s">
        <v>81</v>
      </c>
      <c r="AZ124" s="120" t="s">
        <v>142</v>
      </c>
      <c r="BL124" s="127">
        <f>BL125</f>
        <v>0</v>
      </c>
    </row>
    <row r="125" spans="2:66" s="1" customFormat="1" ht="33" customHeight="1">
      <c r="B125" s="130"/>
      <c r="C125" s="131" t="s">
        <v>174</v>
      </c>
      <c r="D125" s="131" t="s">
        <v>144</v>
      </c>
      <c r="E125" s="131">
        <v>13</v>
      </c>
      <c r="F125" s="132" t="s">
        <v>1372</v>
      </c>
      <c r="G125" s="133" t="s">
        <v>1373</v>
      </c>
      <c r="H125" s="134" t="s">
        <v>1374</v>
      </c>
      <c r="I125" s="135">
        <v>140</v>
      </c>
      <c r="J125" s="136"/>
      <c r="K125" s="136">
        <f>ROUND(J125*I125,2)</f>
        <v>0</v>
      </c>
      <c r="L125" s="137"/>
      <c r="M125" s="25"/>
      <c r="N125" s="138" t="s">
        <v>1</v>
      </c>
      <c r="O125" s="139" t="s">
        <v>39</v>
      </c>
      <c r="P125" s="140">
        <v>2.1520000000000001E-2</v>
      </c>
      <c r="Q125" s="140">
        <f>P125*I125</f>
        <v>3.0127999999999999</v>
      </c>
      <c r="R125" s="140">
        <v>1.1229999999999999E-5</v>
      </c>
      <c r="S125" s="140">
        <f>R125*I125</f>
        <v>1.5721999999999999E-3</v>
      </c>
      <c r="T125" s="140">
        <v>2.7E-4</v>
      </c>
      <c r="U125" s="140">
        <f>T125*I125</f>
        <v>3.78E-2</v>
      </c>
      <c r="V125" s="141" t="s">
        <v>1</v>
      </c>
      <c r="AS125" s="142" t="s">
        <v>148</v>
      </c>
      <c r="AU125" s="142" t="s">
        <v>144</v>
      </c>
      <c r="AV125" s="142" t="s">
        <v>149</v>
      </c>
      <c r="AZ125" s="13" t="s">
        <v>142</v>
      </c>
      <c r="BF125" s="143">
        <f>IF(O125="základná",K125,0)</f>
        <v>0</v>
      </c>
      <c r="BG125" s="143">
        <f>IF(O125="znížená",K125,0)</f>
        <v>0</v>
      </c>
      <c r="BH125" s="143">
        <f>IF(O125="zákl. prenesená",K125,0)</f>
        <v>0</v>
      </c>
      <c r="BI125" s="143">
        <f>IF(O125="zníž. prenesená",K125,0)</f>
        <v>0</v>
      </c>
      <c r="BJ125" s="143">
        <f>IF(O125="nulová",K125,0)</f>
        <v>0</v>
      </c>
      <c r="BK125" s="13" t="s">
        <v>149</v>
      </c>
      <c r="BL125" s="143">
        <f>ROUND(J125*I125,2)</f>
        <v>0</v>
      </c>
      <c r="BM125" s="13" t="s">
        <v>148</v>
      </c>
      <c r="BN125" s="142" t="s">
        <v>1375</v>
      </c>
    </row>
    <row r="126" spans="2:66" s="11" customFormat="1" ht="25.95" customHeight="1">
      <c r="B126" s="119"/>
      <c r="D126" s="120" t="s">
        <v>72</v>
      </c>
      <c r="E126" s="120"/>
      <c r="F126" s="121" t="s">
        <v>404</v>
      </c>
      <c r="G126" s="121" t="s">
        <v>405</v>
      </c>
      <c r="K126" s="122">
        <f>BL126</f>
        <v>0</v>
      </c>
      <c r="M126" s="119"/>
      <c r="N126" s="123"/>
      <c r="Q126" s="124">
        <f>Q127+Q138+Q161</f>
        <v>181.80235999999999</v>
      </c>
      <c r="S126" s="124">
        <f>S127+S138+S161</f>
        <v>0.43333996499999994</v>
      </c>
      <c r="U126" s="124">
        <f>U127+U138+U161</f>
        <v>0</v>
      </c>
      <c r="V126" s="125"/>
      <c r="AS126" s="120" t="s">
        <v>149</v>
      </c>
      <c r="AU126" s="126" t="s">
        <v>72</v>
      </c>
      <c r="AV126" s="126" t="s">
        <v>73</v>
      </c>
      <c r="AZ126" s="120" t="s">
        <v>142</v>
      </c>
      <c r="BL126" s="127">
        <f>BL127+BL138+BL161</f>
        <v>0</v>
      </c>
    </row>
    <row r="127" spans="2:66" s="11" customFormat="1" ht="22.95" customHeight="1">
      <c r="B127" s="119"/>
      <c r="D127" s="120" t="s">
        <v>72</v>
      </c>
      <c r="E127" s="120"/>
      <c r="F127" s="128" t="s">
        <v>1376</v>
      </c>
      <c r="G127" s="128" t="s">
        <v>1377</v>
      </c>
      <c r="K127" s="129">
        <f>BL127</f>
        <v>0</v>
      </c>
      <c r="M127" s="119"/>
      <c r="N127" s="123"/>
      <c r="Q127" s="124">
        <f>SUM(Q128:Q137)</f>
        <v>38.530909999999999</v>
      </c>
      <c r="S127" s="124">
        <f>SUM(S128:S137)</f>
        <v>0.11466765</v>
      </c>
      <c r="U127" s="124">
        <f>SUM(U128:U137)</f>
        <v>0</v>
      </c>
      <c r="V127" s="125"/>
      <c r="AS127" s="120" t="s">
        <v>149</v>
      </c>
      <c r="AU127" s="126" t="s">
        <v>72</v>
      </c>
      <c r="AV127" s="126" t="s">
        <v>81</v>
      </c>
      <c r="AZ127" s="120" t="s">
        <v>142</v>
      </c>
      <c r="BL127" s="127">
        <f>SUM(BL128:BL137)</f>
        <v>0</v>
      </c>
    </row>
    <row r="128" spans="2:66" s="1" customFormat="1" ht="16.5" customHeight="1">
      <c r="B128" s="130"/>
      <c r="C128" s="131" t="s">
        <v>81</v>
      </c>
      <c r="D128" s="131" t="s">
        <v>144</v>
      </c>
      <c r="E128" s="131">
        <v>721</v>
      </c>
      <c r="F128" s="132" t="s">
        <v>1378</v>
      </c>
      <c r="G128" s="133" t="s">
        <v>1379</v>
      </c>
      <c r="H128" s="134" t="s">
        <v>339</v>
      </c>
      <c r="I128" s="135">
        <v>55</v>
      </c>
      <c r="J128" s="136"/>
      <c r="K128" s="136">
        <f t="shared" ref="K128:K137" si="0">ROUND(J128*I128,2)</f>
        <v>0</v>
      </c>
      <c r="L128" s="137"/>
      <c r="M128" s="25"/>
      <c r="N128" s="138" t="s">
        <v>1</v>
      </c>
      <c r="O128" s="139" t="s">
        <v>39</v>
      </c>
      <c r="P128" s="140">
        <v>0.37822</v>
      </c>
      <c r="Q128" s="140">
        <f t="shared" ref="Q128:Q137" si="1">P128*I128</f>
        <v>20.802099999999999</v>
      </c>
      <c r="R128" s="140">
        <v>1.5300299999999999E-3</v>
      </c>
      <c r="S128" s="140">
        <f t="shared" ref="S128:S137" si="2">R128*I128</f>
        <v>8.4151649999999995E-2</v>
      </c>
      <c r="T128" s="140">
        <v>0</v>
      </c>
      <c r="U128" s="140">
        <f t="shared" ref="U128:U137" si="3">T128*I128</f>
        <v>0</v>
      </c>
      <c r="V128" s="141" t="s">
        <v>1</v>
      </c>
      <c r="AS128" s="142" t="s">
        <v>209</v>
      </c>
      <c r="AU128" s="142" t="s">
        <v>144</v>
      </c>
      <c r="AV128" s="142" t="s">
        <v>149</v>
      </c>
      <c r="AZ128" s="13" t="s">
        <v>142</v>
      </c>
      <c r="BF128" s="143">
        <f t="shared" ref="BF128:BF137" si="4">IF(O128="základná",K128,0)</f>
        <v>0</v>
      </c>
      <c r="BG128" s="143">
        <f t="shared" ref="BG128:BG137" si="5">IF(O128="znížená",K128,0)</f>
        <v>0</v>
      </c>
      <c r="BH128" s="143">
        <f t="shared" ref="BH128:BH137" si="6">IF(O128="zákl. prenesená",K128,0)</f>
        <v>0</v>
      </c>
      <c r="BI128" s="143">
        <f t="shared" ref="BI128:BI137" si="7">IF(O128="zníž. prenesená",K128,0)</f>
        <v>0</v>
      </c>
      <c r="BJ128" s="143">
        <f t="shared" ref="BJ128:BJ137" si="8">IF(O128="nulová",K128,0)</f>
        <v>0</v>
      </c>
      <c r="BK128" s="13" t="s">
        <v>149</v>
      </c>
      <c r="BL128" s="143">
        <f t="shared" ref="BL128:BL137" si="9">ROUND(J128*I128,2)</f>
        <v>0</v>
      </c>
      <c r="BM128" s="13" t="s">
        <v>209</v>
      </c>
      <c r="BN128" s="142" t="s">
        <v>1380</v>
      </c>
    </row>
    <row r="129" spans="2:66" s="1" customFormat="1" ht="16.5" customHeight="1">
      <c r="B129" s="130"/>
      <c r="C129" s="131" t="s">
        <v>149</v>
      </c>
      <c r="D129" s="131" t="s">
        <v>144</v>
      </c>
      <c r="E129" s="131">
        <v>721</v>
      </c>
      <c r="F129" s="132" t="s">
        <v>1381</v>
      </c>
      <c r="G129" s="133" t="s">
        <v>1382</v>
      </c>
      <c r="H129" s="134" t="s">
        <v>339</v>
      </c>
      <c r="I129" s="135">
        <v>10</v>
      </c>
      <c r="J129" s="136"/>
      <c r="K129" s="136">
        <f t="shared" si="0"/>
        <v>0</v>
      </c>
      <c r="L129" s="137"/>
      <c r="M129" s="25"/>
      <c r="N129" s="138" t="s">
        <v>1</v>
      </c>
      <c r="O129" s="139" t="s">
        <v>39</v>
      </c>
      <c r="P129" s="140">
        <v>0.43361</v>
      </c>
      <c r="Q129" s="140">
        <f t="shared" si="1"/>
        <v>4.3361000000000001</v>
      </c>
      <c r="R129" s="140">
        <v>1.97605E-3</v>
      </c>
      <c r="S129" s="140">
        <f t="shared" si="2"/>
        <v>1.97605E-2</v>
      </c>
      <c r="T129" s="140">
        <v>0</v>
      </c>
      <c r="U129" s="140">
        <f t="shared" si="3"/>
        <v>0</v>
      </c>
      <c r="V129" s="141" t="s">
        <v>1</v>
      </c>
      <c r="AS129" s="142" t="s">
        <v>209</v>
      </c>
      <c r="AU129" s="142" t="s">
        <v>144</v>
      </c>
      <c r="AV129" s="142" t="s">
        <v>149</v>
      </c>
      <c r="AZ129" s="13" t="s">
        <v>142</v>
      </c>
      <c r="BF129" s="143">
        <f t="shared" si="4"/>
        <v>0</v>
      </c>
      <c r="BG129" s="143">
        <f t="shared" si="5"/>
        <v>0</v>
      </c>
      <c r="BH129" s="143">
        <f t="shared" si="6"/>
        <v>0</v>
      </c>
      <c r="BI129" s="143">
        <f t="shared" si="7"/>
        <v>0</v>
      </c>
      <c r="BJ129" s="143">
        <f t="shared" si="8"/>
        <v>0</v>
      </c>
      <c r="BK129" s="13" t="s">
        <v>149</v>
      </c>
      <c r="BL129" s="143">
        <f t="shared" si="9"/>
        <v>0</v>
      </c>
      <c r="BM129" s="13" t="s">
        <v>209</v>
      </c>
      <c r="BN129" s="142" t="s">
        <v>1383</v>
      </c>
    </row>
    <row r="130" spans="2:66" s="1" customFormat="1" ht="24.15" customHeight="1">
      <c r="B130" s="130"/>
      <c r="C130" s="131" t="s">
        <v>154</v>
      </c>
      <c r="D130" s="131" t="s">
        <v>144</v>
      </c>
      <c r="E130" s="131" t="s">
        <v>1585</v>
      </c>
      <c r="F130" s="132" t="s">
        <v>1384</v>
      </c>
      <c r="G130" s="133" t="s">
        <v>1385</v>
      </c>
      <c r="H130" s="134" t="s">
        <v>339</v>
      </c>
      <c r="I130" s="135">
        <v>40</v>
      </c>
      <c r="J130" s="136"/>
      <c r="K130" s="136">
        <f t="shared" si="0"/>
        <v>0</v>
      </c>
      <c r="L130" s="137"/>
      <c r="M130" s="25"/>
      <c r="N130" s="138" t="s">
        <v>1</v>
      </c>
      <c r="O130" s="139" t="s">
        <v>39</v>
      </c>
      <c r="P130" s="140">
        <v>0</v>
      </c>
      <c r="Q130" s="140">
        <f t="shared" si="1"/>
        <v>0</v>
      </c>
      <c r="R130" s="140">
        <v>0</v>
      </c>
      <c r="S130" s="140">
        <f t="shared" si="2"/>
        <v>0</v>
      </c>
      <c r="T130" s="140">
        <v>0</v>
      </c>
      <c r="U130" s="140">
        <f t="shared" si="3"/>
        <v>0</v>
      </c>
      <c r="V130" s="141" t="s">
        <v>1</v>
      </c>
      <c r="AS130" s="142" t="s">
        <v>209</v>
      </c>
      <c r="AU130" s="142" t="s">
        <v>144</v>
      </c>
      <c r="AV130" s="142" t="s">
        <v>149</v>
      </c>
      <c r="AZ130" s="13" t="s">
        <v>142</v>
      </c>
      <c r="BF130" s="143">
        <f t="shared" si="4"/>
        <v>0</v>
      </c>
      <c r="BG130" s="143">
        <f t="shared" si="5"/>
        <v>0</v>
      </c>
      <c r="BH130" s="143">
        <f t="shared" si="6"/>
        <v>0</v>
      </c>
      <c r="BI130" s="143">
        <f t="shared" si="7"/>
        <v>0</v>
      </c>
      <c r="BJ130" s="143">
        <f t="shared" si="8"/>
        <v>0</v>
      </c>
      <c r="BK130" s="13" t="s">
        <v>149</v>
      </c>
      <c r="BL130" s="143">
        <f t="shared" si="9"/>
        <v>0</v>
      </c>
      <c r="BM130" s="13" t="s">
        <v>209</v>
      </c>
      <c r="BN130" s="142" t="s">
        <v>1386</v>
      </c>
    </row>
    <row r="131" spans="2:66" s="1" customFormat="1" ht="24.15" customHeight="1">
      <c r="B131" s="130"/>
      <c r="C131" s="131" t="s">
        <v>148</v>
      </c>
      <c r="D131" s="131" t="s">
        <v>144</v>
      </c>
      <c r="E131" s="131" t="s">
        <v>1585</v>
      </c>
      <c r="F131" s="132" t="s">
        <v>1387</v>
      </c>
      <c r="G131" s="133" t="s">
        <v>1388</v>
      </c>
      <c r="H131" s="134" t="s">
        <v>339</v>
      </c>
      <c r="I131" s="135">
        <v>12</v>
      </c>
      <c r="J131" s="136"/>
      <c r="K131" s="136">
        <f t="shared" si="0"/>
        <v>0</v>
      </c>
      <c r="L131" s="137"/>
      <c r="M131" s="25"/>
      <c r="N131" s="138" t="s">
        <v>1</v>
      </c>
      <c r="O131" s="139" t="s">
        <v>39</v>
      </c>
      <c r="P131" s="140">
        <v>0</v>
      </c>
      <c r="Q131" s="140">
        <f t="shared" si="1"/>
        <v>0</v>
      </c>
      <c r="R131" s="140">
        <v>0</v>
      </c>
      <c r="S131" s="140">
        <f t="shared" si="2"/>
        <v>0</v>
      </c>
      <c r="T131" s="140">
        <v>0</v>
      </c>
      <c r="U131" s="140">
        <f t="shared" si="3"/>
        <v>0</v>
      </c>
      <c r="V131" s="141" t="s">
        <v>1</v>
      </c>
      <c r="AS131" s="142" t="s">
        <v>209</v>
      </c>
      <c r="AU131" s="142" t="s">
        <v>144</v>
      </c>
      <c r="AV131" s="142" t="s">
        <v>149</v>
      </c>
      <c r="AZ131" s="13" t="s">
        <v>142</v>
      </c>
      <c r="BF131" s="143">
        <f t="shared" si="4"/>
        <v>0</v>
      </c>
      <c r="BG131" s="143">
        <f t="shared" si="5"/>
        <v>0</v>
      </c>
      <c r="BH131" s="143">
        <f t="shared" si="6"/>
        <v>0</v>
      </c>
      <c r="BI131" s="143">
        <f t="shared" si="7"/>
        <v>0</v>
      </c>
      <c r="BJ131" s="143">
        <f t="shared" si="8"/>
        <v>0</v>
      </c>
      <c r="BK131" s="13" t="s">
        <v>149</v>
      </c>
      <c r="BL131" s="143">
        <f t="shared" si="9"/>
        <v>0</v>
      </c>
      <c r="BM131" s="13" t="s">
        <v>209</v>
      </c>
      <c r="BN131" s="142" t="s">
        <v>1389</v>
      </c>
    </row>
    <row r="132" spans="2:66" s="1" customFormat="1" ht="24.15" customHeight="1">
      <c r="B132" s="130"/>
      <c r="C132" s="131" t="s">
        <v>162</v>
      </c>
      <c r="D132" s="131" t="s">
        <v>144</v>
      </c>
      <c r="E132" s="131">
        <v>721</v>
      </c>
      <c r="F132" s="132" t="s">
        <v>1390</v>
      </c>
      <c r="G132" s="133" t="s">
        <v>1391</v>
      </c>
      <c r="H132" s="134" t="s">
        <v>344</v>
      </c>
      <c r="I132" s="135">
        <v>22</v>
      </c>
      <c r="J132" s="136"/>
      <c r="K132" s="136">
        <f t="shared" si="0"/>
        <v>0</v>
      </c>
      <c r="L132" s="137"/>
      <c r="M132" s="25"/>
      <c r="N132" s="138" t="s">
        <v>1</v>
      </c>
      <c r="O132" s="139" t="s">
        <v>39</v>
      </c>
      <c r="P132" s="140">
        <v>0.16500000000000001</v>
      </c>
      <c r="Q132" s="140">
        <f t="shared" si="1"/>
        <v>3.6300000000000003</v>
      </c>
      <c r="R132" s="140">
        <v>0</v>
      </c>
      <c r="S132" s="140">
        <f t="shared" si="2"/>
        <v>0</v>
      </c>
      <c r="T132" s="140">
        <v>0</v>
      </c>
      <c r="U132" s="140">
        <f t="shared" si="3"/>
        <v>0</v>
      </c>
      <c r="V132" s="141" t="s">
        <v>1</v>
      </c>
      <c r="AS132" s="142" t="s">
        <v>209</v>
      </c>
      <c r="AU132" s="142" t="s">
        <v>144</v>
      </c>
      <c r="AV132" s="142" t="s">
        <v>149</v>
      </c>
      <c r="AZ132" s="13" t="s">
        <v>142</v>
      </c>
      <c r="BF132" s="143">
        <f t="shared" si="4"/>
        <v>0</v>
      </c>
      <c r="BG132" s="143">
        <f t="shared" si="5"/>
        <v>0</v>
      </c>
      <c r="BH132" s="143">
        <f t="shared" si="6"/>
        <v>0</v>
      </c>
      <c r="BI132" s="143">
        <f t="shared" si="7"/>
        <v>0</v>
      </c>
      <c r="BJ132" s="143">
        <f t="shared" si="8"/>
        <v>0</v>
      </c>
      <c r="BK132" s="13" t="s">
        <v>149</v>
      </c>
      <c r="BL132" s="143">
        <f t="shared" si="9"/>
        <v>0</v>
      </c>
      <c r="BM132" s="13" t="s">
        <v>209</v>
      </c>
      <c r="BN132" s="142" t="s">
        <v>1392</v>
      </c>
    </row>
    <row r="133" spans="2:66" s="1" customFormat="1" ht="24.15" customHeight="1">
      <c r="B133" s="130"/>
      <c r="C133" s="144" t="s">
        <v>166</v>
      </c>
      <c r="D133" s="144" t="s">
        <v>205</v>
      </c>
      <c r="E133" s="144">
        <v>286</v>
      </c>
      <c r="F133" s="145" t="s">
        <v>1393</v>
      </c>
      <c r="G133" s="146" t="s">
        <v>1394</v>
      </c>
      <c r="H133" s="147" t="s">
        <v>344</v>
      </c>
      <c r="I133" s="148">
        <v>10</v>
      </c>
      <c r="J133" s="149"/>
      <c r="K133" s="149">
        <f t="shared" si="0"/>
        <v>0</v>
      </c>
      <c r="L133" s="150"/>
      <c r="M133" s="151"/>
      <c r="N133" s="152" t="s">
        <v>1</v>
      </c>
      <c r="O133" s="153" t="s">
        <v>39</v>
      </c>
      <c r="P133" s="140">
        <v>0</v>
      </c>
      <c r="Q133" s="140">
        <f t="shared" si="1"/>
        <v>0</v>
      </c>
      <c r="R133" s="140">
        <v>9.1E-4</v>
      </c>
      <c r="S133" s="140">
        <f t="shared" si="2"/>
        <v>9.1000000000000004E-3</v>
      </c>
      <c r="T133" s="140">
        <v>0</v>
      </c>
      <c r="U133" s="140">
        <f t="shared" si="3"/>
        <v>0</v>
      </c>
      <c r="V133" s="141" t="s">
        <v>1</v>
      </c>
      <c r="AS133" s="142" t="s">
        <v>273</v>
      </c>
      <c r="AU133" s="142" t="s">
        <v>205</v>
      </c>
      <c r="AV133" s="142" t="s">
        <v>149</v>
      </c>
      <c r="AZ133" s="13" t="s">
        <v>142</v>
      </c>
      <c r="BF133" s="143">
        <f t="shared" si="4"/>
        <v>0</v>
      </c>
      <c r="BG133" s="143">
        <f t="shared" si="5"/>
        <v>0</v>
      </c>
      <c r="BH133" s="143">
        <f t="shared" si="6"/>
        <v>0</v>
      </c>
      <c r="BI133" s="143">
        <f t="shared" si="7"/>
        <v>0</v>
      </c>
      <c r="BJ133" s="143">
        <f t="shared" si="8"/>
        <v>0</v>
      </c>
      <c r="BK133" s="13" t="s">
        <v>149</v>
      </c>
      <c r="BL133" s="143">
        <f t="shared" si="9"/>
        <v>0</v>
      </c>
      <c r="BM133" s="13" t="s">
        <v>209</v>
      </c>
      <c r="BN133" s="142" t="s">
        <v>1395</v>
      </c>
    </row>
    <row r="134" spans="2:66" s="1" customFormat="1" ht="24.15" customHeight="1">
      <c r="B134" s="130"/>
      <c r="C134" s="131" t="s">
        <v>170</v>
      </c>
      <c r="D134" s="131" t="s">
        <v>144</v>
      </c>
      <c r="E134" s="131">
        <v>721</v>
      </c>
      <c r="F134" s="132" t="s">
        <v>1396</v>
      </c>
      <c r="G134" s="133" t="s">
        <v>1397</v>
      </c>
      <c r="H134" s="134" t="s">
        <v>344</v>
      </c>
      <c r="I134" s="135">
        <v>10</v>
      </c>
      <c r="J134" s="136"/>
      <c r="K134" s="136">
        <f t="shared" si="0"/>
        <v>0</v>
      </c>
      <c r="L134" s="137"/>
      <c r="M134" s="25"/>
      <c r="N134" s="138" t="s">
        <v>1</v>
      </c>
      <c r="O134" s="139" t="s">
        <v>39</v>
      </c>
      <c r="P134" s="140">
        <v>0.32092999999999999</v>
      </c>
      <c r="Q134" s="140">
        <f t="shared" si="1"/>
        <v>3.2092999999999998</v>
      </c>
      <c r="R134" s="140">
        <v>1.02E-4</v>
      </c>
      <c r="S134" s="140">
        <f t="shared" si="2"/>
        <v>1.0200000000000001E-3</v>
      </c>
      <c r="T134" s="140">
        <v>0</v>
      </c>
      <c r="U134" s="140">
        <f t="shared" si="3"/>
        <v>0</v>
      </c>
      <c r="V134" s="141" t="s">
        <v>1</v>
      </c>
      <c r="AS134" s="142" t="s">
        <v>209</v>
      </c>
      <c r="AU134" s="142" t="s">
        <v>144</v>
      </c>
      <c r="AV134" s="142" t="s">
        <v>149</v>
      </c>
      <c r="AZ134" s="13" t="s">
        <v>142</v>
      </c>
      <c r="BF134" s="143">
        <f t="shared" si="4"/>
        <v>0</v>
      </c>
      <c r="BG134" s="143">
        <f t="shared" si="5"/>
        <v>0</v>
      </c>
      <c r="BH134" s="143">
        <f t="shared" si="6"/>
        <v>0</v>
      </c>
      <c r="BI134" s="143">
        <f t="shared" si="7"/>
        <v>0</v>
      </c>
      <c r="BJ134" s="143">
        <f t="shared" si="8"/>
        <v>0</v>
      </c>
      <c r="BK134" s="13" t="s">
        <v>149</v>
      </c>
      <c r="BL134" s="143">
        <f t="shared" si="9"/>
        <v>0</v>
      </c>
      <c r="BM134" s="13" t="s">
        <v>209</v>
      </c>
      <c r="BN134" s="142" t="s">
        <v>1398</v>
      </c>
    </row>
    <row r="135" spans="2:66" s="1" customFormat="1" ht="16.5" customHeight="1">
      <c r="B135" s="130"/>
      <c r="C135" s="131" t="s">
        <v>178</v>
      </c>
      <c r="D135" s="131" t="s">
        <v>144</v>
      </c>
      <c r="E135" s="131">
        <v>721</v>
      </c>
      <c r="F135" s="132" t="s">
        <v>1399</v>
      </c>
      <c r="G135" s="133" t="s">
        <v>1400</v>
      </c>
      <c r="H135" s="134" t="s">
        <v>344</v>
      </c>
      <c r="I135" s="135">
        <v>1</v>
      </c>
      <c r="J135" s="136"/>
      <c r="K135" s="136">
        <f t="shared" si="0"/>
        <v>0</v>
      </c>
      <c r="L135" s="137"/>
      <c r="M135" s="25"/>
      <c r="N135" s="138" t="s">
        <v>1</v>
      </c>
      <c r="O135" s="139" t="s">
        <v>39</v>
      </c>
      <c r="P135" s="140">
        <v>0.11841</v>
      </c>
      <c r="Q135" s="140">
        <f t="shared" si="1"/>
        <v>0.11841</v>
      </c>
      <c r="R135" s="140">
        <v>6.355E-4</v>
      </c>
      <c r="S135" s="140">
        <f t="shared" si="2"/>
        <v>6.355E-4</v>
      </c>
      <c r="T135" s="140">
        <v>0</v>
      </c>
      <c r="U135" s="140">
        <f t="shared" si="3"/>
        <v>0</v>
      </c>
      <c r="V135" s="141" t="s">
        <v>1</v>
      </c>
      <c r="AS135" s="142" t="s">
        <v>209</v>
      </c>
      <c r="AU135" s="142" t="s">
        <v>144</v>
      </c>
      <c r="AV135" s="142" t="s">
        <v>149</v>
      </c>
      <c r="AZ135" s="13" t="s">
        <v>142</v>
      </c>
      <c r="BF135" s="143">
        <f t="shared" si="4"/>
        <v>0</v>
      </c>
      <c r="BG135" s="143">
        <f t="shared" si="5"/>
        <v>0</v>
      </c>
      <c r="BH135" s="143">
        <f t="shared" si="6"/>
        <v>0</v>
      </c>
      <c r="BI135" s="143">
        <f t="shared" si="7"/>
        <v>0</v>
      </c>
      <c r="BJ135" s="143">
        <f t="shared" si="8"/>
        <v>0</v>
      </c>
      <c r="BK135" s="13" t="s">
        <v>149</v>
      </c>
      <c r="BL135" s="143">
        <f t="shared" si="9"/>
        <v>0</v>
      </c>
      <c r="BM135" s="13" t="s">
        <v>209</v>
      </c>
      <c r="BN135" s="142" t="s">
        <v>1401</v>
      </c>
    </row>
    <row r="136" spans="2:66" s="1" customFormat="1" ht="24.15" customHeight="1">
      <c r="B136" s="130"/>
      <c r="C136" s="131" t="s">
        <v>182</v>
      </c>
      <c r="D136" s="131" t="s">
        <v>144</v>
      </c>
      <c r="E136" s="131">
        <v>721</v>
      </c>
      <c r="F136" s="132" t="s">
        <v>1402</v>
      </c>
      <c r="G136" s="133" t="s">
        <v>1403</v>
      </c>
      <c r="H136" s="134" t="s">
        <v>339</v>
      </c>
      <c r="I136" s="135">
        <v>117</v>
      </c>
      <c r="J136" s="136"/>
      <c r="K136" s="136">
        <f t="shared" si="0"/>
        <v>0</v>
      </c>
      <c r="L136" s="137"/>
      <c r="M136" s="25"/>
      <c r="N136" s="138" t="s">
        <v>1</v>
      </c>
      <c r="O136" s="139" t="s">
        <v>39</v>
      </c>
      <c r="P136" s="140">
        <v>5.5E-2</v>
      </c>
      <c r="Q136" s="140">
        <f t="shared" si="1"/>
        <v>6.4349999999999996</v>
      </c>
      <c r="R136" s="140">
        <v>0</v>
      </c>
      <c r="S136" s="140">
        <f t="shared" si="2"/>
        <v>0</v>
      </c>
      <c r="T136" s="140">
        <v>0</v>
      </c>
      <c r="U136" s="140">
        <f t="shared" si="3"/>
        <v>0</v>
      </c>
      <c r="V136" s="141" t="s">
        <v>1</v>
      </c>
      <c r="AS136" s="142" t="s">
        <v>209</v>
      </c>
      <c r="AU136" s="142" t="s">
        <v>144</v>
      </c>
      <c r="AV136" s="142" t="s">
        <v>149</v>
      </c>
      <c r="AZ136" s="13" t="s">
        <v>142</v>
      </c>
      <c r="BF136" s="143">
        <f t="shared" si="4"/>
        <v>0</v>
      </c>
      <c r="BG136" s="143">
        <f t="shared" si="5"/>
        <v>0</v>
      </c>
      <c r="BH136" s="143">
        <f t="shared" si="6"/>
        <v>0</v>
      </c>
      <c r="BI136" s="143">
        <f t="shared" si="7"/>
        <v>0</v>
      </c>
      <c r="BJ136" s="143">
        <f t="shared" si="8"/>
        <v>0</v>
      </c>
      <c r="BK136" s="13" t="s">
        <v>149</v>
      </c>
      <c r="BL136" s="143">
        <f t="shared" si="9"/>
        <v>0</v>
      </c>
      <c r="BM136" s="13" t="s">
        <v>209</v>
      </c>
      <c r="BN136" s="142" t="s">
        <v>1404</v>
      </c>
    </row>
    <row r="137" spans="2:66" s="1" customFormat="1" ht="24.15" customHeight="1">
      <c r="B137" s="130"/>
      <c r="C137" s="131" t="s">
        <v>187</v>
      </c>
      <c r="D137" s="131" t="s">
        <v>144</v>
      </c>
      <c r="E137" s="131">
        <v>721</v>
      </c>
      <c r="F137" s="132" t="s">
        <v>1405</v>
      </c>
      <c r="G137" s="133" t="s">
        <v>1406</v>
      </c>
      <c r="H137" s="134" t="s">
        <v>453</v>
      </c>
      <c r="I137" s="135">
        <v>31.228000000000002</v>
      </c>
      <c r="J137" s="136"/>
      <c r="K137" s="136">
        <f t="shared" si="0"/>
        <v>0</v>
      </c>
      <c r="L137" s="137"/>
      <c r="M137" s="25"/>
      <c r="N137" s="138" t="s">
        <v>1</v>
      </c>
      <c r="O137" s="139" t="s">
        <v>39</v>
      </c>
      <c r="P137" s="140">
        <v>0</v>
      </c>
      <c r="Q137" s="140">
        <f t="shared" si="1"/>
        <v>0</v>
      </c>
      <c r="R137" s="140">
        <v>0</v>
      </c>
      <c r="S137" s="140">
        <f t="shared" si="2"/>
        <v>0</v>
      </c>
      <c r="T137" s="140">
        <v>0</v>
      </c>
      <c r="U137" s="140">
        <f t="shared" si="3"/>
        <v>0</v>
      </c>
      <c r="V137" s="141" t="s">
        <v>1</v>
      </c>
      <c r="AS137" s="142" t="s">
        <v>209</v>
      </c>
      <c r="AU137" s="142" t="s">
        <v>144</v>
      </c>
      <c r="AV137" s="142" t="s">
        <v>149</v>
      </c>
      <c r="AZ137" s="13" t="s">
        <v>142</v>
      </c>
      <c r="BF137" s="143">
        <f t="shared" si="4"/>
        <v>0</v>
      </c>
      <c r="BG137" s="143">
        <f t="shared" si="5"/>
        <v>0</v>
      </c>
      <c r="BH137" s="143">
        <f t="shared" si="6"/>
        <v>0</v>
      </c>
      <c r="BI137" s="143">
        <f t="shared" si="7"/>
        <v>0</v>
      </c>
      <c r="BJ137" s="143">
        <f t="shared" si="8"/>
        <v>0</v>
      </c>
      <c r="BK137" s="13" t="s">
        <v>149</v>
      </c>
      <c r="BL137" s="143">
        <f t="shared" si="9"/>
        <v>0</v>
      </c>
      <c r="BM137" s="13" t="s">
        <v>209</v>
      </c>
      <c r="BN137" s="142" t="s">
        <v>1407</v>
      </c>
    </row>
    <row r="138" spans="2:66" s="11" customFormat="1" ht="22.95" customHeight="1">
      <c r="B138" s="119"/>
      <c r="D138" s="120" t="s">
        <v>72</v>
      </c>
      <c r="E138" s="120"/>
      <c r="F138" s="128" t="s">
        <v>575</v>
      </c>
      <c r="G138" s="128" t="s">
        <v>576</v>
      </c>
      <c r="K138" s="129">
        <f>BL138</f>
        <v>0</v>
      </c>
      <c r="M138" s="119"/>
      <c r="N138" s="123"/>
      <c r="Q138" s="124">
        <f>SUM(Q139:Q160)</f>
        <v>120.25399</v>
      </c>
      <c r="S138" s="124">
        <f>SUM(S139:S160)</f>
        <v>0.28283736499999995</v>
      </c>
      <c r="U138" s="124">
        <f>SUM(U139:U160)</f>
        <v>0</v>
      </c>
      <c r="V138" s="125"/>
      <c r="AS138" s="120" t="s">
        <v>149</v>
      </c>
      <c r="AU138" s="126" t="s">
        <v>72</v>
      </c>
      <c r="AV138" s="126" t="s">
        <v>81</v>
      </c>
      <c r="AZ138" s="120" t="s">
        <v>142</v>
      </c>
      <c r="BL138" s="127">
        <f>SUM(BL139:BL160)</f>
        <v>0</v>
      </c>
    </row>
    <row r="139" spans="2:66" s="1" customFormat="1" ht="33" customHeight="1">
      <c r="B139" s="130"/>
      <c r="C139" s="131" t="s">
        <v>191</v>
      </c>
      <c r="D139" s="131" t="s">
        <v>144</v>
      </c>
      <c r="E139" s="131">
        <v>721</v>
      </c>
      <c r="F139" s="132" t="s">
        <v>1408</v>
      </c>
      <c r="G139" s="133" t="s">
        <v>1409</v>
      </c>
      <c r="H139" s="134" t="s">
        <v>339</v>
      </c>
      <c r="I139" s="135">
        <v>4.5</v>
      </c>
      <c r="J139" s="136"/>
      <c r="K139" s="136">
        <f t="shared" ref="K139:K160" si="10">ROUND(J139*I139,2)</f>
        <v>0</v>
      </c>
      <c r="L139" s="137"/>
      <c r="M139" s="25"/>
      <c r="N139" s="138" t="s">
        <v>1</v>
      </c>
      <c r="O139" s="139" t="s">
        <v>39</v>
      </c>
      <c r="P139" s="140">
        <v>0.56896000000000002</v>
      </c>
      <c r="Q139" s="140">
        <f t="shared" ref="Q139:Q160" si="11">P139*I139</f>
        <v>2.5603199999999999</v>
      </c>
      <c r="R139" s="140">
        <v>3.1575000000000002E-3</v>
      </c>
      <c r="S139" s="140">
        <f t="shared" ref="S139:S160" si="12">R139*I139</f>
        <v>1.4208750000000001E-2</v>
      </c>
      <c r="T139" s="140">
        <v>0</v>
      </c>
      <c r="U139" s="140">
        <f t="shared" ref="U139:U160" si="13">T139*I139</f>
        <v>0</v>
      </c>
      <c r="V139" s="141" t="s">
        <v>1</v>
      </c>
      <c r="AS139" s="142" t="s">
        <v>209</v>
      </c>
      <c r="AU139" s="142" t="s">
        <v>144</v>
      </c>
      <c r="AV139" s="142" t="s">
        <v>149</v>
      </c>
      <c r="AZ139" s="13" t="s">
        <v>142</v>
      </c>
      <c r="BF139" s="143">
        <f t="shared" ref="BF139:BF160" si="14">IF(O139="základná",K139,0)</f>
        <v>0</v>
      </c>
      <c r="BG139" s="143">
        <f t="shared" ref="BG139:BG160" si="15">IF(O139="znížená",K139,0)</f>
        <v>0</v>
      </c>
      <c r="BH139" s="143">
        <f t="shared" ref="BH139:BH160" si="16">IF(O139="zákl. prenesená",K139,0)</f>
        <v>0</v>
      </c>
      <c r="BI139" s="143">
        <f t="shared" ref="BI139:BI160" si="17">IF(O139="zníž. prenesená",K139,0)</f>
        <v>0</v>
      </c>
      <c r="BJ139" s="143">
        <f t="shared" ref="BJ139:BJ160" si="18">IF(O139="nulová",K139,0)</f>
        <v>0</v>
      </c>
      <c r="BK139" s="13" t="s">
        <v>149</v>
      </c>
      <c r="BL139" s="143">
        <f t="shared" ref="BL139:BL160" si="19">ROUND(J139*I139,2)</f>
        <v>0</v>
      </c>
      <c r="BM139" s="13" t="s">
        <v>209</v>
      </c>
      <c r="BN139" s="142" t="s">
        <v>1410</v>
      </c>
    </row>
    <row r="140" spans="2:66" s="1" customFormat="1" ht="33" customHeight="1">
      <c r="B140" s="130"/>
      <c r="C140" s="131" t="s">
        <v>196</v>
      </c>
      <c r="D140" s="131" t="s">
        <v>144</v>
      </c>
      <c r="E140" s="131">
        <v>721</v>
      </c>
      <c r="F140" s="132" t="s">
        <v>1411</v>
      </c>
      <c r="G140" s="133" t="s">
        <v>1412</v>
      </c>
      <c r="H140" s="134" t="s">
        <v>339</v>
      </c>
      <c r="I140" s="135">
        <v>7.5</v>
      </c>
      <c r="J140" s="136"/>
      <c r="K140" s="136">
        <f t="shared" si="10"/>
        <v>0</v>
      </c>
      <c r="L140" s="137"/>
      <c r="M140" s="25"/>
      <c r="N140" s="138" t="s">
        <v>1</v>
      </c>
      <c r="O140" s="139" t="s">
        <v>39</v>
      </c>
      <c r="P140" s="140">
        <v>0.54690000000000005</v>
      </c>
      <c r="Q140" s="140">
        <f t="shared" si="11"/>
        <v>4.10175</v>
      </c>
      <c r="R140" s="140">
        <v>3.8907500000000001E-3</v>
      </c>
      <c r="S140" s="140">
        <f t="shared" si="12"/>
        <v>2.9180625000000002E-2</v>
      </c>
      <c r="T140" s="140">
        <v>0</v>
      </c>
      <c r="U140" s="140">
        <f t="shared" si="13"/>
        <v>0</v>
      </c>
      <c r="V140" s="141" t="s">
        <v>1</v>
      </c>
      <c r="AS140" s="142" t="s">
        <v>209</v>
      </c>
      <c r="AU140" s="142" t="s">
        <v>144</v>
      </c>
      <c r="AV140" s="142" t="s">
        <v>149</v>
      </c>
      <c r="AZ140" s="13" t="s">
        <v>142</v>
      </c>
      <c r="BF140" s="143">
        <f t="shared" si="14"/>
        <v>0</v>
      </c>
      <c r="BG140" s="143">
        <f t="shared" si="15"/>
        <v>0</v>
      </c>
      <c r="BH140" s="143">
        <f t="shared" si="16"/>
        <v>0</v>
      </c>
      <c r="BI140" s="143">
        <f t="shared" si="17"/>
        <v>0</v>
      </c>
      <c r="BJ140" s="143">
        <f t="shared" si="18"/>
        <v>0</v>
      </c>
      <c r="BK140" s="13" t="s">
        <v>149</v>
      </c>
      <c r="BL140" s="143">
        <f t="shared" si="19"/>
        <v>0</v>
      </c>
      <c r="BM140" s="13" t="s">
        <v>209</v>
      </c>
      <c r="BN140" s="142" t="s">
        <v>1413</v>
      </c>
    </row>
    <row r="141" spans="2:66" s="1" customFormat="1" ht="24.15" customHeight="1">
      <c r="B141" s="130"/>
      <c r="C141" s="131" t="s">
        <v>200</v>
      </c>
      <c r="D141" s="131" t="s">
        <v>144</v>
      </c>
      <c r="E141" s="131">
        <v>721</v>
      </c>
      <c r="F141" s="132" t="s">
        <v>1414</v>
      </c>
      <c r="G141" s="133" t="s">
        <v>1415</v>
      </c>
      <c r="H141" s="134" t="s">
        <v>339</v>
      </c>
      <c r="I141" s="135">
        <v>80</v>
      </c>
      <c r="J141" s="136"/>
      <c r="K141" s="136">
        <f t="shared" si="10"/>
        <v>0</v>
      </c>
      <c r="L141" s="137"/>
      <c r="M141" s="25"/>
      <c r="N141" s="138" t="s">
        <v>1</v>
      </c>
      <c r="O141" s="139" t="s">
        <v>39</v>
      </c>
      <c r="P141" s="140">
        <v>0.35354000000000002</v>
      </c>
      <c r="Q141" s="140">
        <f t="shared" si="11"/>
        <v>28.283200000000001</v>
      </c>
      <c r="R141" s="140">
        <v>2.8707E-4</v>
      </c>
      <c r="S141" s="140">
        <f t="shared" si="12"/>
        <v>2.2965599999999999E-2</v>
      </c>
      <c r="T141" s="140">
        <v>0</v>
      </c>
      <c r="U141" s="140">
        <f t="shared" si="13"/>
        <v>0</v>
      </c>
      <c r="V141" s="141" t="s">
        <v>1</v>
      </c>
      <c r="AS141" s="142" t="s">
        <v>209</v>
      </c>
      <c r="AU141" s="142" t="s">
        <v>144</v>
      </c>
      <c r="AV141" s="142" t="s">
        <v>149</v>
      </c>
      <c r="AZ141" s="13" t="s">
        <v>142</v>
      </c>
      <c r="BF141" s="143">
        <f t="shared" si="14"/>
        <v>0</v>
      </c>
      <c r="BG141" s="143">
        <f t="shared" si="15"/>
        <v>0</v>
      </c>
      <c r="BH141" s="143">
        <f t="shared" si="16"/>
        <v>0</v>
      </c>
      <c r="BI141" s="143">
        <f t="shared" si="17"/>
        <v>0</v>
      </c>
      <c r="BJ141" s="143">
        <f t="shared" si="18"/>
        <v>0</v>
      </c>
      <c r="BK141" s="13" t="s">
        <v>149</v>
      </c>
      <c r="BL141" s="143">
        <f t="shared" si="19"/>
        <v>0</v>
      </c>
      <c r="BM141" s="13" t="s">
        <v>209</v>
      </c>
      <c r="BN141" s="142" t="s">
        <v>1416</v>
      </c>
    </row>
    <row r="142" spans="2:66" s="1" customFormat="1" ht="24.15" customHeight="1">
      <c r="B142" s="130"/>
      <c r="C142" s="131" t="s">
        <v>204</v>
      </c>
      <c r="D142" s="131" t="s">
        <v>144</v>
      </c>
      <c r="E142" s="131">
        <v>721</v>
      </c>
      <c r="F142" s="132" t="s">
        <v>1417</v>
      </c>
      <c r="G142" s="133" t="s">
        <v>1418</v>
      </c>
      <c r="H142" s="134" t="s">
        <v>339</v>
      </c>
      <c r="I142" s="135">
        <v>35</v>
      </c>
      <c r="J142" s="136"/>
      <c r="K142" s="136">
        <f t="shared" si="10"/>
        <v>0</v>
      </c>
      <c r="L142" s="137"/>
      <c r="M142" s="25"/>
      <c r="N142" s="138" t="s">
        <v>1</v>
      </c>
      <c r="O142" s="139" t="s">
        <v>39</v>
      </c>
      <c r="P142" s="140">
        <v>0.40175</v>
      </c>
      <c r="Q142" s="140">
        <f t="shared" si="11"/>
        <v>14.061249999999999</v>
      </c>
      <c r="R142" s="140">
        <v>3.2525000000000002E-4</v>
      </c>
      <c r="S142" s="140">
        <f t="shared" si="12"/>
        <v>1.1383750000000002E-2</v>
      </c>
      <c r="T142" s="140">
        <v>0</v>
      </c>
      <c r="U142" s="140">
        <f t="shared" si="13"/>
        <v>0</v>
      </c>
      <c r="V142" s="141" t="s">
        <v>1</v>
      </c>
      <c r="AS142" s="142" t="s">
        <v>209</v>
      </c>
      <c r="AU142" s="142" t="s">
        <v>144</v>
      </c>
      <c r="AV142" s="142" t="s">
        <v>149</v>
      </c>
      <c r="AZ142" s="13" t="s">
        <v>142</v>
      </c>
      <c r="BF142" s="143">
        <f t="shared" si="14"/>
        <v>0</v>
      </c>
      <c r="BG142" s="143">
        <f t="shared" si="15"/>
        <v>0</v>
      </c>
      <c r="BH142" s="143">
        <f t="shared" si="16"/>
        <v>0</v>
      </c>
      <c r="BI142" s="143">
        <f t="shared" si="17"/>
        <v>0</v>
      </c>
      <c r="BJ142" s="143">
        <f t="shared" si="18"/>
        <v>0</v>
      </c>
      <c r="BK142" s="13" t="s">
        <v>149</v>
      </c>
      <c r="BL142" s="143">
        <f t="shared" si="19"/>
        <v>0</v>
      </c>
      <c r="BM142" s="13" t="s">
        <v>209</v>
      </c>
      <c r="BN142" s="142" t="s">
        <v>1419</v>
      </c>
    </row>
    <row r="143" spans="2:66" s="1" customFormat="1" ht="24.15" customHeight="1">
      <c r="B143" s="130"/>
      <c r="C143" s="131" t="s">
        <v>209</v>
      </c>
      <c r="D143" s="131" t="s">
        <v>144</v>
      </c>
      <c r="E143" s="131">
        <v>721</v>
      </c>
      <c r="F143" s="132" t="s">
        <v>1420</v>
      </c>
      <c r="G143" s="133" t="s">
        <v>1421</v>
      </c>
      <c r="H143" s="134" t="s">
        <v>339</v>
      </c>
      <c r="I143" s="135">
        <v>60</v>
      </c>
      <c r="J143" s="136"/>
      <c r="K143" s="136">
        <f t="shared" si="10"/>
        <v>0</v>
      </c>
      <c r="L143" s="137"/>
      <c r="M143" s="25"/>
      <c r="N143" s="138" t="s">
        <v>1</v>
      </c>
      <c r="O143" s="139" t="s">
        <v>39</v>
      </c>
      <c r="P143" s="140">
        <v>0.43467</v>
      </c>
      <c r="Q143" s="140">
        <f t="shared" si="11"/>
        <v>26.080200000000001</v>
      </c>
      <c r="R143" s="140">
        <v>4.9783E-4</v>
      </c>
      <c r="S143" s="140">
        <f t="shared" si="12"/>
        <v>2.9869799999999998E-2</v>
      </c>
      <c r="T143" s="140">
        <v>0</v>
      </c>
      <c r="U143" s="140">
        <f t="shared" si="13"/>
        <v>0</v>
      </c>
      <c r="V143" s="141" t="s">
        <v>1</v>
      </c>
      <c r="AS143" s="142" t="s">
        <v>209</v>
      </c>
      <c r="AU143" s="142" t="s">
        <v>144</v>
      </c>
      <c r="AV143" s="142" t="s">
        <v>149</v>
      </c>
      <c r="AZ143" s="13" t="s">
        <v>142</v>
      </c>
      <c r="BF143" s="143">
        <f t="shared" si="14"/>
        <v>0</v>
      </c>
      <c r="BG143" s="143">
        <f t="shared" si="15"/>
        <v>0</v>
      </c>
      <c r="BH143" s="143">
        <f t="shared" si="16"/>
        <v>0</v>
      </c>
      <c r="BI143" s="143">
        <f t="shared" si="17"/>
        <v>0</v>
      </c>
      <c r="BJ143" s="143">
        <f t="shared" si="18"/>
        <v>0</v>
      </c>
      <c r="BK143" s="13" t="s">
        <v>149</v>
      </c>
      <c r="BL143" s="143">
        <f t="shared" si="19"/>
        <v>0</v>
      </c>
      <c r="BM143" s="13" t="s">
        <v>209</v>
      </c>
      <c r="BN143" s="142" t="s">
        <v>1422</v>
      </c>
    </row>
    <row r="144" spans="2:66" s="1" customFormat="1" ht="16.5" customHeight="1">
      <c r="B144" s="130"/>
      <c r="C144" s="131" t="s">
        <v>213</v>
      </c>
      <c r="D144" s="131" t="s">
        <v>144</v>
      </c>
      <c r="E144" s="131" t="s">
        <v>1585</v>
      </c>
      <c r="F144" s="132" t="s">
        <v>1423</v>
      </c>
      <c r="G144" s="133" t="s">
        <v>1424</v>
      </c>
      <c r="H144" s="134" t="s">
        <v>339</v>
      </c>
      <c r="I144" s="135">
        <v>80</v>
      </c>
      <c r="J144" s="136"/>
      <c r="K144" s="136">
        <f t="shared" si="10"/>
        <v>0</v>
      </c>
      <c r="L144" s="137"/>
      <c r="M144" s="25"/>
      <c r="N144" s="138" t="s">
        <v>1</v>
      </c>
      <c r="O144" s="139" t="s">
        <v>39</v>
      </c>
      <c r="P144" s="140">
        <v>0</v>
      </c>
      <c r="Q144" s="140">
        <f t="shared" si="11"/>
        <v>0</v>
      </c>
      <c r="R144" s="140">
        <v>0</v>
      </c>
      <c r="S144" s="140">
        <f t="shared" si="12"/>
        <v>0</v>
      </c>
      <c r="T144" s="140">
        <v>0</v>
      </c>
      <c r="U144" s="140">
        <f t="shared" si="13"/>
        <v>0</v>
      </c>
      <c r="V144" s="141" t="s">
        <v>1</v>
      </c>
      <c r="AS144" s="142" t="s">
        <v>209</v>
      </c>
      <c r="AU144" s="142" t="s">
        <v>144</v>
      </c>
      <c r="AV144" s="142" t="s">
        <v>149</v>
      </c>
      <c r="AZ144" s="13" t="s">
        <v>142</v>
      </c>
      <c r="BF144" s="143">
        <f t="shared" si="14"/>
        <v>0</v>
      </c>
      <c r="BG144" s="143">
        <f t="shared" si="15"/>
        <v>0</v>
      </c>
      <c r="BH144" s="143">
        <f t="shared" si="16"/>
        <v>0</v>
      </c>
      <c r="BI144" s="143">
        <f t="shared" si="17"/>
        <v>0</v>
      </c>
      <c r="BJ144" s="143">
        <f t="shared" si="18"/>
        <v>0</v>
      </c>
      <c r="BK144" s="13" t="s">
        <v>149</v>
      </c>
      <c r="BL144" s="143">
        <f t="shared" si="19"/>
        <v>0</v>
      </c>
      <c r="BM144" s="13" t="s">
        <v>209</v>
      </c>
      <c r="BN144" s="142" t="s">
        <v>1425</v>
      </c>
    </row>
    <row r="145" spans="2:66" s="1" customFormat="1" ht="16.5" customHeight="1">
      <c r="B145" s="130"/>
      <c r="C145" s="131" t="s">
        <v>217</v>
      </c>
      <c r="D145" s="131" t="s">
        <v>144</v>
      </c>
      <c r="E145" s="131" t="s">
        <v>1585</v>
      </c>
      <c r="F145" s="132" t="s">
        <v>1426</v>
      </c>
      <c r="G145" s="133" t="s">
        <v>1427</v>
      </c>
      <c r="H145" s="134" t="s">
        <v>339</v>
      </c>
      <c r="I145" s="135">
        <v>35</v>
      </c>
      <c r="J145" s="136"/>
      <c r="K145" s="136">
        <f t="shared" si="10"/>
        <v>0</v>
      </c>
      <c r="L145" s="137"/>
      <c r="M145" s="25"/>
      <c r="N145" s="138" t="s">
        <v>1</v>
      </c>
      <c r="O145" s="139" t="s">
        <v>39</v>
      </c>
      <c r="P145" s="140">
        <v>0</v>
      </c>
      <c r="Q145" s="140">
        <f t="shared" si="11"/>
        <v>0</v>
      </c>
      <c r="R145" s="140">
        <v>0</v>
      </c>
      <c r="S145" s="140">
        <f t="shared" si="12"/>
        <v>0</v>
      </c>
      <c r="T145" s="140">
        <v>0</v>
      </c>
      <c r="U145" s="140">
        <f t="shared" si="13"/>
        <v>0</v>
      </c>
      <c r="V145" s="141" t="s">
        <v>1</v>
      </c>
      <c r="AS145" s="142" t="s">
        <v>209</v>
      </c>
      <c r="AU145" s="142" t="s">
        <v>144</v>
      </c>
      <c r="AV145" s="142" t="s">
        <v>149</v>
      </c>
      <c r="AZ145" s="13" t="s">
        <v>142</v>
      </c>
      <c r="BF145" s="143">
        <f t="shared" si="14"/>
        <v>0</v>
      </c>
      <c r="BG145" s="143">
        <f t="shared" si="15"/>
        <v>0</v>
      </c>
      <c r="BH145" s="143">
        <f t="shared" si="16"/>
        <v>0</v>
      </c>
      <c r="BI145" s="143">
        <f t="shared" si="17"/>
        <v>0</v>
      </c>
      <c r="BJ145" s="143">
        <f t="shared" si="18"/>
        <v>0</v>
      </c>
      <c r="BK145" s="13" t="s">
        <v>149</v>
      </c>
      <c r="BL145" s="143">
        <f t="shared" si="19"/>
        <v>0</v>
      </c>
      <c r="BM145" s="13" t="s">
        <v>209</v>
      </c>
      <c r="BN145" s="142" t="s">
        <v>1428</v>
      </c>
    </row>
    <row r="146" spans="2:66" s="1" customFormat="1" ht="16.5" customHeight="1">
      <c r="B146" s="130"/>
      <c r="C146" s="131" t="s">
        <v>221</v>
      </c>
      <c r="D146" s="131" t="s">
        <v>144</v>
      </c>
      <c r="E146" s="131" t="s">
        <v>1585</v>
      </c>
      <c r="F146" s="132" t="s">
        <v>1429</v>
      </c>
      <c r="G146" s="133" t="s">
        <v>1430</v>
      </c>
      <c r="H146" s="134" t="s">
        <v>339</v>
      </c>
      <c r="I146" s="135">
        <v>60</v>
      </c>
      <c r="J146" s="136"/>
      <c r="K146" s="136">
        <f t="shared" si="10"/>
        <v>0</v>
      </c>
      <c r="L146" s="137"/>
      <c r="M146" s="25"/>
      <c r="N146" s="138" t="s">
        <v>1</v>
      </c>
      <c r="O146" s="139" t="s">
        <v>39</v>
      </c>
      <c r="P146" s="140">
        <v>0</v>
      </c>
      <c r="Q146" s="140">
        <f t="shared" si="11"/>
        <v>0</v>
      </c>
      <c r="R146" s="140">
        <v>0</v>
      </c>
      <c r="S146" s="140">
        <f t="shared" si="12"/>
        <v>0</v>
      </c>
      <c r="T146" s="140">
        <v>0</v>
      </c>
      <c r="U146" s="140">
        <f t="shared" si="13"/>
        <v>0</v>
      </c>
      <c r="V146" s="141" t="s">
        <v>1</v>
      </c>
      <c r="AS146" s="142" t="s">
        <v>209</v>
      </c>
      <c r="AU146" s="142" t="s">
        <v>144</v>
      </c>
      <c r="AV146" s="142" t="s">
        <v>149</v>
      </c>
      <c r="AZ146" s="13" t="s">
        <v>142</v>
      </c>
      <c r="BF146" s="143">
        <f t="shared" si="14"/>
        <v>0</v>
      </c>
      <c r="BG146" s="143">
        <f t="shared" si="15"/>
        <v>0</v>
      </c>
      <c r="BH146" s="143">
        <f t="shared" si="16"/>
        <v>0</v>
      </c>
      <c r="BI146" s="143">
        <f t="shared" si="17"/>
        <v>0</v>
      </c>
      <c r="BJ146" s="143">
        <f t="shared" si="18"/>
        <v>0</v>
      </c>
      <c r="BK146" s="13" t="s">
        <v>149</v>
      </c>
      <c r="BL146" s="143">
        <f t="shared" si="19"/>
        <v>0</v>
      </c>
      <c r="BM146" s="13" t="s">
        <v>209</v>
      </c>
      <c r="BN146" s="142" t="s">
        <v>1431</v>
      </c>
    </row>
    <row r="147" spans="2:66" s="1" customFormat="1" ht="21.75" customHeight="1">
      <c r="B147" s="130"/>
      <c r="C147" s="131" t="s">
        <v>7</v>
      </c>
      <c r="D147" s="131" t="s">
        <v>144</v>
      </c>
      <c r="E147" s="131" t="s">
        <v>1585</v>
      </c>
      <c r="F147" s="132" t="s">
        <v>1432</v>
      </c>
      <c r="G147" s="133" t="s">
        <v>1433</v>
      </c>
      <c r="H147" s="134" t="s">
        <v>339</v>
      </c>
      <c r="I147" s="135">
        <v>12</v>
      </c>
      <c r="J147" s="136"/>
      <c r="K147" s="136">
        <f t="shared" si="10"/>
        <v>0</v>
      </c>
      <c r="L147" s="137"/>
      <c r="M147" s="25"/>
      <c r="N147" s="138" t="s">
        <v>1</v>
      </c>
      <c r="O147" s="139" t="s">
        <v>39</v>
      </c>
      <c r="P147" s="140">
        <v>0</v>
      </c>
      <c r="Q147" s="140">
        <f t="shared" si="11"/>
        <v>0</v>
      </c>
      <c r="R147" s="140">
        <v>0</v>
      </c>
      <c r="S147" s="140">
        <f t="shared" si="12"/>
        <v>0</v>
      </c>
      <c r="T147" s="140">
        <v>0</v>
      </c>
      <c r="U147" s="140">
        <f t="shared" si="13"/>
        <v>0</v>
      </c>
      <c r="V147" s="141" t="s">
        <v>1</v>
      </c>
      <c r="AS147" s="142" t="s">
        <v>209</v>
      </c>
      <c r="AU147" s="142" t="s">
        <v>144</v>
      </c>
      <c r="AV147" s="142" t="s">
        <v>149</v>
      </c>
      <c r="AZ147" s="13" t="s">
        <v>142</v>
      </c>
      <c r="BF147" s="143">
        <f t="shared" si="14"/>
        <v>0</v>
      </c>
      <c r="BG147" s="143">
        <f t="shared" si="15"/>
        <v>0</v>
      </c>
      <c r="BH147" s="143">
        <f t="shared" si="16"/>
        <v>0</v>
      </c>
      <c r="BI147" s="143">
        <f t="shared" si="17"/>
        <v>0</v>
      </c>
      <c r="BJ147" s="143">
        <f t="shared" si="18"/>
        <v>0</v>
      </c>
      <c r="BK147" s="13" t="s">
        <v>149</v>
      </c>
      <c r="BL147" s="143">
        <f t="shared" si="19"/>
        <v>0</v>
      </c>
      <c r="BM147" s="13" t="s">
        <v>209</v>
      </c>
      <c r="BN147" s="142" t="s">
        <v>1434</v>
      </c>
    </row>
    <row r="148" spans="2:66" s="1" customFormat="1" ht="16.5" customHeight="1">
      <c r="B148" s="130"/>
      <c r="C148" s="131" t="s">
        <v>228</v>
      </c>
      <c r="D148" s="131" t="s">
        <v>144</v>
      </c>
      <c r="E148" s="131">
        <v>721</v>
      </c>
      <c r="F148" s="132" t="s">
        <v>1435</v>
      </c>
      <c r="G148" s="133" t="s">
        <v>1436</v>
      </c>
      <c r="H148" s="134" t="s">
        <v>344</v>
      </c>
      <c r="I148" s="135">
        <v>24</v>
      </c>
      <c r="J148" s="136"/>
      <c r="K148" s="136">
        <f t="shared" si="10"/>
        <v>0</v>
      </c>
      <c r="L148" s="137"/>
      <c r="M148" s="25"/>
      <c r="N148" s="138" t="s">
        <v>1</v>
      </c>
      <c r="O148" s="139" t="s">
        <v>39</v>
      </c>
      <c r="P148" s="140">
        <v>0.40100000000000002</v>
      </c>
      <c r="Q148" s="140">
        <f t="shared" si="11"/>
        <v>9.6240000000000006</v>
      </c>
      <c r="R148" s="140">
        <v>0</v>
      </c>
      <c r="S148" s="140">
        <f t="shared" si="12"/>
        <v>0</v>
      </c>
      <c r="T148" s="140">
        <v>0</v>
      </c>
      <c r="U148" s="140">
        <f t="shared" si="13"/>
        <v>0</v>
      </c>
      <c r="V148" s="141" t="s">
        <v>1</v>
      </c>
      <c r="AS148" s="142" t="s">
        <v>209</v>
      </c>
      <c r="AU148" s="142" t="s">
        <v>144</v>
      </c>
      <c r="AV148" s="142" t="s">
        <v>149</v>
      </c>
      <c r="AZ148" s="13" t="s">
        <v>142</v>
      </c>
      <c r="BF148" s="143">
        <f t="shared" si="14"/>
        <v>0</v>
      </c>
      <c r="BG148" s="143">
        <f t="shared" si="15"/>
        <v>0</v>
      </c>
      <c r="BH148" s="143">
        <f t="shared" si="16"/>
        <v>0</v>
      </c>
      <c r="BI148" s="143">
        <f t="shared" si="17"/>
        <v>0</v>
      </c>
      <c r="BJ148" s="143">
        <f t="shared" si="18"/>
        <v>0</v>
      </c>
      <c r="BK148" s="13" t="s">
        <v>149</v>
      </c>
      <c r="BL148" s="143">
        <f t="shared" si="19"/>
        <v>0</v>
      </c>
      <c r="BM148" s="13" t="s">
        <v>209</v>
      </c>
      <c r="BN148" s="142" t="s">
        <v>1437</v>
      </c>
    </row>
    <row r="149" spans="2:66" s="1" customFormat="1" ht="16.5" customHeight="1">
      <c r="B149" s="130"/>
      <c r="C149" s="131" t="s">
        <v>232</v>
      </c>
      <c r="D149" s="131" t="s">
        <v>144</v>
      </c>
      <c r="E149" s="131">
        <v>721</v>
      </c>
      <c r="F149" s="132" t="s">
        <v>1438</v>
      </c>
      <c r="G149" s="133" t="s">
        <v>1439</v>
      </c>
      <c r="H149" s="134" t="s">
        <v>344</v>
      </c>
      <c r="I149" s="135">
        <v>2</v>
      </c>
      <c r="J149" s="136"/>
      <c r="K149" s="136">
        <f t="shared" si="10"/>
        <v>0</v>
      </c>
      <c r="L149" s="137"/>
      <c r="M149" s="25"/>
      <c r="N149" s="138" t="s">
        <v>1</v>
      </c>
      <c r="O149" s="139" t="s">
        <v>39</v>
      </c>
      <c r="P149" s="140">
        <v>0.40100000000000002</v>
      </c>
      <c r="Q149" s="140">
        <f t="shared" si="11"/>
        <v>0.80200000000000005</v>
      </c>
      <c r="R149" s="140">
        <v>0</v>
      </c>
      <c r="S149" s="140">
        <f t="shared" si="12"/>
        <v>0</v>
      </c>
      <c r="T149" s="140">
        <v>0</v>
      </c>
      <c r="U149" s="140">
        <f t="shared" si="13"/>
        <v>0</v>
      </c>
      <c r="V149" s="141" t="s">
        <v>1</v>
      </c>
      <c r="AS149" s="142" t="s">
        <v>209</v>
      </c>
      <c r="AU149" s="142" t="s">
        <v>144</v>
      </c>
      <c r="AV149" s="142" t="s">
        <v>149</v>
      </c>
      <c r="AZ149" s="13" t="s">
        <v>142</v>
      </c>
      <c r="BF149" s="143">
        <f t="shared" si="14"/>
        <v>0</v>
      </c>
      <c r="BG149" s="143">
        <f t="shared" si="15"/>
        <v>0</v>
      </c>
      <c r="BH149" s="143">
        <f t="shared" si="16"/>
        <v>0</v>
      </c>
      <c r="BI149" s="143">
        <f t="shared" si="17"/>
        <v>0</v>
      </c>
      <c r="BJ149" s="143">
        <f t="shared" si="18"/>
        <v>0</v>
      </c>
      <c r="BK149" s="13" t="s">
        <v>149</v>
      </c>
      <c r="BL149" s="143">
        <f t="shared" si="19"/>
        <v>0</v>
      </c>
      <c r="BM149" s="13" t="s">
        <v>209</v>
      </c>
      <c r="BN149" s="142" t="s">
        <v>1440</v>
      </c>
    </row>
    <row r="150" spans="2:66" s="1" customFormat="1" ht="16.5" customHeight="1">
      <c r="B150" s="130"/>
      <c r="C150" s="144" t="s">
        <v>248</v>
      </c>
      <c r="D150" s="144" t="s">
        <v>205</v>
      </c>
      <c r="E150" s="144">
        <v>551</v>
      </c>
      <c r="F150" s="145" t="s">
        <v>1441</v>
      </c>
      <c r="G150" s="146" t="s">
        <v>1442</v>
      </c>
      <c r="H150" s="147" t="s">
        <v>344</v>
      </c>
      <c r="I150" s="148">
        <v>1</v>
      </c>
      <c r="J150" s="149"/>
      <c r="K150" s="149">
        <f t="shared" si="10"/>
        <v>0</v>
      </c>
      <c r="L150" s="150"/>
      <c r="M150" s="151"/>
      <c r="N150" s="152" t="s">
        <v>1</v>
      </c>
      <c r="O150" s="153" t="s">
        <v>39</v>
      </c>
      <c r="P150" s="140">
        <v>0</v>
      </c>
      <c r="Q150" s="140">
        <f t="shared" si="11"/>
        <v>0</v>
      </c>
      <c r="R150" s="140">
        <v>5.5000000000000003E-4</v>
      </c>
      <c r="S150" s="140">
        <f t="shared" si="12"/>
        <v>5.5000000000000003E-4</v>
      </c>
      <c r="T150" s="140">
        <v>0</v>
      </c>
      <c r="U150" s="140">
        <f t="shared" si="13"/>
        <v>0</v>
      </c>
      <c r="V150" s="141" t="s">
        <v>1</v>
      </c>
      <c r="AS150" s="142" t="s">
        <v>273</v>
      </c>
      <c r="AU150" s="142" t="s">
        <v>205</v>
      </c>
      <c r="AV150" s="142" t="s">
        <v>149</v>
      </c>
      <c r="AZ150" s="13" t="s">
        <v>142</v>
      </c>
      <c r="BF150" s="143">
        <f t="shared" si="14"/>
        <v>0</v>
      </c>
      <c r="BG150" s="143">
        <f t="shared" si="15"/>
        <v>0</v>
      </c>
      <c r="BH150" s="143">
        <f t="shared" si="16"/>
        <v>0</v>
      </c>
      <c r="BI150" s="143">
        <f t="shared" si="17"/>
        <v>0</v>
      </c>
      <c r="BJ150" s="143">
        <f t="shared" si="18"/>
        <v>0</v>
      </c>
      <c r="BK150" s="13" t="s">
        <v>149</v>
      </c>
      <c r="BL150" s="143">
        <f t="shared" si="19"/>
        <v>0</v>
      </c>
      <c r="BM150" s="13" t="s">
        <v>209</v>
      </c>
      <c r="BN150" s="142" t="s">
        <v>1443</v>
      </c>
    </row>
    <row r="151" spans="2:66" s="1" customFormat="1" ht="16.5" customHeight="1">
      <c r="B151" s="130"/>
      <c r="C151" s="144" t="s">
        <v>252</v>
      </c>
      <c r="D151" s="144" t="s">
        <v>205</v>
      </c>
      <c r="E151" s="144">
        <v>551</v>
      </c>
      <c r="F151" s="145" t="s">
        <v>1444</v>
      </c>
      <c r="G151" s="146" t="s">
        <v>1445</v>
      </c>
      <c r="H151" s="147" t="s">
        <v>344</v>
      </c>
      <c r="I151" s="148">
        <v>1</v>
      </c>
      <c r="J151" s="149"/>
      <c r="K151" s="149">
        <f t="shared" si="10"/>
        <v>0</v>
      </c>
      <c r="L151" s="150"/>
      <c r="M151" s="151"/>
      <c r="N151" s="152" t="s">
        <v>1</v>
      </c>
      <c r="O151" s="153" t="s">
        <v>39</v>
      </c>
      <c r="P151" s="140">
        <v>0</v>
      </c>
      <c r="Q151" s="140">
        <f t="shared" si="11"/>
        <v>0</v>
      </c>
      <c r="R151" s="140">
        <v>1.2800000000000001E-3</v>
      </c>
      <c r="S151" s="140">
        <f t="shared" si="12"/>
        <v>1.2800000000000001E-3</v>
      </c>
      <c r="T151" s="140">
        <v>0</v>
      </c>
      <c r="U151" s="140">
        <f t="shared" si="13"/>
        <v>0</v>
      </c>
      <c r="V151" s="141" t="s">
        <v>1</v>
      </c>
      <c r="AS151" s="142" t="s">
        <v>273</v>
      </c>
      <c r="AU151" s="142" t="s">
        <v>205</v>
      </c>
      <c r="AV151" s="142" t="s">
        <v>149</v>
      </c>
      <c r="AZ151" s="13" t="s">
        <v>142</v>
      </c>
      <c r="BF151" s="143">
        <f t="shared" si="14"/>
        <v>0</v>
      </c>
      <c r="BG151" s="143">
        <f t="shared" si="15"/>
        <v>0</v>
      </c>
      <c r="BH151" s="143">
        <f t="shared" si="16"/>
        <v>0</v>
      </c>
      <c r="BI151" s="143">
        <f t="shared" si="17"/>
        <v>0</v>
      </c>
      <c r="BJ151" s="143">
        <f t="shared" si="18"/>
        <v>0</v>
      </c>
      <c r="BK151" s="13" t="s">
        <v>149</v>
      </c>
      <c r="BL151" s="143">
        <f t="shared" si="19"/>
        <v>0</v>
      </c>
      <c r="BM151" s="13" t="s">
        <v>209</v>
      </c>
      <c r="BN151" s="142" t="s">
        <v>1446</v>
      </c>
    </row>
    <row r="152" spans="2:66" s="1" customFormat="1" ht="16.5" customHeight="1">
      <c r="B152" s="130"/>
      <c r="C152" s="144" t="s">
        <v>257</v>
      </c>
      <c r="D152" s="144" t="s">
        <v>205</v>
      </c>
      <c r="E152" s="144">
        <v>551</v>
      </c>
      <c r="F152" s="145" t="s">
        <v>1447</v>
      </c>
      <c r="G152" s="146" t="s">
        <v>1448</v>
      </c>
      <c r="H152" s="147" t="s">
        <v>344</v>
      </c>
      <c r="I152" s="148">
        <v>24</v>
      </c>
      <c r="J152" s="149"/>
      <c r="K152" s="149">
        <f t="shared" si="10"/>
        <v>0</v>
      </c>
      <c r="L152" s="150"/>
      <c r="M152" s="151"/>
      <c r="N152" s="152" t="s">
        <v>1</v>
      </c>
      <c r="O152" s="153" t="s">
        <v>39</v>
      </c>
      <c r="P152" s="140">
        <v>0</v>
      </c>
      <c r="Q152" s="140">
        <f t="shared" si="11"/>
        <v>0</v>
      </c>
      <c r="R152" s="140">
        <v>2.7E-4</v>
      </c>
      <c r="S152" s="140">
        <f t="shared" si="12"/>
        <v>6.4799999999999996E-3</v>
      </c>
      <c r="T152" s="140">
        <v>0</v>
      </c>
      <c r="U152" s="140">
        <f t="shared" si="13"/>
        <v>0</v>
      </c>
      <c r="V152" s="141" t="s">
        <v>1</v>
      </c>
      <c r="AS152" s="142" t="s">
        <v>273</v>
      </c>
      <c r="AU152" s="142" t="s">
        <v>205</v>
      </c>
      <c r="AV152" s="142" t="s">
        <v>149</v>
      </c>
      <c r="AZ152" s="13" t="s">
        <v>142</v>
      </c>
      <c r="BF152" s="143">
        <f t="shared" si="14"/>
        <v>0</v>
      </c>
      <c r="BG152" s="143">
        <f t="shared" si="15"/>
        <v>0</v>
      </c>
      <c r="BH152" s="143">
        <f t="shared" si="16"/>
        <v>0</v>
      </c>
      <c r="BI152" s="143">
        <f t="shared" si="17"/>
        <v>0</v>
      </c>
      <c r="BJ152" s="143">
        <f t="shared" si="18"/>
        <v>0</v>
      </c>
      <c r="BK152" s="13" t="s">
        <v>149</v>
      </c>
      <c r="BL152" s="143">
        <f t="shared" si="19"/>
        <v>0</v>
      </c>
      <c r="BM152" s="13" t="s">
        <v>209</v>
      </c>
      <c r="BN152" s="142" t="s">
        <v>1449</v>
      </c>
    </row>
    <row r="153" spans="2:66" s="1" customFormat="1" ht="16.5" customHeight="1">
      <c r="B153" s="130"/>
      <c r="C153" s="144" t="s">
        <v>240</v>
      </c>
      <c r="D153" s="144" t="s">
        <v>205</v>
      </c>
      <c r="E153" s="144" t="s">
        <v>205</v>
      </c>
      <c r="F153" s="145" t="s">
        <v>1450</v>
      </c>
      <c r="G153" s="146" t="s">
        <v>1451</v>
      </c>
      <c r="H153" s="147" t="s">
        <v>1452</v>
      </c>
      <c r="I153" s="148">
        <v>1</v>
      </c>
      <c r="J153" s="149"/>
      <c r="K153" s="149">
        <f t="shared" si="10"/>
        <v>0</v>
      </c>
      <c r="L153" s="150"/>
      <c r="M153" s="151"/>
      <c r="N153" s="152" t="s">
        <v>1</v>
      </c>
      <c r="O153" s="153" t="s">
        <v>39</v>
      </c>
      <c r="P153" s="140">
        <v>0</v>
      </c>
      <c r="Q153" s="140">
        <f t="shared" si="11"/>
        <v>0</v>
      </c>
      <c r="R153" s="140">
        <v>0</v>
      </c>
      <c r="S153" s="140">
        <f t="shared" si="12"/>
        <v>0</v>
      </c>
      <c r="T153" s="140">
        <v>0</v>
      </c>
      <c r="U153" s="140">
        <f t="shared" si="13"/>
        <v>0</v>
      </c>
      <c r="V153" s="141" t="s">
        <v>1</v>
      </c>
      <c r="AS153" s="142" t="s">
        <v>273</v>
      </c>
      <c r="AU153" s="142" t="s">
        <v>205</v>
      </c>
      <c r="AV153" s="142" t="s">
        <v>149</v>
      </c>
      <c r="AZ153" s="13" t="s">
        <v>142</v>
      </c>
      <c r="BF153" s="143">
        <f t="shared" si="14"/>
        <v>0</v>
      </c>
      <c r="BG153" s="143">
        <f t="shared" si="15"/>
        <v>0</v>
      </c>
      <c r="BH153" s="143">
        <f t="shared" si="16"/>
        <v>0</v>
      </c>
      <c r="BI153" s="143">
        <f t="shared" si="17"/>
        <v>0</v>
      </c>
      <c r="BJ153" s="143">
        <f t="shared" si="18"/>
        <v>0</v>
      </c>
      <c r="BK153" s="13" t="s">
        <v>149</v>
      </c>
      <c r="BL153" s="143">
        <f t="shared" si="19"/>
        <v>0</v>
      </c>
      <c r="BM153" s="13" t="s">
        <v>209</v>
      </c>
      <c r="BN153" s="142" t="s">
        <v>1453</v>
      </c>
    </row>
    <row r="154" spans="2:66" s="1" customFormat="1" ht="16.5" customHeight="1">
      <c r="B154" s="130"/>
      <c r="C154" s="144" t="s">
        <v>244</v>
      </c>
      <c r="D154" s="144" t="s">
        <v>205</v>
      </c>
      <c r="E154" s="144" t="s">
        <v>205</v>
      </c>
      <c r="F154" s="145" t="s">
        <v>1454</v>
      </c>
      <c r="G154" s="146" t="s">
        <v>1455</v>
      </c>
      <c r="H154" s="147" t="s">
        <v>1452</v>
      </c>
      <c r="I154" s="148">
        <v>1</v>
      </c>
      <c r="J154" s="149"/>
      <c r="K154" s="149">
        <f t="shared" si="10"/>
        <v>0</v>
      </c>
      <c r="L154" s="150"/>
      <c r="M154" s="151"/>
      <c r="N154" s="152" t="s">
        <v>1</v>
      </c>
      <c r="O154" s="153" t="s">
        <v>39</v>
      </c>
      <c r="P154" s="140">
        <v>0</v>
      </c>
      <c r="Q154" s="140">
        <f t="shared" si="11"/>
        <v>0</v>
      </c>
      <c r="R154" s="140">
        <v>0</v>
      </c>
      <c r="S154" s="140">
        <f t="shared" si="12"/>
        <v>0</v>
      </c>
      <c r="T154" s="140">
        <v>0</v>
      </c>
      <c r="U154" s="140">
        <f t="shared" si="13"/>
        <v>0</v>
      </c>
      <c r="V154" s="141" t="s">
        <v>1</v>
      </c>
      <c r="AS154" s="142" t="s">
        <v>273</v>
      </c>
      <c r="AU154" s="142" t="s">
        <v>205</v>
      </c>
      <c r="AV154" s="142" t="s">
        <v>149</v>
      </c>
      <c r="AZ154" s="13" t="s">
        <v>142</v>
      </c>
      <c r="BF154" s="143">
        <f t="shared" si="14"/>
        <v>0</v>
      </c>
      <c r="BG154" s="143">
        <f t="shared" si="15"/>
        <v>0</v>
      </c>
      <c r="BH154" s="143">
        <f t="shared" si="16"/>
        <v>0</v>
      </c>
      <c r="BI154" s="143">
        <f t="shared" si="17"/>
        <v>0</v>
      </c>
      <c r="BJ154" s="143">
        <f t="shared" si="18"/>
        <v>0</v>
      </c>
      <c r="BK154" s="13" t="s">
        <v>149</v>
      </c>
      <c r="BL154" s="143">
        <f t="shared" si="19"/>
        <v>0</v>
      </c>
      <c r="BM154" s="13" t="s">
        <v>209</v>
      </c>
      <c r="BN154" s="142" t="s">
        <v>1456</v>
      </c>
    </row>
    <row r="155" spans="2:66" s="1" customFormat="1" ht="16.5" customHeight="1">
      <c r="B155" s="130"/>
      <c r="C155" s="144" t="s">
        <v>261</v>
      </c>
      <c r="D155" s="144" t="s">
        <v>205</v>
      </c>
      <c r="E155" s="144" t="s">
        <v>205</v>
      </c>
      <c r="F155" s="145" t="s">
        <v>1457</v>
      </c>
      <c r="G155" s="146" t="s">
        <v>1458</v>
      </c>
      <c r="H155" s="147" t="s">
        <v>344</v>
      </c>
      <c r="I155" s="148">
        <v>24</v>
      </c>
      <c r="J155" s="149"/>
      <c r="K155" s="149">
        <f t="shared" si="10"/>
        <v>0</v>
      </c>
      <c r="L155" s="150"/>
      <c r="M155" s="151"/>
      <c r="N155" s="152" t="s">
        <v>1</v>
      </c>
      <c r="O155" s="153" t="s">
        <v>39</v>
      </c>
      <c r="P155" s="140">
        <v>0</v>
      </c>
      <c r="Q155" s="140">
        <f t="shared" si="11"/>
        <v>0</v>
      </c>
      <c r="R155" s="140">
        <v>2.7000000000000001E-3</v>
      </c>
      <c r="S155" s="140">
        <f t="shared" si="12"/>
        <v>6.4799999999999996E-2</v>
      </c>
      <c r="T155" s="140">
        <v>0</v>
      </c>
      <c r="U155" s="140">
        <f t="shared" si="13"/>
        <v>0</v>
      </c>
      <c r="V155" s="141" t="s">
        <v>1</v>
      </c>
      <c r="AS155" s="142" t="s">
        <v>273</v>
      </c>
      <c r="AU155" s="142" t="s">
        <v>205</v>
      </c>
      <c r="AV155" s="142" t="s">
        <v>149</v>
      </c>
      <c r="AZ155" s="13" t="s">
        <v>142</v>
      </c>
      <c r="BF155" s="143">
        <f t="shared" si="14"/>
        <v>0</v>
      </c>
      <c r="BG155" s="143">
        <f t="shared" si="15"/>
        <v>0</v>
      </c>
      <c r="BH155" s="143">
        <f t="shared" si="16"/>
        <v>0</v>
      </c>
      <c r="BI155" s="143">
        <f t="shared" si="17"/>
        <v>0</v>
      </c>
      <c r="BJ155" s="143">
        <f t="shared" si="18"/>
        <v>0</v>
      </c>
      <c r="BK155" s="13" t="s">
        <v>149</v>
      </c>
      <c r="BL155" s="143">
        <f t="shared" si="19"/>
        <v>0</v>
      </c>
      <c r="BM155" s="13" t="s">
        <v>209</v>
      </c>
      <c r="BN155" s="142" t="s">
        <v>1459</v>
      </c>
    </row>
    <row r="156" spans="2:66" s="1" customFormat="1" ht="16.5" customHeight="1">
      <c r="B156" s="130"/>
      <c r="C156" s="131" t="s">
        <v>265</v>
      </c>
      <c r="D156" s="131" t="s">
        <v>144</v>
      </c>
      <c r="E156" s="131">
        <v>721</v>
      </c>
      <c r="F156" s="132" t="s">
        <v>1460</v>
      </c>
      <c r="G156" s="133" t="s">
        <v>1461</v>
      </c>
      <c r="H156" s="134" t="s">
        <v>344</v>
      </c>
      <c r="I156" s="135">
        <v>28</v>
      </c>
      <c r="J156" s="136"/>
      <c r="K156" s="136">
        <f t="shared" si="10"/>
        <v>0</v>
      </c>
      <c r="L156" s="137"/>
      <c r="M156" s="25"/>
      <c r="N156" s="138" t="s">
        <v>1</v>
      </c>
      <c r="O156" s="139" t="s">
        <v>39</v>
      </c>
      <c r="P156" s="140">
        <v>0.42564000000000002</v>
      </c>
      <c r="Q156" s="140">
        <f t="shared" si="11"/>
        <v>11.917920000000001</v>
      </c>
      <c r="R156" s="140">
        <v>7.5319999999999998E-4</v>
      </c>
      <c r="S156" s="140">
        <f t="shared" si="12"/>
        <v>2.10896E-2</v>
      </c>
      <c r="T156" s="140">
        <v>0</v>
      </c>
      <c r="U156" s="140">
        <f t="shared" si="13"/>
        <v>0</v>
      </c>
      <c r="V156" s="141" t="s">
        <v>1</v>
      </c>
      <c r="AS156" s="142" t="s">
        <v>209</v>
      </c>
      <c r="AU156" s="142" t="s">
        <v>144</v>
      </c>
      <c r="AV156" s="142" t="s">
        <v>149</v>
      </c>
      <c r="AZ156" s="13" t="s">
        <v>142</v>
      </c>
      <c r="BF156" s="143">
        <f t="shared" si="14"/>
        <v>0</v>
      </c>
      <c r="BG156" s="143">
        <f t="shared" si="15"/>
        <v>0</v>
      </c>
      <c r="BH156" s="143">
        <f t="shared" si="16"/>
        <v>0</v>
      </c>
      <c r="BI156" s="143">
        <f t="shared" si="17"/>
        <v>0</v>
      </c>
      <c r="BJ156" s="143">
        <f t="shared" si="18"/>
        <v>0</v>
      </c>
      <c r="BK156" s="13" t="s">
        <v>149</v>
      </c>
      <c r="BL156" s="143">
        <f t="shared" si="19"/>
        <v>0</v>
      </c>
      <c r="BM156" s="13" t="s">
        <v>209</v>
      </c>
      <c r="BN156" s="142" t="s">
        <v>1462</v>
      </c>
    </row>
    <row r="157" spans="2:66" s="1" customFormat="1" ht="49.2" customHeight="1">
      <c r="B157" s="130"/>
      <c r="C157" s="144" t="s">
        <v>269</v>
      </c>
      <c r="D157" s="144" t="s">
        <v>205</v>
      </c>
      <c r="E157" s="144">
        <v>449</v>
      </c>
      <c r="F157" s="145" t="s">
        <v>1463</v>
      </c>
      <c r="G157" s="146" t="s">
        <v>1464</v>
      </c>
      <c r="H157" s="147" t="s">
        <v>344</v>
      </c>
      <c r="I157" s="148">
        <v>2</v>
      </c>
      <c r="J157" s="149"/>
      <c r="K157" s="149">
        <f t="shared" si="10"/>
        <v>0</v>
      </c>
      <c r="L157" s="150"/>
      <c r="M157" s="151"/>
      <c r="N157" s="152" t="s">
        <v>1</v>
      </c>
      <c r="O157" s="153" t="s">
        <v>39</v>
      </c>
      <c r="P157" s="140">
        <v>0</v>
      </c>
      <c r="Q157" s="140">
        <f t="shared" si="11"/>
        <v>0</v>
      </c>
      <c r="R157" s="140">
        <v>2.214E-2</v>
      </c>
      <c r="S157" s="140">
        <f t="shared" si="12"/>
        <v>4.428E-2</v>
      </c>
      <c r="T157" s="140">
        <v>0</v>
      </c>
      <c r="U157" s="140">
        <f t="shared" si="13"/>
        <v>0</v>
      </c>
      <c r="V157" s="141" t="s">
        <v>1</v>
      </c>
      <c r="AS157" s="142" t="s">
        <v>273</v>
      </c>
      <c r="AU157" s="142" t="s">
        <v>205</v>
      </c>
      <c r="AV157" s="142" t="s">
        <v>149</v>
      </c>
      <c r="AZ157" s="13" t="s">
        <v>142</v>
      </c>
      <c r="BF157" s="143">
        <f t="shared" si="14"/>
        <v>0</v>
      </c>
      <c r="BG157" s="143">
        <f t="shared" si="15"/>
        <v>0</v>
      </c>
      <c r="BH157" s="143">
        <f t="shared" si="16"/>
        <v>0</v>
      </c>
      <c r="BI157" s="143">
        <f t="shared" si="17"/>
        <v>0</v>
      </c>
      <c r="BJ157" s="143">
        <f t="shared" si="18"/>
        <v>0</v>
      </c>
      <c r="BK157" s="13" t="s">
        <v>149</v>
      </c>
      <c r="BL157" s="143">
        <f t="shared" si="19"/>
        <v>0</v>
      </c>
      <c r="BM157" s="13" t="s">
        <v>209</v>
      </c>
      <c r="BN157" s="142" t="s">
        <v>1465</v>
      </c>
    </row>
    <row r="158" spans="2:66" s="1" customFormat="1" ht="24.15" customHeight="1">
      <c r="B158" s="130"/>
      <c r="C158" s="131" t="s">
        <v>273</v>
      </c>
      <c r="D158" s="131" t="s">
        <v>144</v>
      </c>
      <c r="E158" s="131">
        <v>721</v>
      </c>
      <c r="F158" s="132" t="s">
        <v>1466</v>
      </c>
      <c r="G158" s="133" t="s">
        <v>1467</v>
      </c>
      <c r="H158" s="134" t="s">
        <v>339</v>
      </c>
      <c r="I158" s="135">
        <v>187</v>
      </c>
      <c r="J158" s="136"/>
      <c r="K158" s="136">
        <f t="shared" si="10"/>
        <v>0</v>
      </c>
      <c r="L158" s="137"/>
      <c r="M158" s="25"/>
      <c r="N158" s="138" t="s">
        <v>1</v>
      </c>
      <c r="O158" s="139" t="s">
        <v>39</v>
      </c>
      <c r="P158" s="140">
        <v>6.4000000000000001E-2</v>
      </c>
      <c r="Q158" s="140">
        <f t="shared" si="11"/>
        <v>11.968</v>
      </c>
      <c r="R158" s="140">
        <v>1.8652E-4</v>
      </c>
      <c r="S158" s="140">
        <f t="shared" si="12"/>
        <v>3.4879239999999999E-2</v>
      </c>
      <c r="T158" s="140">
        <v>0</v>
      </c>
      <c r="U158" s="140">
        <f t="shared" si="13"/>
        <v>0</v>
      </c>
      <c r="V158" s="141" t="s">
        <v>1</v>
      </c>
      <c r="AS158" s="142" t="s">
        <v>209</v>
      </c>
      <c r="AU158" s="142" t="s">
        <v>144</v>
      </c>
      <c r="AV158" s="142" t="s">
        <v>149</v>
      </c>
      <c r="AZ158" s="13" t="s">
        <v>142</v>
      </c>
      <c r="BF158" s="143">
        <f t="shared" si="14"/>
        <v>0</v>
      </c>
      <c r="BG158" s="143">
        <f t="shared" si="15"/>
        <v>0</v>
      </c>
      <c r="BH158" s="143">
        <f t="shared" si="16"/>
        <v>0</v>
      </c>
      <c r="BI158" s="143">
        <f t="shared" si="17"/>
        <v>0</v>
      </c>
      <c r="BJ158" s="143">
        <f t="shared" si="18"/>
        <v>0</v>
      </c>
      <c r="BK158" s="13" t="s">
        <v>149</v>
      </c>
      <c r="BL158" s="143">
        <f t="shared" si="19"/>
        <v>0</v>
      </c>
      <c r="BM158" s="13" t="s">
        <v>209</v>
      </c>
      <c r="BN158" s="142" t="s">
        <v>1468</v>
      </c>
    </row>
    <row r="159" spans="2:66" s="1" customFormat="1" ht="24.15" customHeight="1">
      <c r="B159" s="130"/>
      <c r="C159" s="131" t="s">
        <v>277</v>
      </c>
      <c r="D159" s="131" t="s">
        <v>144</v>
      </c>
      <c r="E159" s="131">
        <v>721</v>
      </c>
      <c r="F159" s="132" t="s">
        <v>1469</v>
      </c>
      <c r="G159" s="133" t="s">
        <v>1470</v>
      </c>
      <c r="H159" s="134" t="s">
        <v>339</v>
      </c>
      <c r="I159" s="135">
        <v>187</v>
      </c>
      <c r="J159" s="136"/>
      <c r="K159" s="136">
        <f t="shared" si="10"/>
        <v>0</v>
      </c>
      <c r="L159" s="137"/>
      <c r="M159" s="25"/>
      <c r="N159" s="138" t="s">
        <v>1</v>
      </c>
      <c r="O159" s="139" t="s">
        <v>39</v>
      </c>
      <c r="P159" s="140">
        <v>5.8049999999999997E-2</v>
      </c>
      <c r="Q159" s="140">
        <f t="shared" si="11"/>
        <v>10.85535</v>
      </c>
      <c r="R159" s="140">
        <v>1.0000000000000001E-5</v>
      </c>
      <c r="S159" s="140">
        <f t="shared" si="12"/>
        <v>1.8700000000000001E-3</v>
      </c>
      <c r="T159" s="140">
        <v>0</v>
      </c>
      <c r="U159" s="140">
        <f t="shared" si="13"/>
        <v>0</v>
      </c>
      <c r="V159" s="141" t="s">
        <v>1</v>
      </c>
      <c r="AS159" s="142" t="s">
        <v>209</v>
      </c>
      <c r="AU159" s="142" t="s">
        <v>144</v>
      </c>
      <c r="AV159" s="142" t="s">
        <v>149</v>
      </c>
      <c r="AZ159" s="13" t="s">
        <v>142</v>
      </c>
      <c r="BF159" s="143">
        <f t="shared" si="14"/>
        <v>0</v>
      </c>
      <c r="BG159" s="143">
        <f t="shared" si="15"/>
        <v>0</v>
      </c>
      <c r="BH159" s="143">
        <f t="shared" si="16"/>
        <v>0</v>
      </c>
      <c r="BI159" s="143">
        <f t="shared" si="17"/>
        <v>0</v>
      </c>
      <c r="BJ159" s="143">
        <f t="shared" si="18"/>
        <v>0</v>
      </c>
      <c r="BK159" s="13" t="s">
        <v>149</v>
      </c>
      <c r="BL159" s="143">
        <f t="shared" si="19"/>
        <v>0</v>
      </c>
      <c r="BM159" s="13" t="s">
        <v>209</v>
      </c>
      <c r="BN159" s="142" t="s">
        <v>1471</v>
      </c>
    </row>
    <row r="160" spans="2:66" s="1" customFormat="1" ht="24.15" customHeight="1">
      <c r="B160" s="130"/>
      <c r="C160" s="131" t="s">
        <v>281</v>
      </c>
      <c r="D160" s="131" t="s">
        <v>144</v>
      </c>
      <c r="E160" s="131">
        <v>721</v>
      </c>
      <c r="F160" s="132" t="s">
        <v>1472</v>
      </c>
      <c r="G160" s="133" t="s">
        <v>595</v>
      </c>
      <c r="H160" s="134" t="s">
        <v>453</v>
      </c>
      <c r="I160" s="135">
        <v>57.387999999999998</v>
      </c>
      <c r="J160" s="136"/>
      <c r="K160" s="136">
        <f t="shared" si="10"/>
        <v>0</v>
      </c>
      <c r="L160" s="137"/>
      <c r="M160" s="25"/>
      <c r="N160" s="138" t="s">
        <v>1</v>
      </c>
      <c r="O160" s="139" t="s">
        <v>39</v>
      </c>
      <c r="P160" s="140">
        <v>0</v>
      </c>
      <c r="Q160" s="140">
        <f t="shared" si="11"/>
        <v>0</v>
      </c>
      <c r="R160" s="140">
        <v>0</v>
      </c>
      <c r="S160" s="140">
        <f t="shared" si="12"/>
        <v>0</v>
      </c>
      <c r="T160" s="140">
        <v>0</v>
      </c>
      <c r="U160" s="140">
        <f t="shared" si="13"/>
        <v>0</v>
      </c>
      <c r="V160" s="141" t="s">
        <v>1</v>
      </c>
      <c r="AS160" s="142" t="s">
        <v>209</v>
      </c>
      <c r="AU160" s="142" t="s">
        <v>144</v>
      </c>
      <c r="AV160" s="142" t="s">
        <v>149</v>
      </c>
      <c r="AZ160" s="13" t="s">
        <v>142</v>
      </c>
      <c r="BF160" s="143">
        <f t="shared" si="14"/>
        <v>0</v>
      </c>
      <c r="BG160" s="143">
        <f t="shared" si="15"/>
        <v>0</v>
      </c>
      <c r="BH160" s="143">
        <f t="shared" si="16"/>
        <v>0</v>
      </c>
      <c r="BI160" s="143">
        <f t="shared" si="17"/>
        <v>0</v>
      </c>
      <c r="BJ160" s="143">
        <f t="shared" si="18"/>
        <v>0</v>
      </c>
      <c r="BK160" s="13" t="s">
        <v>149</v>
      </c>
      <c r="BL160" s="143">
        <f t="shared" si="19"/>
        <v>0</v>
      </c>
      <c r="BM160" s="13" t="s">
        <v>209</v>
      </c>
      <c r="BN160" s="142" t="s">
        <v>1473</v>
      </c>
    </row>
    <row r="161" spans="2:66" s="11" customFormat="1" ht="22.95" customHeight="1">
      <c r="B161" s="119"/>
      <c r="D161" s="120" t="s">
        <v>72</v>
      </c>
      <c r="E161" s="120"/>
      <c r="F161" s="128" t="s">
        <v>1474</v>
      </c>
      <c r="G161" s="128" t="s">
        <v>1475</v>
      </c>
      <c r="K161" s="129">
        <f>BL161</f>
        <v>0</v>
      </c>
      <c r="M161" s="119"/>
      <c r="N161" s="123"/>
      <c r="Q161" s="124">
        <f>SUM(Q162:Q172)</f>
        <v>23.01746</v>
      </c>
      <c r="S161" s="124">
        <f>SUM(S162:S172)</f>
        <v>3.5834950000000004E-2</v>
      </c>
      <c r="U161" s="124">
        <f>SUM(U162:U172)</f>
        <v>0</v>
      </c>
      <c r="V161" s="125"/>
      <c r="AS161" s="120" t="s">
        <v>149</v>
      </c>
      <c r="AU161" s="126" t="s">
        <v>72</v>
      </c>
      <c r="AV161" s="126" t="s">
        <v>81</v>
      </c>
      <c r="AZ161" s="120" t="s">
        <v>142</v>
      </c>
      <c r="BL161" s="127">
        <f>SUM(BL162:BL172)</f>
        <v>0</v>
      </c>
    </row>
    <row r="162" spans="2:66" s="1" customFormat="1" ht="24.15" customHeight="1">
      <c r="B162" s="130"/>
      <c r="C162" s="131" t="s">
        <v>285</v>
      </c>
      <c r="D162" s="131" t="s">
        <v>144</v>
      </c>
      <c r="E162" s="131">
        <v>721</v>
      </c>
      <c r="F162" s="132" t="s">
        <v>1476</v>
      </c>
      <c r="G162" s="133" t="s">
        <v>1477</v>
      </c>
      <c r="H162" s="134" t="s">
        <v>344</v>
      </c>
      <c r="I162" s="135">
        <v>7</v>
      </c>
      <c r="J162" s="136"/>
      <c r="K162" s="136">
        <f t="shared" ref="K162:K172" si="20">ROUND(J162*I162,2)</f>
        <v>0</v>
      </c>
      <c r="L162" s="137"/>
      <c r="M162" s="25"/>
      <c r="N162" s="138" t="s">
        <v>1</v>
      </c>
      <c r="O162" s="139" t="s">
        <v>39</v>
      </c>
      <c r="P162" s="140">
        <v>1.4980800000000001</v>
      </c>
      <c r="Q162" s="140">
        <f t="shared" ref="Q162:Q172" si="21">P162*I162</f>
        <v>10.486560000000001</v>
      </c>
      <c r="R162" s="140">
        <v>2.7999999999999998E-4</v>
      </c>
      <c r="S162" s="140">
        <f t="shared" ref="S162:S172" si="22">R162*I162</f>
        <v>1.9599999999999999E-3</v>
      </c>
      <c r="T162" s="140">
        <v>0</v>
      </c>
      <c r="U162" s="140">
        <f t="shared" ref="U162:U172" si="23">T162*I162</f>
        <v>0</v>
      </c>
      <c r="V162" s="141" t="s">
        <v>1</v>
      </c>
      <c r="AS162" s="142" t="s">
        <v>209</v>
      </c>
      <c r="AU162" s="142" t="s">
        <v>144</v>
      </c>
      <c r="AV162" s="142" t="s">
        <v>149</v>
      </c>
      <c r="AZ162" s="13" t="s">
        <v>142</v>
      </c>
      <c r="BF162" s="143">
        <f t="shared" ref="BF162:BF172" si="24">IF(O162="základná",K162,0)</f>
        <v>0</v>
      </c>
      <c r="BG162" s="143">
        <f t="shared" ref="BG162:BG172" si="25">IF(O162="znížená",K162,0)</f>
        <v>0</v>
      </c>
      <c r="BH162" s="143">
        <f t="shared" ref="BH162:BH172" si="26">IF(O162="zákl. prenesená",K162,0)</f>
        <v>0</v>
      </c>
      <c r="BI162" s="143">
        <f t="shared" ref="BI162:BI172" si="27">IF(O162="zníž. prenesená",K162,0)</f>
        <v>0</v>
      </c>
      <c r="BJ162" s="143">
        <f t="shared" ref="BJ162:BJ172" si="28">IF(O162="nulová",K162,0)</f>
        <v>0</v>
      </c>
      <c r="BK162" s="13" t="s">
        <v>149</v>
      </c>
      <c r="BL162" s="143">
        <f t="shared" ref="BL162:BL172" si="29">ROUND(J162*I162,2)</f>
        <v>0</v>
      </c>
      <c r="BM162" s="13" t="s">
        <v>209</v>
      </c>
      <c r="BN162" s="142" t="s">
        <v>1478</v>
      </c>
    </row>
    <row r="163" spans="2:66" s="1" customFormat="1" ht="24.15" customHeight="1">
      <c r="B163" s="130"/>
      <c r="C163" s="144" t="s">
        <v>289</v>
      </c>
      <c r="D163" s="144" t="s">
        <v>205</v>
      </c>
      <c r="E163" s="144">
        <v>552</v>
      </c>
      <c r="F163" s="145" t="s">
        <v>1479</v>
      </c>
      <c r="G163" s="146" t="s">
        <v>1480</v>
      </c>
      <c r="H163" s="147" t="s">
        <v>344</v>
      </c>
      <c r="I163" s="148">
        <v>7</v>
      </c>
      <c r="J163" s="149"/>
      <c r="K163" s="149">
        <f t="shared" si="20"/>
        <v>0</v>
      </c>
      <c r="L163" s="150"/>
      <c r="M163" s="151"/>
      <c r="N163" s="152" t="s">
        <v>1</v>
      </c>
      <c r="O163" s="153" t="s">
        <v>39</v>
      </c>
      <c r="P163" s="140">
        <v>0</v>
      </c>
      <c r="Q163" s="140">
        <f t="shared" si="21"/>
        <v>0</v>
      </c>
      <c r="R163" s="140">
        <v>1.8699999999999999E-3</v>
      </c>
      <c r="S163" s="140">
        <f t="shared" si="22"/>
        <v>1.3089999999999999E-2</v>
      </c>
      <c r="T163" s="140">
        <v>0</v>
      </c>
      <c r="U163" s="140">
        <f t="shared" si="23"/>
        <v>0</v>
      </c>
      <c r="V163" s="141" t="s">
        <v>1</v>
      </c>
      <c r="AS163" s="142" t="s">
        <v>273</v>
      </c>
      <c r="AU163" s="142" t="s">
        <v>205</v>
      </c>
      <c r="AV163" s="142" t="s">
        <v>149</v>
      </c>
      <c r="AZ163" s="13" t="s">
        <v>142</v>
      </c>
      <c r="BF163" s="143">
        <f t="shared" si="24"/>
        <v>0</v>
      </c>
      <c r="BG163" s="143">
        <f t="shared" si="25"/>
        <v>0</v>
      </c>
      <c r="BH163" s="143">
        <f t="shared" si="26"/>
        <v>0</v>
      </c>
      <c r="BI163" s="143">
        <f t="shared" si="27"/>
        <v>0</v>
      </c>
      <c r="BJ163" s="143">
        <f t="shared" si="28"/>
        <v>0</v>
      </c>
      <c r="BK163" s="13" t="s">
        <v>149</v>
      </c>
      <c r="BL163" s="143">
        <f t="shared" si="29"/>
        <v>0</v>
      </c>
      <c r="BM163" s="13" t="s">
        <v>209</v>
      </c>
      <c r="BN163" s="142" t="s">
        <v>1481</v>
      </c>
    </row>
    <row r="164" spans="2:66" s="1" customFormat="1" ht="33" customHeight="1">
      <c r="B164" s="130"/>
      <c r="C164" s="131" t="s">
        <v>306</v>
      </c>
      <c r="D164" s="131" t="s">
        <v>144</v>
      </c>
      <c r="E164" s="131">
        <v>721</v>
      </c>
      <c r="F164" s="132" t="s">
        <v>1482</v>
      </c>
      <c r="G164" s="133" t="s">
        <v>1483</v>
      </c>
      <c r="H164" s="134" t="s">
        <v>344</v>
      </c>
      <c r="I164" s="135">
        <v>5</v>
      </c>
      <c r="J164" s="136"/>
      <c r="K164" s="136">
        <f t="shared" si="20"/>
        <v>0</v>
      </c>
      <c r="L164" s="137"/>
      <c r="M164" s="25"/>
      <c r="N164" s="138" t="s">
        <v>1</v>
      </c>
      <c r="O164" s="139" t="s">
        <v>39</v>
      </c>
      <c r="P164" s="140">
        <v>0.90219000000000005</v>
      </c>
      <c r="Q164" s="140">
        <f t="shared" si="21"/>
        <v>4.5109500000000002</v>
      </c>
      <c r="R164" s="140">
        <v>7.1774999999999996E-4</v>
      </c>
      <c r="S164" s="140">
        <f t="shared" si="22"/>
        <v>3.5887499999999999E-3</v>
      </c>
      <c r="T164" s="140">
        <v>0</v>
      </c>
      <c r="U164" s="140">
        <f t="shared" si="23"/>
        <v>0</v>
      </c>
      <c r="V164" s="141" t="s">
        <v>1</v>
      </c>
      <c r="AS164" s="142" t="s">
        <v>209</v>
      </c>
      <c r="AU164" s="142" t="s">
        <v>144</v>
      </c>
      <c r="AV164" s="142" t="s">
        <v>149</v>
      </c>
      <c r="AZ164" s="13" t="s">
        <v>142</v>
      </c>
      <c r="BF164" s="143">
        <f t="shared" si="24"/>
        <v>0</v>
      </c>
      <c r="BG164" s="143">
        <f t="shared" si="25"/>
        <v>0</v>
      </c>
      <c r="BH164" s="143">
        <f t="shared" si="26"/>
        <v>0</v>
      </c>
      <c r="BI164" s="143">
        <f t="shared" si="27"/>
        <v>0</v>
      </c>
      <c r="BJ164" s="143">
        <f t="shared" si="28"/>
        <v>0</v>
      </c>
      <c r="BK164" s="13" t="s">
        <v>149</v>
      </c>
      <c r="BL164" s="143">
        <f t="shared" si="29"/>
        <v>0</v>
      </c>
      <c r="BM164" s="13" t="s">
        <v>209</v>
      </c>
      <c r="BN164" s="142" t="s">
        <v>1484</v>
      </c>
    </row>
    <row r="165" spans="2:66" s="1" customFormat="1" ht="16.5" customHeight="1">
      <c r="B165" s="130"/>
      <c r="C165" s="144" t="s">
        <v>310</v>
      </c>
      <c r="D165" s="144" t="s">
        <v>205</v>
      </c>
      <c r="E165" s="144">
        <v>552</v>
      </c>
      <c r="F165" s="145" t="s">
        <v>1485</v>
      </c>
      <c r="G165" s="146" t="s">
        <v>1486</v>
      </c>
      <c r="H165" s="147" t="s">
        <v>344</v>
      </c>
      <c r="I165" s="148">
        <v>5</v>
      </c>
      <c r="J165" s="149"/>
      <c r="K165" s="149">
        <f t="shared" si="20"/>
        <v>0</v>
      </c>
      <c r="L165" s="150"/>
      <c r="M165" s="151"/>
      <c r="N165" s="152" t="s">
        <v>1</v>
      </c>
      <c r="O165" s="153" t="s">
        <v>39</v>
      </c>
      <c r="P165" s="140">
        <v>0</v>
      </c>
      <c r="Q165" s="140">
        <f t="shared" si="21"/>
        <v>0</v>
      </c>
      <c r="R165" s="140">
        <v>1.2999999999999999E-3</v>
      </c>
      <c r="S165" s="140">
        <f t="shared" si="22"/>
        <v>6.4999999999999997E-3</v>
      </c>
      <c r="T165" s="140">
        <v>0</v>
      </c>
      <c r="U165" s="140">
        <f t="shared" si="23"/>
        <v>0</v>
      </c>
      <c r="V165" s="141" t="s">
        <v>1</v>
      </c>
      <c r="AS165" s="142" t="s">
        <v>273</v>
      </c>
      <c r="AU165" s="142" t="s">
        <v>205</v>
      </c>
      <c r="AV165" s="142" t="s">
        <v>149</v>
      </c>
      <c r="AZ165" s="13" t="s">
        <v>142</v>
      </c>
      <c r="BF165" s="143">
        <f t="shared" si="24"/>
        <v>0</v>
      </c>
      <c r="BG165" s="143">
        <f t="shared" si="25"/>
        <v>0</v>
      </c>
      <c r="BH165" s="143">
        <f t="shared" si="26"/>
        <v>0</v>
      </c>
      <c r="BI165" s="143">
        <f t="shared" si="27"/>
        <v>0</v>
      </c>
      <c r="BJ165" s="143">
        <f t="shared" si="28"/>
        <v>0</v>
      </c>
      <c r="BK165" s="13" t="s">
        <v>149</v>
      </c>
      <c r="BL165" s="143">
        <f t="shared" si="29"/>
        <v>0</v>
      </c>
      <c r="BM165" s="13" t="s">
        <v>209</v>
      </c>
      <c r="BN165" s="142" t="s">
        <v>1487</v>
      </c>
    </row>
    <row r="166" spans="2:66" s="1" customFormat="1" ht="33" customHeight="1">
      <c r="B166" s="130"/>
      <c r="C166" s="131" t="s">
        <v>294</v>
      </c>
      <c r="D166" s="131" t="s">
        <v>144</v>
      </c>
      <c r="E166" s="131">
        <v>721</v>
      </c>
      <c r="F166" s="132" t="s">
        <v>1488</v>
      </c>
      <c r="G166" s="133" t="s">
        <v>1489</v>
      </c>
      <c r="H166" s="134" t="s">
        <v>344</v>
      </c>
      <c r="I166" s="135">
        <v>7</v>
      </c>
      <c r="J166" s="136"/>
      <c r="K166" s="136">
        <f t="shared" si="20"/>
        <v>0</v>
      </c>
      <c r="L166" s="137"/>
      <c r="M166" s="25"/>
      <c r="N166" s="138" t="s">
        <v>1</v>
      </c>
      <c r="O166" s="139" t="s">
        <v>39</v>
      </c>
      <c r="P166" s="140">
        <v>0.39182</v>
      </c>
      <c r="Q166" s="140">
        <f t="shared" si="21"/>
        <v>2.74274</v>
      </c>
      <c r="R166" s="140">
        <v>4.1999999999999996E-6</v>
      </c>
      <c r="S166" s="140">
        <f t="shared" si="22"/>
        <v>2.9399999999999996E-5</v>
      </c>
      <c r="T166" s="140">
        <v>0</v>
      </c>
      <c r="U166" s="140">
        <f t="shared" si="23"/>
        <v>0</v>
      </c>
      <c r="V166" s="141" t="s">
        <v>1</v>
      </c>
      <c r="AS166" s="142" t="s">
        <v>209</v>
      </c>
      <c r="AU166" s="142" t="s">
        <v>144</v>
      </c>
      <c r="AV166" s="142" t="s">
        <v>149</v>
      </c>
      <c r="AZ166" s="13" t="s">
        <v>142</v>
      </c>
      <c r="BF166" s="143">
        <f t="shared" si="24"/>
        <v>0</v>
      </c>
      <c r="BG166" s="143">
        <f t="shared" si="25"/>
        <v>0</v>
      </c>
      <c r="BH166" s="143">
        <f t="shared" si="26"/>
        <v>0</v>
      </c>
      <c r="BI166" s="143">
        <f t="shared" si="27"/>
        <v>0</v>
      </c>
      <c r="BJ166" s="143">
        <f t="shared" si="28"/>
        <v>0</v>
      </c>
      <c r="BK166" s="13" t="s">
        <v>149</v>
      </c>
      <c r="BL166" s="143">
        <f t="shared" si="29"/>
        <v>0</v>
      </c>
      <c r="BM166" s="13" t="s">
        <v>209</v>
      </c>
      <c r="BN166" s="142" t="s">
        <v>1490</v>
      </c>
    </row>
    <row r="167" spans="2:66" s="1" customFormat="1" ht="24.15" customHeight="1">
      <c r="B167" s="130"/>
      <c r="C167" s="131" t="s">
        <v>298</v>
      </c>
      <c r="D167" s="131" t="s">
        <v>144</v>
      </c>
      <c r="E167" s="131">
        <v>721</v>
      </c>
      <c r="F167" s="132" t="s">
        <v>1491</v>
      </c>
      <c r="G167" s="133" t="s">
        <v>1492</v>
      </c>
      <c r="H167" s="134" t="s">
        <v>344</v>
      </c>
      <c r="I167" s="135">
        <v>7</v>
      </c>
      <c r="J167" s="136"/>
      <c r="K167" s="136">
        <f t="shared" si="20"/>
        <v>0</v>
      </c>
      <c r="L167" s="137"/>
      <c r="M167" s="25"/>
      <c r="N167" s="138" t="s">
        <v>1</v>
      </c>
      <c r="O167" s="139" t="s">
        <v>39</v>
      </c>
      <c r="P167" s="140">
        <v>0.39018000000000003</v>
      </c>
      <c r="Q167" s="140">
        <f t="shared" si="21"/>
        <v>2.7312600000000002</v>
      </c>
      <c r="R167" s="140">
        <v>0</v>
      </c>
      <c r="S167" s="140">
        <f t="shared" si="22"/>
        <v>0</v>
      </c>
      <c r="T167" s="140">
        <v>0</v>
      </c>
      <c r="U167" s="140">
        <f t="shared" si="23"/>
        <v>0</v>
      </c>
      <c r="V167" s="141" t="s">
        <v>1</v>
      </c>
      <c r="AS167" s="142" t="s">
        <v>209</v>
      </c>
      <c r="AU167" s="142" t="s">
        <v>144</v>
      </c>
      <c r="AV167" s="142" t="s">
        <v>149</v>
      </c>
      <c r="AZ167" s="13" t="s">
        <v>142</v>
      </c>
      <c r="BF167" s="143">
        <f t="shared" si="24"/>
        <v>0</v>
      </c>
      <c r="BG167" s="143">
        <f t="shared" si="25"/>
        <v>0</v>
      </c>
      <c r="BH167" s="143">
        <f t="shared" si="26"/>
        <v>0</v>
      </c>
      <c r="BI167" s="143">
        <f t="shared" si="27"/>
        <v>0</v>
      </c>
      <c r="BJ167" s="143">
        <f t="shared" si="28"/>
        <v>0</v>
      </c>
      <c r="BK167" s="13" t="s">
        <v>149</v>
      </c>
      <c r="BL167" s="143">
        <f t="shared" si="29"/>
        <v>0</v>
      </c>
      <c r="BM167" s="13" t="s">
        <v>209</v>
      </c>
      <c r="BN167" s="142" t="s">
        <v>1493</v>
      </c>
    </row>
    <row r="168" spans="2:66" s="1" customFormat="1" ht="21.75" customHeight="1">
      <c r="B168" s="130"/>
      <c r="C168" s="144" t="s">
        <v>302</v>
      </c>
      <c r="D168" s="144" t="s">
        <v>205</v>
      </c>
      <c r="E168" s="144">
        <v>551</v>
      </c>
      <c r="F168" s="145" t="s">
        <v>1494</v>
      </c>
      <c r="G168" s="146" t="s">
        <v>1495</v>
      </c>
      <c r="H168" s="147" t="s">
        <v>344</v>
      </c>
      <c r="I168" s="148">
        <v>7</v>
      </c>
      <c r="J168" s="149"/>
      <c r="K168" s="149">
        <f t="shared" si="20"/>
        <v>0</v>
      </c>
      <c r="L168" s="150"/>
      <c r="M168" s="151"/>
      <c r="N168" s="152" t="s">
        <v>1</v>
      </c>
      <c r="O168" s="153" t="s">
        <v>39</v>
      </c>
      <c r="P168" s="140">
        <v>0</v>
      </c>
      <c r="Q168" s="140">
        <f t="shared" si="21"/>
        <v>0</v>
      </c>
      <c r="R168" s="140">
        <v>3.3E-4</v>
      </c>
      <c r="S168" s="140">
        <f t="shared" si="22"/>
        <v>2.31E-3</v>
      </c>
      <c r="T168" s="140">
        <v>0</v>
      </c>
      <c r="U168" s="140">
        <f t="shared" si="23"/>
        <v>0</v>
      </c>
      <c r="V168" s="141" t="s">
        <v>1</v>
      </c>
      <c r="AS168" s="142" t="s">
        <v>273</v>
      </c>
      <c r="AU168" s="142" t="s">
        <v>205</v>
      </c>
      <c r="AV168" s="142" t="s">
        <v>149</v>
      </c>
      <c r="AZ168" s="13" t="s">
        <v>142</v>
      </c>
      <c r="BF168" s="143">
        <f t="shared" si="24"/>
        <v>0</v>
      </c>
      <c r="BG168" s="143">
        <f t="shared" si="25"/>
        <v>0</v>
      </c>
      <c r="BH168" s="143">
        <f t="shared" si="26"/>
        <v>0</v>
      </c>
      <c r="BI168" s="143">
        <f t="shared" si="27"/>
        <v>0</v>
      </c>
      <c r="BJ168" s="143">
        <f t="shared" si="28"/>
        <v>0</v>
      </c>
      <c r="BK168" s="13" t="s">
        <v>149</v>
      </c>
      <c r="BL168" s="143">
        <f t="shared" si="29"/>
        <v>0</v>
      </c>
      <c r="BM168" s="13" t="s">
        <v>209</v>
      </c>
      <c r="BN168" s="142" t="s">
        <v>1496</v>
      </c>
    </row>
    <row r="169" spans="2:66" s="1" customFormat="1" ht="16.5" customHeight="1">
      <c r="B169" s="130"/>
      <c r="C169" s="144" t="s">
        <v>314</v>
      </c>
      <c r="D169" s="144" t="s">
        <v>205</v>
      </c>
      <c r="E169" s="144">
        <v>551</v>
      </c>
      <c r="F169" s="145" t="s">
        <v>1497</v>
      </c>
      <c r="G169" s="146" t="s">
        <v>1498</v>
      </c>
      <c r="H169" s="147" t="s">
        <v>344</v>
      </c>
      <c r="I169" s="148">
        <v>5</v>
      </c>
      <c r="J169" s="149"/>
      <c r="K169" s="149">
        <f t="shared" si="20"/>
        <v>0</v>
      </c>
      <c r="L169" s="150"/>
      <c r="M169" s="151"/>
      <c r="N169" s="152" t="s">
        <v>1</v>
      </c>
      <c r="O169" s="153" t="s">
        <v>39</v>
      </c>
      <c r="P169" s="140">
        <v>0</v>
      </c>
      <c r="Q169" s="140">
        <f t="shared" si="21"/>
        <v>0</v>
      </c>
      <c r="R169" s="140">
        <v>1.2999999999999999E-3</v>
      </c>
      <c r="S169" s="140">
        <f t="shared" si="22"/>
        <v>6.4999999999999997E-3</v>
      </c>
      <c r="T169" s="140">
        <v>0</v>
      </c>
      <c r="U169" s="140">
        <f t="shared" si="23"/>
        <v>0</v>
      </c>
      <c r="V169" s="141" t="s">
        <v>1</v>
      </c>
      <c r="AS169" s="142" t="s">
        <v>273</v>
      </c>
      <c r="AU169" s="142" t="s">
        <v>205</v>
      </c>
      <c r="AV169" s="142" t="s">
        <v>149</v>
      </c>
      <c r="AZ169" s="13" t="s">
        <v>142</v>
      </c>
      <c r="BF169" s="143">
        <f t="shared" si="24"/>
        <v>0</v>
      </c>
      <c r="BG169" s="143">
        <f t="shared" si="25"/>
        <v>0</v>
      </c>
      <c r="BH169" s="143">
        <f t="shared" si="26"/>
        <v>0</v>
      </c>
      <c r="BI169" s="143">
        <f t="shared" si="27"/>
        <v>0</v>
      </c>
      <c r="BJ169" s="143">
        <f t="shared" si="28"/>
        <v>0</v>
      </c>
      <c r="BK169" s="13" t="s">
        <v>149</v>
      </c>
      <c r="BL169" s="143">
        <f t="shared" si="29"/>
        <v>0</v>
      </c>
      <c r="BM169" s="13" t="s">
        <v>209</v>
      </c>
      <c r="BN169" s="142" t="s">
        <v>1499</v>
      </c>
    </row>
    <row r="170" spans="2:66" s="1" customFormat="1" ht="33" customHeight="1">
      <c r="B170" s="130"/>
      <c r="C170" s="131" t="s">
        <v>319</v>
      </c>
      <c r="D170" s="131" t="s">
        <v>144</v>
      </c>
      <c r="E170" s="131">
        <v>721</v>
      </c>
      <c r="F170" s="132" t="s">
        <v>1500</v>
      </c>
      <c r="G170" s="133" t="s">
        <v>1501</v>
      </c>
      <c r="H170" s="134" t="s">
        <v>344</v>
      </c>
      <c r="I170" s="135">
        <v>5</v>
      </c>
      <c r="J170" s="136"/>
      <c r="K170" s="136">
        <f t="shared" si="20"/>
        <v>0</v>
      </c>
      <c r="L170" s="137"/>
      <c r="M170" s="25"/>
      <c r="N170" s="138" t="s">
        <v>1</v>
      </c>
      <c r="O170" s="139" t="s">
        <v>39</v>
      </c>
      <c r="P170" s="140">
        <v>0.42225000000000001</v>
      </c>
      <c r="Q170" s="140">
        <f t="shared" si="21"/>
        <v>2.1112500000000001</v>
      </c>
      <c r="R170" s="140">
        <v>1.136E-5</v>
      </c>
      <c r="S170" s="140">
        <f t="shared" si="22"/>
        <v>5.6799999999999998E-5</v>
      </c>
      <c r="T170" s="140">
        <v>0</v>
      </c>
      <c r="U170" s="140">
        <f t="shared" si="23"/>
        <v>0</v>
      </c>
      <c r="V170" s="141" t="s">
        <v>1</v>
      </c>
      <c r="AS170" s="142" t="s">
        <v>209</v>
      </c>
      <c r="AU170" s="142" t="s">
        <v>144</v>
      </c>
      <c r="AV170" s="142" t="s">
        <v>149</v>
      </c>
      <c r="AZ170" s="13" t="s">
        <v>142</v>
      </c>
      <c r="BF170" s="143">
        <f t="shared" si="24"/>
        <v>0</v>
      </c>
      <c r="BG170" s="143">
        <f t="shared" si="25"/>
        <v>0</v>
      </c>
      <c r="BH170" s="143">
        <f t="shared" si="26"/>
        <v>0</v>
      </c>
      <c r="BI170" s="143">
        <f t="shared" si="27"/>
        <v>0</v>
      </c>
      <c r="BJ170" s="143">
        <f t="shared" si="28"/>
        <v>0</v>
      </c>
      <c r="BK170" s="13" t="s">
        <v>149</v>
      </c>
      <c r="BL170" s="143">
        <f t="shared" si="29"/>
        <v>0</v>
      </c>
      <c r="BM170" s="13" t="s">
        <v>209</v>
      </c>
      <c r="BN170" s="142" t="s">
        <v>1502</v>
      </c>
    </row>
    <row r="171" spans="2:66" s="1" customFormat="1" ht="16.5" customHeight="1">
      <c r="B171" s="130"/>
      <c r="C171" s="144" t="s">
        <v>323</v>
      </c>
      <c r="D171" s="144" t="s">
        <v>205</v>
      </c>
      <c r="E171" s="144">
        <v>551</v>
      </c>
      <c r="F171" s="145" t="s">
        <v>1503</v>
      </c>
      <c r="G171" s="146" t="s">
        <v>1504</v>
      </c>
      <c r="H171" s="147" t="s">
        <v>344</v>
      </c>
      <c r="I171" s="148">
        <v>5</v>
      </c>
      <c r="J171" s="149"/>
      <c r="K171" s="149">
        <f t="shared" si="20"/>
        <v>0</v>
      </c>
      <c r="L171" s="150"/>
      <c r="M171" s="151"/>
      <c r="N171" s="152" t="s">
        <v>1</v>
      </c>
      <c r="O171" s="153" t="s">
        <v>39</v>
      </c>
      <c r="P171" s="140">
        <v>0</v>
      </c>
      <c r="Q171" s="140">
        <f t="shared" si="21"/>
        <v>0</v>
      </c>
      <c r="R171" s="140">
        <v>3.6000000000000002E-4</v>
      </c>
      <c r="S171" s="140">
        <f t="shared" si="22"/>
        <v>1.8000000000000002E-3</v>
      </c>
      <c r="T171" s="140">
        <v>0</v>
      </c>
      <c r="U171" s="140">
        <f t="shared" si="23"/>
        <v>0</v>
      </c>
      <c r="V171" s="141" t="s">
        <v>1</v>
      </c>
      <c r="AS171" s="142" t="s">
        <v>273</v>
      </c>
      <c r="AU171" s="142" t="s">
        <v>205</v>
      </c>
      <c r="AV171" s="142" t="s">
        <v>149</v>
      </c>
      <c r="AZ171" s="13" t="s">
        <v>142</v>
      </c>
      <c r="BF171" s="143">
        <f t="shared" si="24"/>
        <v>0</v>
      </c>
      <c r="BG171" s="143">
        <f t="shared" si="25"/>
        <v>0</v>
      </c>
      <c r="BH171" s="143">
        <f t="shared" si="26"/>
        <v>0</v>
      </c>
      <c r="BI171" s="143">
        <f t="shared" si="27"/>
        <v>0</v>
      </c>
      <c r="BJ171" s="143">
        <f t="shared" si="28"/>
        <v>0</v>
      </c>
      <c r="BK171" s="13" t="s">
        <v>149</v>
      </c>
      <c r="BL171" s="143">
        <f t="shared" si="29"/>
        <v>0</v>
      </c>
      <c r="BM171" s="13" t="s">
        <v>209</v>
      </c>
      <c r="BN171" s="142" t="s">
        <v>1505</v>
      </c>
    </row>
    <row r="172" spans="2:66" s="1" customFormat="1" ht="24.15" customHeight="1">
      <c r="B172" s="130"/>
      <c r="C172" s="131" t="s">
        <v>327</v>
      </c>
      <c r="D172" s="131" t="s">
        <v>144</v>
      </c>
      <c r="E172" s="131">
        <v>721</v>
      </c>
      <c r="F172" s="132" t="s">
        <v>1506</v>
      </c>
      <c r="G172" s="133" t="s">
        <v>1507</v>
      </c>
      <c r="H172" s="134" t="s">
        <v>185</v>
      </c>
      <c r="I172" s="135">
        <v>0.3</v>
      </c>
      <c r="J172" s="136"/>
      <c r="K172" s="136">
        <f t="shared" si="20"/>
        <v>0</v>
      </c>
      <c r="L172" s="137"/>
      <c r="M172" s="25"/>
      <c r="N172" s="154" t="s">
        <v>1</v>
      </c>
      <c r="O172" s="155" t="s">
        <v>39</v>
      </c>
      <c r="P172" s="156">
        <v>1.4490000000000001</v>
      </c>
      <c r="Q172" s="156">
        <f t="shared" si="21"/>
        <v>0.43470000000000003</v>
      </c>
      <c r="R172" s="156">
        <v>0</v>
      </c>
      <c r="S172" s="156">
        <f t="shared" si="22"/>
        <v>0</v>
      </c>
      <c r="T172" s="156">
        <v>0</v>
      </c>
      <c r="U172" s="156">
        <f t="shared" si="23"/>
        <v>0</v>
      </c>
      <c r="V172" s="157" t="s">
        <v>1</v>
      </c>
      <c r="AS172" s="142" t="s">
        <v>209</v>
      </c>
      <c r="AU172" s="142" t="s">
        <v>144</v>
      </c>
      <c r="AV172" s="142" t="s">
        <v>149</v>
      </c>
      <c r="AZ172" s="13" t="s">
        <v>142</v>
      </c>
      <c r="BF172" s="143">
        <f t="shared" si="24"/>
        <v>0</v>
      </c>
      <c r="BG172" s="143">
        <f t="shared" si="25"/>
        <v>0</v>
      </c>
      <c r="BH172" s="143">
        <f t="shared" si="26"/>
        <v>0</v>
      </c>
      <c r="BI172" s="143">
        <f t="shared" si="27"/>
        <v>0</v>
      </c>
      <c r="BJ172" s="143">
        <f t="shared" si="28"/>
        <v>0</v>
      </c>
      <c r="BK172" s="13" t="s">
        <v>149</v>
      </c>
      <c r="BL172" s="143">
        <f t="shared" si="29"/>
        <v>0</v>
      </c>
      <c r="BM172" s="13" t="s">
        <v>209</v>
      </c>
      <c r="BN172" s="142" t="s">
        <v>1508</v>
      </c>
    </row>
    <row r="173" spans="2:66" s="1" customFormat="1" ht="6.9" customHeight="1">
      <c r="B173" s="40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25"/>
    </row>
  </sheetData>
  <autoFilter ref="C121:L172" xr:uid="{00000000-0009-0000-0000-000004000000}"/>
  <mergeCells count="8">
    <mergeCell ref="F112:I112"/>
    <mergeCell ref="F114:I114"/>
    <mergeCell ref="M2:W2"/>
    <mergeCell ref="F7:I7"/>
    <mergeCell ref="F9:I9"/>
    <mergeCell ref="F27:I27"/>
    <mergeCell ref="F85:I85"/>
    <mergeCell ref="F87:I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N151"/>
  <sheetViews>
    <sheetView showGridLines="0" topLeftCell="A113" workbookViewId="0">
      <selection activeCell="J125" sqref="J125:J150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9.85546875" customWidth="1"/>
    <col min="6" max="6" width="17.140625" customWidth="1"/>
    <col min="7" max="7" width="50.85546875" customWidth="1"/>
    <col min="8" max="8" width="7.42578125" customWidth="1"/>
    <col min="9" max="9" width="14" customWidth="1"/>
    <col min="10" max="10" width="15.85546875" customWidth="1"/>
    <col min="11" max="11" width="22.28515625" customWidth="1"/>
    <col min="12" max="12" width="22.28515625" hidden="1" customWidth="1"/>
    <col min="13" max="13" width="9.28515625" customWidth="1"/>
    <col min="14" max="14" width="10.85546875" hidden="1" customWidth="1"/>
    <col min="15" max="15" width="9.28515625" hidden="1"/>
    <col min="16" max="22" width="14.140625" hidden="1" customWidth="1"/>
    <col min="23" max="23" width="12.28515625" customWidth="1"/>
    <col min="24" max="24" width="16.28515625" customWidth="1"/>
    <col min="25" max="25" width="12.28515625" customWidth="1"/>
    <col min="26" max="26" width="15" customWidth="1"/>
    <col min="27" max="27" width="11" customWidth="1"/>
    <col min="28" max="28" width="15" customWidth="1"/>
    <col min="29" max="29" width="16.28515625" customWidth="1"/>
    <col min="30" max="30" width="11" customWidth="1"/>
    <col min="31" max="31" width="15" customWidth="1"/>
    <col min="32" max="32" width="16.28515625" customWidth="1"/>
    <col min="45" max="66" width="9.28515625" hidden="1"/>
  </cols>
  <sheetData>
    <row r="2" spans="2:47" ht="36.9" customHeight="1">
      <c r="M2" s="192" t="s">
        <v>5</v>
      </c>
      <c r="N2" s="186"/>
      <c r="O2" s="186"/>
      <c r="P2" s="186"/>
      <c r="Q2" s="186"/>
      <c r="R2" s="186"/>
      <c r="S2" s="186"/>
      <c r="T2" s="186"/>
      <c r="U2" s="186"/>
      <c r="V2" s="186"/>
      <c r="W2" s="186"/>
      <c r="AU2" s="13" t="s">
        <v>94</v>
      </c>
    </row>
    <row r="3" spans="2:47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U3" s="13" t="s">
        <v>73</v>
      </c>
    </row>
    <row r="4" spans="2:47" ht="24.9" customHeight="1">
      <c r="B4" s="16"/>
      <c r="D4" s="17" t="s">
        <v>95</v>
      </c>
      <c r="E4" s="17"/>
      <c r="M4" s="16"/>
      <c r="N4" s="84" t="s">
        <v>9</v>
      </c>
      <c r="AU4" s="13" t="s">
        <v>3</v>
      </c>
    </row>
    <row r="5" spans="2:47" ht="6.9" customHeight="1">
      <c r="B5" s="16"/>
      <c r="M5" s="16"/>
    </row>
    <row r="6" spans="2:47" ht="12" customHeight="1">
      <c r="B6" s="16"/>
      <c r="D6" s="22" t="s">
        <v>13</v>
      </c>
      <c r="E6" s="22"/>
      <c r="M6" s="16"/>
    </row>
    <row r="7" spans="2:47" ht="16.5" customHeight="1">
      <c r="B7" s="16"/>
      <c r="F7" s="200" t="str">
        <f>'Rekapitulácia stavby'!K6</f>
        <v>PRÍSTAVBA K PRIEMYSELNEJ BUDOVE</v>
      </c>
      <c r="G7" s="201"/>
      <c r="H7" s="201"/>
      <c r="I7" s="201"/>
      <c r="M7" s="16"/>
    </row>
    <row r="8" spans="2:47" s="1" customFormat="1" ht="12" customHeight="1">
      <c r="B8" s="25"/>
      <c r="D8" s="22" t="s">
        <v>96</v>
      </c>
      <c r="E8" s="22"/>
      <c r="M8" s="25"/>
    </row>
    <row r="9" spans="2:47" s="1" customFormat="1" ht="16.5" customHeight="1">
      <c r="B9" s="25"/>
      <c r="F9" s="163" t="s">
        <v>1509</v>
      </c>
      <c r="G9" s="202"/>
      <c r="H9" s="202"/>
      <c r="I9" s="202"/>
      <c r="M9" s="25"/>
    </row>
    <row r="10" spans="2:47" s="1" customFormat="1">
      <c r="B10" s="25"/>
      <c r="M10" s="25"/>
    </row>
    <row r="11" spans="2:47" s="1" customFormat="1" ht="12" customHeight="1">
      <c r="B11" s="25"/>
      <c r="D11" s="22" t="s">
        <v>15</v>
      </c>
      <c r="E11" s="22"/>
      <c r="G11" s="20" t="s">
        <v>1</v>
      </c>
      <c r="J11" s="22" t="s">
        <v>16</v>
      </c>
      <c r="K11" s="20" t="s">
        <v>1</v>
      </c>
      <c r="M11" s="25"/>
    </row>
    <row r="12" spans="2:47" s="1" customFormat="1" ht="12" customHeight="1">
      <c r="B12" s="25"/>
      <c r="D12" s="22" t="s">
        <v>17</v>
      </c>
      <c r="E12" s="22"/>
      <c r="G12" s="20" t="s">
        <v>18</v>
      </c>
      <c r="J12" s="22" t="s">
        <v>19</v>
      </c>
      <c r="K12" s="48" t="str">
        <f>'Rekapitulácia stavby'!AN8</f>
        <v>13. 4. 2022</v>
      </c>
      <c r="M12" s="25"/>
    </row>
    <row r="13" spans="2:47" s="1" customFormat="1" ht="10.95" customHeight="1">
      <c r="B13" s="25"/>
      <c r="M13" s="25"/>
    </row>
    <row r="14" spans="2:47" s="1" customFormat="1" ht="12" customHeight="1">
      <c r="B14" s="25"/>
      <c r="D14" s="22" t="s">
        <v>21</v>
      </c>
      <c r="E14" s="22"/>
      <c r="J14" s="22" t="s">
        <v>22</v>
      </c>
      <c r="K14" s="20" t="s">
        <v>1</v>
      </c>
      <c r="M14" s="25"/>
    </row>
    <row r="15" spans="2:47" s="1" customFormat="1" ht="18" customHeight="1">
      <c r="B15" s="25"/>
      <c r="F15" s="20" t="s">
        <v>23</v>
      </c>
      <c r="J15" s="22" t="s">
        <v>24</v>
      </c>
      <c r="K15" s="20" t="s">
        <v>1</v>
      </c>
      <c r="M15" s="25"/>
    </row>
    <row r="16" spans="2:47" s="1" customFormat="1" ht="6.9" customHeight="1">
      <c r="B16" s="25"/>
      <c r="M16" s="25"/>
    </row>
    <row r="17" spans="2:13" s="1" customFormat="1" ht="12" customHeight="1">
      <c r="B17" s="25"/>
      <c r="D17" s="22" t="s">
        <v>25</v>
      </c>
      <c r="E17" s="22"/>
      <c r="J17" s="22" t="s">
        <v>22</v>
      </c>
      <c r="K17" s="20" t="s">
        <v>1</v>
      </c>
      <c r="M17" s="25"/>
    </row>
    <row r="18" spans="2:13" s="1" customFormat="1" ht="18" customHeight="1">
      <c r="B18" s="25"/>
      <c r="F18" s="20" t="s">
        <v>26</v>
      </c>
      <c r="J18" s="22" t="s">
        <v>24</v>
      </c>
      <c r="K18" s="20" t="s">
        <v>1</v>
      </c>
      <c r="M18" s="25"/>
    </row>
    <row r="19" spans="2:13" s="1" customFormat="1" ht="6.9" customHeight="1">
      <c r="B19" s="25"/>
      <c r="M19" s="25"/>
    </row>
    <row r="20" spans="2:13" s="1" customFormat="1" ht="12" customHeight="1">
      <c r="B20" s="25"/>
      <c r="D20" s="22" t="s">
        <v>27</v>
      </c>
      <c r="E20" s="22"/>
      <c r="J20" s="22" t="s">
        <v>22</v>
      </c>
      <c r="K20" s="20" t="s">
        <v>1</v>
      </c>
      <c r="M20" s="25"/>
    </row>
    <row r="21" spans="2:13" s="1" customFormat="1" ht="18" customHeight="1">
      <c r="B21" s="25"/>
      <c r="F21" s="20" t="s">
        <v>28</v>
      </c>
      <c r="J21" s="22" t="s">
        <v>24</v>
      </c>
      <c r="K21" s="20" t="s">
        <v>1</v>
      </c>
      <c r="M21" s="25"/>
    </row>
    <row r="22" spans="2:13" s="1" customFormat="1" ht="6.9" customHeight="1">
      <c r="B22" s="25"/>
      <c r="M22" s="25"/>
    </row>
    <row r="23" spans="2:13" s="1" customFormat="1" ht="12" customHeight="1">
      <c r="B23" s="25"/>
      <c r="D23" s="22" t="s">
        <v>30</v>
      </c>
      <c r="E23" s="22"/>
      <c r="J23" s="22" t="s">
        <v>22</v>
      </c>
      <c r="K23" s="20" t="s">
        <v>1</v>
      </c>
      <c r="M23" s="25"/>
    </row>
    <row r="24" spans="2:13" s="1" customFormat="1" ht="18" customHeight="1">
      <c r="B24" s="25"/>
      <c r="F24" s="20" t="s">
        <v>98</v>
      </c>
      <c r="J24" s="22" t="s">
        <v>24</v>
      </c>
      <c r="K24" s="20" t="s">
        <v>1</v>
      </c>
      <c r="M24" s="25"/>
    </row>
    <row r="25" spans="2:13" s="1" customFormat="1" ht="6.9" customHeight="1">
      <c r="B25" s="25"/>
      <c r="M25" s="25"/>
    </row>
    <row r="26" spans="2:13" s="1" customFormat="1" ht="12" customHeight="1">
      <c r="B26" s="25"/>
      <c r="D26" s="22" t="s">
        <v>32</v>
      </c>
      <c r="E26" s="22"/>
      <c r="M26" s="25"/>
    </row>
    <row r="27" spans="2:13" s="7" customFormat="1" ht="16.5" customHeight="1">
      <c r="B27" s="85"/>
      <c r="F27" s="188" t="s">
        <v>1</v>
      </c>
      <c r="G27" s="188"/>
      <c r="H27" s="188"/>
      <c r="I27" s="188"/>
      <c r="M27" s="85"/>
    </row>
    <row r="28" spans="2:13" s="1" customFormat="1" ht="6.9" customHeight="1">
      <c r="B28" s="25"/>
      <c r="M28" s="25"/>
    </row>
    <row r="29" spans="2:13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49"/>
      <c r="M29" s="25"/>
    </row>
    <row r="30" spans="2:13" s="1" customFormat="1" ht="25.35" customHeight="1">
      <c r="B30" s="25"/>
      <c r="D30" s="86" t="s">
        <v>33</v>
      </c>
      <c r="E30" s="86"/>
      <c r="K30" s="62">
        <f>ROUND(K122, 2)</f>
        <v>0</v>
      </c>
      <c r="M30" s="25"/>
    </row>
    <row r="31" spans="2:13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49"/>
      <c r="M31" s="25"/>
    </row>
    <row r="32" spans="2:13" s="1" customFormat="1" ht="14.4" customHeight="1">
      <c r="B32" s="25"/>
      <c r="G32" s="28" t="s">
        <v>35</v>
      </c>
      <c r="J32" s="28" t="s">
        <v>34</v>
      </c>
      <c r="K32" s="28" t="s">
        <v>36</v>
      </c>
      <c r="M32" s="25"/>
    </row>
    <row r="33" spans="2:13" s="1" customFormat="1" ht="14.4" customHeight="1">
      <c r="B33" s="25"/>
      <c r="D33" s="51" t="s">
        <v>37</v>
      </c>
      <c r="E33" s="51"/>
      <c r="F33" s="30" t="s">
        <v>38</v>
      </c>
      <c r="G33" s="87">
        <f>ROUND((SUM(BF122:BF150)),  2)</f>
        <v>0</v>
      </c>
      <c r="H33" s="88"/>
      <c r="I33" s="88"/>
      <c r="J33" s="89">
        <v>0.2</v>
      </c>
      <c r="K33" s="87">
        <f>ROUND(((SUM(BF122:BF150))*J33),  2)</f>
        <v>0</v>
      </c>
      <c r="M33" s="25"/>
    </row>
    <row r="34" spans="2:13" s="1" customFormat="1" ht="14.4" customHeight="1">
      <c r="B34" s="25"/>
      <c r="F34" s="30" t="s">
        <v>39</v>
      </c>
      <c r="G34" s="90">
        <f>ROUND((SUM(BG122:BG150)),  2)</f>
        <v>0</v>
      </c>
      <c r="J34" s="91">
        <v>0.2</v>
      </c>
      <c r="K34" s="90">
        <f>ROUND(((SUM(BG122:BG150))*J34),  2)</f>
        <v>0</v>
      </c>
      <c r="M34" s="25"/>
    </row>
    <row r="35" spans="2:13" s="1" customFormat="1" ht="14.4" hidden="1" customHeight="1">
      <c r="B35" s="25"/>
      <c r="F35" s="22" t="s">
        <v>40</v>
      </c>
      <c r="G35" s="90">
        <f>ROUND((SUM(BH122:BH150)),  2)</f>
        <v>0</v>
      </c>
      <c r="J35" s="91">
        <v>0.2</v>
      </c>
      <c r="K35" s="90">
        <f>0</f>
        <v>0</v>
      </c>
      <c r="M35" s="25"/>
    </row>
    <row r="36" spans="2:13" s="1" customFormat="1" ht="14.4" hidden="1" customHeight="1">
      <c r="B36" s="25"/>
      <c r="F36" s="22" t="s">
        <v>41</v>
      </c>
      <c r="G36" s="90">
        <f>ROUND((SUM(BI122:BI150)),  2)</f>
        <v>0</v>
      </c>
      <c r="J36" s="91">
        <v>0.2</v>
      </c>
      <c r="K36" s="90">
        <f>0</f>
        <v>0</v>
      </c>
      <c r="M36" s="25"/>
    </row>
    <row r="37" spans="2:13" s="1" customFormat="1" ht="14.4" hidden="1" customHeight="1">
      <c r="B37" s="25"/>
      <c r="F37" s="30" t="s">
        <v>42</v>
      </c>
      <c r="G37" s="87">
        <f>ROUND((SUM(BJ122:BJ150)),  2)</f>
        <v>0</v>
      </c>
      <c r="H37" s="88"/>
      <c r="I37" s="88"/>
      <c r="J37" s="89">
        <v>0</v>
      </c>
      <c r="K37" s="87">
        <f>0</f>
        <v>0</v>
      </c>
      <c r="M37" s="25"/>
    </row>
    <row r="38" spans="2:13" s="1" customFormat="1" ht="6.9" customHeight="1">
      <c r="B38" s="25"/>
      <c r="M38" s="25"/>
    </row>
    <row r="39" spans="2:13" s="1" customFormat="1" ht="25.35" customHeight="1">
      <c r="B39" s="25"/>
      <c r="C39" s="92"/>
      <c r="D39" s="93" t="s">
        <v>43</v>
      </c>
      <c r="E39" s="160"/>
      <c r="F39" s="53"/>
      <c r="G39" s="53"/>
      <c r="H39" s="94" t="s">
        <v>44</v>
      </c>
      <c r="I39" s="95" t="s">
        <v>45</v>
      </c>
      <c r="J39" s="53"/>
      <c r="K39" s="96">
        <f>SUM(K30:K37)</f>
        <v>0</v>
      </c>
      <c r="L39" s="97"/>
      <c r="M39" s="25"/>
    </row>
    <row r="40" spans="2:13" s="1" customFormat="1" ht="14.4" customHeight="1">
      <c r="B40" s="25"/>
      <c r="M40" s="25"/>
    </row>
    <row r="41" spans="2:13" ht="14.4" customHeight="1">
      <c r="B41" s="16"/>
      <c r="M41" s="16"/>
    </row>
    <row r="42" spans="2:13" ht="14.4" customHeight="1">
      <c r="B42" s="16"/>
      <c r="M42" s="16"/>
    </row>
    <row r="43" spans="2:13" ht="14.4" customHeight="1">
      <c r="B43" s="16"/>
      <c r="M43" s="16"/>
    </row>
    <row r="44" spans="2:13" ht="14.4" customHeight="1">
      <c r="B44" s="16"/>
      <c r="M44" s="16"/>
    </row>
    <row r="45" spans="2:13" ht="14.4" customHeight="1">
      <c r="B45" s="16"/>
      <c r="M45" s="16"/>
    </row>
    <row r="46" spans="2:13" ht="14.4" customHeight="1">
      <c r="B46" s="16"/>
      <c r="M46" s="16"/>
    </row>
    <row r="47" spans="2:13" ht="14.4" customHeight="1">
      <c r="B47" s="16"/>
      <c r="M47" s="16"/>
    </row>
    <row r="48" spans="2:13" ht="14.4" customHeight="1">
      <c r="B48" s="16"/>
      <c r="M48" s="16"/>
    </row>
    <row r="49" spans="2:13" ht="14.4" customHeight="1">
      <c r="B49" s="16"/>
      <c r="M49" s="16"/>
    </row>
    <row r="50" spans="2:13" s="1" customFormat="1" ht="14.4" customHeight="1">
      <c r="B50" s="25"/>
      <c r="D50" s="37" t="s">
        <v>46</v>
      </c>
      <c r="E50" s="37"/>
      <c r="F50" s="38"/>
      <c r="G50" s="38"/>
      <c r="H50" s="37" t="s">
        <v>47</v>
      </c>
      <c r="I50" s="38"/>
      <c r="J50" s="38"/>
      <c r="K50" s="38"/>
      <c r="L50" s="38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3.2">
      <c r="B61" s="25"/>
      <c r="D61" s="39" t="s">
        <v>48</v>
      </c>
      <c r="E61" s="39"/>
      <c r="F61" s="27"/>
      <c r="G61" s="98" t="s">
        <v>49</v>
      </c>
      <c r="H61" s="39" t="s">
        <v>48</v>
      </c>
      <c r="I61" s="27"/>
      <c r="J61" s="27"/>
      <c r="K61" s="99" t="s">
        <v>49</v>
      </c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3.2">
      <c r="B65" s="25"/>
      <c r="D65" s="37" t="s">
        <v>50</v>
      </c>
      <c r="E65" s="37"/>
      <c r="F65" s="38"/>
      <c r="G65" s="38"/>
      <c r="H65" s="37" t="s">
        <v>51</v>
      </c>
      <c r="I65" s="38"/>
      <c r="J65" s="38"/>
      <c r="K65" s="38"/>
      <c r="L65" s="38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3.2">
      <c r="B76" s="25"/>
      <c r="D76" s="39" t="s">
        <v>48</v>
      </c>
      <c r="E76" s="39"/>
      <c r="F76" s="27"/>
      <c r="G76" s="98" t="s">
        <v>49</v>
      </c>
      <c r="H76" s="39" t="s">
        <v>48</v>
      </c>
      <c r="I76" s="27"/>
      <c r="J76" s="27"/>
      <c r="K76" s="99" t="s">
        <v>49</v>
      </c>
      <c r="L76" s="27"/>
      <c r="M76" s="25"/>
    </row>
    <row r="77" spans="2:13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25"/>
    </row>
    <row r="81" spans="2:48" s="1" customFormat="1" ht="6.9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25"/>
    </row>
    <row r="82" spans="2:48" s="1" customFormat="1" ht="24.9" hidden="1" customHeight="1">
      <c r="B82" s="25"/>
      <c r="C82" s="17" t="s">
        <v>99</v>
      </c>
      <c r="M82" s="25"/>
    </row>
    <row r="83" spans="2:48" s="1" customFormat="1" ht="6.9" hidden="1" customHeight="1">
      <c r="B83" s="25"/>
      <c r="M83" s="25"/>
    </row>
    <row r="84" spans="2:48" s="1" customFormat="1" ht="12" hidden="1" customHeight="1">
      <c r="B84" s="25"/>
      <c r="C84" s="22" t="s">
        <v>13</v>
      </c>
      <c r="M84" s="25"/>
    </row>
    <row r="85" spans="2:48" s="1" customFormat="1" ht="16.5" hidden="1" customHeight="1">
      <c r="B85" s="25"/>
      <c r="F85" s="200" t="str">
        <f>F7</f>
        <v>PRÍSTAVBA K PRIEMYSELNEJ BUDOVE</v>
      </c>
      <c r="G85" s="201"/>
      <c r="H85" s="201"/>
      <c r="I85" s="201"/>
      <c r="M85" s="25"/>
    </row>
    <row r="86" spans="2:48" s="1" customFormat="1" ht="12" hidden="1" customHeight="1">
      <c r="B86" s="25"/>
      <c r="C86" s="22" t="s">
        <v>96</v>
      </c>
      <c r="M86" s="25"/>
    </row>
    <row r="87" spans="2:48" s="1" customFormat="1" ht="16.5" hidden="1" customHeight="1">
      <c r="B87" s="25"/>
      <c r="F87" s="163" t="str">
        <f>F9</f>
        <v>03 - Vykurovanie</v>
      </c>
      <c r="G87" s="202"/>
      <c r="H87" s="202"/>
      <c r="I87" s="202"/>
      <c r="M87" s="25"/>
    </row>
    <row r="88" spans="2:48" s="1" customFormat="1" ht="6.9" hidden="1" customHeight="1">
      <c r="B88" s="25"/>
      <c r="M88" s="25"/>
    </row>
    <row r="89" spans="2:48" s="1" customFormat="1" ht="12" hidden="1" customHeight="1">
      <c r="B89" s="25"/>
      <c r="C89" s="22" t="s">
        <v>17</v>
      </c>
      <c r="G89" s="20" t="str">
        <f>G12</f>
        <v>Vlčkovce č. 46</v>
      </c>
      <c r="J89" s="22" t="s">
        <v>19</v>
      </c>
      <c r="K89" s="48" t="str">
        <f>IF(K12="","",K12)</f>
        <v>13. 4. 2022</v>
      </c>
      <c r="M89" s="25"/>
    </row>
    <row r="90" spans="2:48" s="1" customFormat="1" ht="6.9" hidden="1" customHeight="1">
      <c r="B90" s="25"/>
      <c r="M90" s="25"/>
    </row>
    <row r="91" spans="2:48" s="1" customFormat="1" ht="25.65" hidden="1" customHeight="1">
      <c r="B91" s="25"/>
      <c r="C91" s="22" t="s">
        <v>21</v>
      </c>
      <c r="G91" s="20" t="str">
        <f>F15</f>
        <v>PROGAST s.r.o.</v>
      </c>
      <c r="J91" s="22" t="s">
        <v>27</v>
      </c>
      <c r="K91" s="23" t="str">
        <f>F21</f>
        <v>Ing. Ladislav Lukačovič</v>
      </c>
      <c r="M91" s="25"/>
    </row>
    <row r="92" spans="2:48" s="1" customFormat="1" ht="15.15" hidden="1" customHeight="1">
      <c r="B92" s="25"/>
      <c r="C92" s="22" t="s">
        <v>25</v>
      </c>
      <c r="G92" s="20" t="str">
        <f>IF(F18="","",F18)</f>
        <v xml:space="preserve"> </v>
      </c>
      <c r="J92" s="22" t="s">
        <v>30</v>
      </c>
      <c r="K92" s="23" t="str">
        <f>F24</f>
        <v>Ing. Norbert Kollár</v>
      </c>
      <c r="M92" s="25"/>
    </row>
    <row r="93" spans="2:48" s="1" customFormat="1" ht="10.35" hidden="1" customHeight="1">
      <c r="B93" s="25"/>
      <c r="M93" s="25"/>
    </row>
    <row r="94" spans="2:48" s="1" customFormat="1" ht="29.25" hidden="1" customHeight="1">
      <c r="B94" s="25"/>
      <c r="C94" s="100" t="s">
        <v>100</v>
      </c>
      <c r="D94" s="92"/>
      <c r="E94" s="92"/>
      <c r="F94" s="92"/>
      <c r="G94" s="92"/>
      <c r="H94" s="92"/>
      <c r="I94" s="92"/>
      <c r="J94" s="92"/>
      <c r="K94" s="101" t="s">
        <v>101</v>
      </c>
      <c r="L94" s="92"/>
      <c r="M94" s="25"/>
    </row>
    <row r="95" spans="2:48" s="1" customFormat="1" ht="10.35" hidden="1" customHeight="1">
      <c r="B95" s="25"/>
      <c r="M95" s="25"/>
    </row>
    <row r="96" spans="2:48" s="1" customFormat="1" ht="22.95" hidden="1" customHeight="1">
      <c r="B96" s="25"/>
      <c r="C96" s="102" t="s">
        <v>102</v>
      </c>
      <c r="K96" s="62">
        <f>K122</f>
        <v>0</v>
      </c>
      <c r="M96" s="25"/>
      <c r="AV96" s="13" t="s">
        <v>103</v>
      </c>
    </row>
    <row r="97" spans="2:13" s="8" customFormat="1" ht="24.9" hidden="1" customHeight="1">
      <c r="B97" s="103"/>
      <c r="D97" s="104" t="s">
        <v>104</v>
      </c>
      <c r="E97" s="104"/>
      <c r="F97" s="105"/>
      <c r="G97" s="105"/>
      <c r="H97" s="105"/>
      <c r="I97" s="105"/>
      <c r="J97" s="105"/>
      <c r="K97" s="106">
        <f>K123</f>
        <v>0</v>
      </c>
      <c r="M97" s="103"/>
    </row>
    <row r="98" spans="2:13" s="9" customFormat="1" ht="19.95" hidden="1" customHeight="1">
      <c r="B98" s="107"/>
      <c r="D98" s="108" t="s">
        <v>110</v>
      </c>
      <c r="E98" s="108"/>
      <c r="F98" s="109"/>
      <c r="G98" s="109"/>
      <c r="H98" s="109"/>
      <c r="I98" s="109"/>
      <c r="J98" s="109"/>
      <c r="K98" s="110">
        <f>K124</f>
        <v>0</v>
      </c>
      <c r="M98" s="107"/>
    </row>
    <row r="99" spans="2:13" s="8" customFormat="1" ht="24.9" hidden="1" customHeight="1">
      <c r="B99" s="103"/>
      <c r="D99" s="104" t="s">
        <v>112</v>
      </c>
      <c r="E99" s="104"/>
      <c r="F99" s="105"/>
      <c r="G99" s="105"/>
      <c r="H99" s="105"/>
      <c r="I99" s="105"/>
      <c r="J99" s="105"/>
      <c r="K99" s="106">
        <f>K126</f>
        <v>0</v>
      </c>
      <c r="M99" s="103"/>
    </row>
    <row r="100" spans="2:13" s="9" customFormat="1" ht="19.95" hidden="1" customHeight="1">
      <c r="B100" s="107"/>
      <c r="D100" s="108" t="s">
        <v>1510</v>
      </c>
      <c r="E100" s="108"/>
      <c r="F100" s="109"/>
      <c r="G100" s="109"/>
      <c r="H100" s="109"/>
      <c r="I100" s="109"/>
      <c r="J100" s="109"/>
      <c r="K100" s="110">
        <f>K127</f>
        <v>0</v>
      </c>
      <c r="M100" s="107"/>
    </row>
    <row r="101" spans="2:13" s="9" customFormat="1" ht="19.95" hidden="1" customHeight="1">
      <c r="B101" s="107"/>
      <c r="D101" s="108" t="s">
        <v>1511</v>
      </c>
      <c r="E101" s="108"/>
      <c r="F101" s="109"/>
      <c r="G101" s="109"/>
      <c r="H101" s="109"/>
      <c r="I101" s="109"/>
      <c r="J101" s="109"/>
      <c r="K101" s="110">
        <f>K132</f>
        <v>0</v>
      </c>
      <c r="M101" s="107"/>
    </row>
    <row r="102" spans="2:13" s="9" customFormat="1" ht="19.95" hidden="1" customHeight="1">
      <c r="B102" s="107"/>
      <c r="D102" s="108" t="s">
        <v>117</v>
      </c>
      <c r="E102" s="108"/>
      <c r="F102" s="109"/>
      <c r="G102" s="109"/>
      <c r="H102" s="109"/>
      <c r="I102" s="109"/>
      <c r="J102" s="109"/>
      <c r="K102" s="110">
        <f>K139</f>
        <v>0</v>
      </c>
      <c r="M102" s="107"/>
    </row>
    <row r="103" spans="2:13" s="1" customFormat="1" ht="21.75" hidden="1" customHeight="1">
      <c r="B103" s="25"/>
      <c r="M103" s="25"/>
    </row>
    <row r="104" spans="2:13" s="1" customFormat="1" ht="6.9" hidden="1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25"/>
    </row>
    <row r="105" spans="2:13" hidden="1"/>
    <row r="106" spans="2:13" hidden="1"/>
    <row r="107" spans="2:13" hidden="1"/>
    <row r="108" spans="2:13" s="1" customFormat="1" ht="6.9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25"/>
    </row>
    <row r="109" spans="2:13" s="1" customFormat="1" ht="24.9" customHeight="1">
      <c r="B109" s="25"/>
      <c r="C109" s="17" t="s">
        <v>127</v>
      </c>
      <c r="M109" s="25"/>
    </row>
    <row r="110" spans="2:13" s="1" customFormat="1" ht="6.9" customHeight="1">
      <c r="B110" s="25"/>
      <c r="M110" s="25"/>
    </row>
    <row r="111" spans="2:13" s="1" customFormat="1" ht="12" customHeight="1">
      <c r="B111" s="25"/>
      <c r="C111" s="22" t="s">
        <v>13</v>
      </c>
      <c r="M111" s="25"/>
    </row>
    <row r="112" spans="2:13" s="1" customFormat="1" ht="16.5" customHeight="1">
      <c r="B112" s="25"/>
      <c r="F112" s="200" t="str">
        <f>F7</f>
        <v>PRÍSTAVBA K PRIEMYSELNEJ BUDOVE</v>
      </c>
      <c r="G112" s="201"/>
      <c r="H112" s="201"/>
      <c r="I112" s="201"/>
      <c r="M112" s="25"/>
    </row>
    <row r="113" spans="2:66" s="1" customFormat="1" ht="12" customHeight="1">
      <c r="B113" s="25"/>
      <c r="C113" s="22" t="s">
        <v>96</v>
      </c>
      <c r="M113" s="25"/>
    </row>
    <row r="114" spans="2:66" s="1" customFormat="1" ht="16.5" customHeight="1">
      <c r="B114" s="25"/>
      <c r="F114" s="163" t="str">
        <f>F9</f>
        <v>03 - Vykurovanie</v>
      </c>
      <c r="G114" s="202"/>
      <c r="H114" s="202"/>
      <c r="I114" s="202"/>
      <c r="M114" s="25"/>
    </row>
    <row r="115" spans="2:66" s="1" customFormat="1" ht="6.9" customHeight="1">
      <c r="B115" s="25"/>
      <c r="M115" s="25"/>
    </row>
    <row r="116" spans="2:66" s="1" customFormat="1" ht="12" customHeight="1">
      <c r="B116" s="25"/>
      <c r="C116" s="22" t="s">
        <v>17</v>
      </c>
      <c r="G116" s="20" t="str">
        <f>G12</f>
        <v>Vlčkovce č. 46</v>
      </c>
      <c r="J116" s="22" t="s">
        <v>19</v>
      </c>
      <c r="K116" s="48" t="str">
        <f>IF(K12="","",K12)</f>
        <v>13. 4. 2022</v>
      </c>
      <c r="M116" s="25"/>
    </row>
    <row r="117" spans="2:66" s="1" customFormat="1" ht="6.9" customHeight="1">
      <c r="B117" s="25"/>
      <c r="M117" s="25"/>
    </row>
    <row r="118" spans="2:66" s="1" customFormat="1" ht="25.65" customHeight="1">
      <c r="B118" s="25"/>
      <c r="C118" s="22" t="s">
        <v>21</v>
      </c>
      <c r="G118" s="20" t="str">
        <f>F15</f>
        <v>PROGAST s.r.o.</v>
      </c>
      <c r="J118" s="22" t="s">
        <v>27</v>
      </c>
      <c r="K118" s="23" t="str">
        <f>F21</f>
        <v>Ing. Ladislav Lukačovič</v>
      </c>
      <c r="M118" s="25"/>
    </row>
    <row r="119" spans="2:66" s="1" customFormat="1" ht="15.15" customHeight="1">
      <c r="B119" s="25"/>
      <c r="C119" s="22" t="s">
        <v>25</v>
      </c>
      <c r="G119" s="20" t="str">
        <f>IF(F18="","",F18)</f>
        <v xml:space="preserve"> </v>
      </c>
      <c r="J119" s="22" t="s">
        <v>30</v>
      </c>
      <c r="K119" s="23" t="str">
        <f>F24</f>
        <v>Ing. Norbert Kollár</v>
      </c>
      <c r="M119" s="25"/>
    </row>
    <row r="120" spans="2:66" s="1" customFormat="1" ht="10.35" customHeight="1">
      <c r="B120" s="25"/>
      <c r="M120" s="25"/>
    </row>
    <row r="121" spans="2:66" s="10" customFormat="1" ht="29.25" customHeight="1">
      <c r="B121" s="111"/>
      <c r="C121" s="112" t="s">
        <v>128</v>
      </c>
      <c r="D121" s="113" t="s">
        <v>58</v>
      </c>
      <c r="E121" s="113"/>
      <c r="F121" s="113" t="s">
        <v>54</v>
      </c>
      <c r="G121" s="113" t="s">
        <v>55</v>
      </c>
      <c r="H121" s="113" t="s">
        <v>129</v>
      </c>
      <c r="I121" s="113" t="s">
        <v>130</v>
      </c>
      <c r="J121" s="113" t="s">
        <v>131</v>
      </c>
      <c r="K121" s="114" t="s">
        <v>101</v>
      </c>
      <c r="L121" s="115" t="s">
        <v>132</v>
      </c>
      <c r="M121" s="111"/>
      <c r="N121" s="55" t="s">
        <v>1</v>
      </c>
      <c r="O121" s="56" t="s">
        <v>37</v>
      </c>
      <c r="P121" s="56" t="s">
        <v>133</v>
      </c>
      <c r="Q121" s="56" t="s">
        <v>134</v>
      </c>
      <c r="R121" s="56" t="s">
        <v>135</v>
      </c>
      <c r="S121" s="56" t="s">
        <v>136</v>
      </c>
      <c r="T121" s="56" t="s">
        <v>137</v>
      </c>
      <c r="U121" s="56" t="s">
        <v>138</v>
      </c>
      <c r="V121" s="57" t="s">
        <v>139</v>
      </c>
    </row>
    <row r="122" spans="2:66" s="1" customFormat="1" ht="22.95" customHeight="1">
      <c r="B122" s="25"/>
      <c r="C122" s="60" t="s">
        <v>102</v>
      </c>
      <c r="K122" s="116">
        <f>BL122</f>
        <v>0</v>
      </c>
      <c r="M122" s="25"/>
      <c r="N122" s="58"/>
      <c r="O122" s="49"/>
      <c r="P122" s="49"/>
      <c r="Q122" s="117">
        <f>Q123+Q126</f>
        <v>96.360400000000013</v>
      </c>
      <c r="R122" s="49"/>
      <c r="S122" s="117">
        <f>S123+S126</f>
        <v>1.7907516799999998</v>
      </c>
      <c r="T122" s="49"/>
      <c r="U122" s="117">
        <f>U123+U126</f>
        <v>0.61284000000000005</v>
      </c>
      <c r="V122" s="50"/>
      <c r="AU122" s="13" t="s">
        <v>72</v>
      </c>
      <c r="AV122" s="13" t="s">
        <v>103</v>
      </c>
      <c r="BL122" s="118">
        <f>BL123+BL126</f>
        <v>0</v>
      </c>
    </row>
    <row r="123" spans="2:66" s="11" customFormat="1" ht="25.95" customHeight="1">
      <c r="B123" s="119"/>
      <c r="D123" s="120" t="s">
        <v>72</v>
      </c>
      <c r="E123" s="120"/>
      <c r="F123" s="121" t="s">
        <v>140</v>
      </c>
      <c r="G123" s="121" t="s">
        <v>141</v>
      </c>
      <c r="K123" s="122">
        <f>BL123</f>
        <v>0</v>
      </c>
      <c r="M123" s="119"/>
      <c r="N123" s="123"/>
      <c r="Q123" s="124">
        <f>Q124</f>
        <v>0.34300000000000003</v>
      </c>
      <c r="S123" s="124">
        <f>S124</f>
        <v>7.0000000000000007E-5</v>
      </c>
      <c r="U123" s="124">
        <f>U124</f>
        <v>8.4000000000000003E-4</v>
      </c>
      <c r="V123" s="125"/>
      <c r="AS123" s="120" t="s">
        <v>81</v>
      </c>
      <c r="AU123" s="126" t="s">
        <v>72</v>
      </c>
      <c r="AV123" s="126" t="s">
        <v>73</v>
      </c>
      <c r="AZ123" s="120" t="s">
        <v>142</v>
      </c>
      <c r="BL123" s="127">
        <f>BL124</f>
        <v>0</v>
      </c>
    </row>
    <row r="124" spans="2:66" s="11" customFormat="1" ht="22.95" customHeight="1">
      <c r="B124" s="119"/>
      <c r="D124" s="120" t="s">
        <v>72</v>
      </c>
      <c r="E124" s="120" t="s">
        <v>1583</v>
      </c>
      <c r="F124" s="128" t="s">
        <v>178</v>
      </c>
      <c r="G124" s="128" t="s">
        <v>335</v>
      </c>
      <c r="K124" s="129">
        <f>BL124</f>
        <v>0</v>
      </c>
      <c r="M124" s="119"/>
      <c r="N124" s="123"/>
      <c r="Q124" s="124">
        <f>Q125</f>
        <v>0.34300000000000003</v>
      </c>
      <c r="S124" s="124">
        <f>S125</f>
        <v>7.0000000000000007E-5</v>
      </c>
      <c r="U124" s="124">
        <f>U125</f>
        <v>8.4000000000000003E-4</v>
      </c>
      <c r="V124" s="125"/>
      <c r="AS124" s="120" t="s">
        <v>81</v>
      </c>
      <c r="AU124" s="126" t="s">
        <v>72</v>
      </c>
      <c r="AV124" s="126" t="s">
        <v>81</v>
      </c>
      <c r="AZ124" s="120" t="s">
        <v>142</v>
      </c>
      <c r="BL124" s="127">
        <f>BL125</f>
        <v>0</v>
      </c>
    </row>
    <row r="125" spans="2:66" s="1" customFormat="1" ht="24.15" customHeight="1">
      <c r="B125" s="130"/>
      <c r="C125" s="131" t="s">
        <v>162</v>
      </c>
      <c r="D125" s="131" t="s">
        <v>144</v>
      </c>
      <c r="E125" s="131">
        <v>13</v>
      </c>
      <c r="F125" s="132" t="s">
        <v>1512</v>
      </c>
      <c r="G125" s="133" t="s">
        <v>1513</v>
      </c>
      <c r="H125" s="134" t="s">
        <v>344</v>
      </c>
      <c r="I125" s="135">
        <v>7</v>
      </c>
      <c r="J125" s="136"/>
      <c r="K125" s="136">
        <f>ROUND(J125*I125,2)</f>
        <v>0</v>
      </c>
      <c r="L125" s="137"/>
      <c r="M125" s="25"/>
      <c r="N125" s="138" t="s">
        <v>1</v>
      </c>
      <c r="O125" s="139" t="s">
        <v>39</v>
      </c>
      <c r="P125" s="140">
        <v>4.9000000000000002E-2</v>
      </c>
      <c r="Q125" s="140">
        <f>P125*I125</f>
        <v>0.34300000000000003</v>
      </c>
      <c r="R125" s="140">
        <v>1.0000000000000001E-5</v>
      </c>
      <c r="S125" s="140">
        <f>R125*I125</f>
        <v>7.0000000000000007E-5</v>
      </c>
      <c r="T125" s="140">
        <v>1.2E-4</v>
      </c>
      <c r="U125" s="140">
        <f>T125*I125</f>
        <v>8.4000000000000003E-4</v>
      </c>
      <c r="V125" s="141" t="s">
        <v>1</v>
      </c>
      <c r="AS125" s="142" t="s">
        <v>148</v>
      </c>
      <c r="AU125" s="142" t="s">
        <v>144</v>
      </c>
      <c r="AV125" s="142" t="s">
        <v>149</v>
      </c>
      <c r="AZ125" s="13" t="s">
        <v>142</v>
      </c>
      <c r="BF125" s="143">
        <f>IF(O125="základná",K125,0)</f>
        <v>0</v>
      </c>
      <c r="BG125" s="143">
        <f>IF(O125="znížená",K125,0)</f>
        <v>0</v>
      </c>
      <c r="BH125" s="143">
        <f>IF(O125="zákl. prenesená",K125,0)</f>
        <v>0</v>
      </c>
      <c r="BI125" s="143">
        <f>IF(O125="zníž. prenesená",K125,0)</f>
        <v>0</v>
      </c>
      <c r="BJ125" s="143">
        <f>IF(O125="nulová",K125,0)</f>
        <v>0</v>
      </c>
      <c r="BK125" s="13" t="s">
        <v>149</v>
      </c>
      <c r="BL125" s="143">
        <f>ROUND(J125*I125,2)</f>
        <v>0</v>
      </c>
      <c r="BM125" s="13" t="s">
        <v>148</v>
      </c>
      <c r="BN125" s="142" t="s">
        <v>1514</v>
      </c>
    </row>
    <row r="126" spans="2:66" s="11" customFormat="1" ht="25.95" customHeight="1">
      <c r="B126" s="119"/>
      <c r="D126" s="120" t="s">
        <v>72</v>
      </c>
      <c r="E126" s="120"/>
      <c r="F126" s="121" t="s">
        <v>404</v>
      </c>
      <c r="G126" s="121" t="s">
        <v>405</v>
      </c>
      <c r="K126" s="122">
        <f>BL126</f>
        <v>0</v>
      </c>
      <c r="M126" s="119"/>
      <c r="N126" s="123"/>
      <c r="Q126" s="124">
        <f>Q127+Q132+Q139</f>
        <v>96.017400000000009</v>
      </c>
      <c r="S126" s="124">
        <f>S127+S132+S139</f>
        <v>1.7906816799999998</v>
      </c>
      <c r="U126" s="124">
        <f>U127+U132+U139</f>
        <v>0.6120000000000001</v>
      </c>
      <c r="V126" s="125"/>
      <c r="AS126" s="120" t="s">
        <v>149</v>
      </c>
      <c r="AU126" s="126" t="s">
        <v>72</v>
      </c>
      <c r="AV126" s="126" t="s">
        <v>73</v>
      </c>
      <c r="AZ126" s="120" t="s">
        <v>142</v>
      </c>
      <c r="BL126" s="127">
        <f>BL127+BL132+BL139</f>
        <v>0</v>
      </c>
    </row>
    <row r="127" spans="2:66" s="11" customFormat="1" ht="22.95" customHeight="1">
      <c r="B127" s="119"/>
      <c r="D127" s="120" t="s">
        <v>72</v>
      </c>
      <c r="E127" s="120"/>
      <c r="F127" s="128" t="s">
        <v>1515</v>
      </c>
      <c r="G127" s="128" t="s">
        <v>1516</v>
      </c>
      <c r="K127" s="129">
        <f>BL127</f>
        <v>0</v>
      </c>
      <c r="M127" s="119"/>
      <c r="N127" s="123"/>
      <c r="Q127" s="124">
        <f>SUM(Q128:Q131)</f>
        <v>73.509</v>
      </c>
      <c r="S127" s="124">
        <f>SUM(S128:S131)</f>
        <v>8.5539600000000007E-2</v>
      </c>
      <c r="U127" s="124">
        <f>SUM(U128:U131)</f>
        <v>0</v>
      </c>
      <c r="V127" s="125"/>
      <c r="AS127" s="120" t="s">
        <v>149</v>
      </c>
      <c r="AU127" s="126" t="s">
        <v>72</v>
      </c>
      <c r="AV127" s="126" t="s">
        <v>81</v>
      </c>
      <c r="AZ127" s="120" t="s">
        <v>142</v>
      </c>
      <c r="BL127" s="127">
        <f>SUM(BL128:BL131)</f>
        <v>0</v>
      </c>
    </row>
    <row r="128" spans="2:66" s="1" customFormat="1" ht="24.15" customHeight="1">
      <c r="B128" s="130"/>
      <c r="C128" s="131" t="s">
        <v>81</v>
      </c>
      <c r="D128" s="131" t="s">
        <v>144</v>
      </c>
      <c r="E128" s="131">
        <v>721</v>
      </c>
      <c r="F128" s="132" t="s">
        <v>1517</v>
      </c>
      <c r="G128" s="133" t="s">
        <v>1518</v>
      </c>
      <c r="H128" s="134" t="s">
        <v>339</v>
      </c>
      <c r="I128" s="135">
        <v>65</v>
      </c>
      <c r="J128" s="136"/>
      <c r="K128" s="136">
        <f>ROUND(J128*I128,2)</f>
        <v>0</v>
      </c>
      <c r="L128" s="137"/>
      <c r="M128" s="25"/>
      <c r="N128" s="138" t="s">
        <v>1</v>
      </c>
      <c r="O128" s="139" t="s">
        <v>39</v>
      </c>
      <c r="P128" s="140">
        <v>0.38105</v>
      </c>
      <c r="Q128" s="140">
        <f>P128*I128</f>
        <v>24.768249999999998</v>
      </c>
      <c r="R128" s="140">
        <v>3.8220000000000002E-4</v>
      </c>
      <c r="S128" s="140">
        <f>R128*I128</f>
        <v>2.4843E-2</v>
      </c>
      <c r="T128" s="140">
        <v>0</v>
      </c>
      <c r="U128" s="140">
        <f>T128*I128</f>
        <v>0</v>
      </c>
      <c r="V128" s="141" t="s">
        <v>1</v>
      </c>
      <c r="AS128" s="142" t="s">
        <v>209</v>
      </c>
      <c r="AU128" s="142" t="s">
        <v>144</v>
      </c>
      <c r="AV128" s="142" t="s">
        <v>149</v>
      </c>
      <c r="AZ128" s="13" t="s">
        <v>142</v>
      </c>
      <c r="BF128" s="143">
        <f>IF(O128="základná",K128,0)</f>
        <v>0</v>
      </c>
      <c r="BG128" s="143">
        <f>IF(O128="znížená",K128,0)</f>
        <v>0</v>
      </c>
      <c r="BH128" s="143">
        <f>IF(O128="zákl. prenesená",K128,0)</f>
        <v>0</v>
      </c>
      <c r="BI128" s="143">
        <f>IF(O128="zníž. prenesená",K128,0)</f>
        <v>0</v>
      </c>
      <c r="BJ128" s="143">
        <f>IF(O128="nulová",K128,0)</f>
        <v>0</v>
      </c>
      <c r="BK128" s="13" t="s">
        <v>149</v>
      </c>
      <c r="BL128" s="143">
        <f>ROUND(J128*I128,2)</f>
        <v>0</v>
      </c>
      <c r="BM128" s="13" t="s">
        <v>209</v>
      </c>
      <c r="BN128" s="142" t="s">
        <v>1519</v>
      </c>
    </row>
    <row r="129" spans="2:66" s="1" customFormat="1" ht="24.15" customHeight="1">
      <c r="B129" s="130"/>
      <c r="C129" s="131" t="s">
        <v>149</v>
      </c>
      <c r="D129" s="131" t="s">
        <v>144</v>
      </c>
      <c r="E129" s="131">
        <v>721</v>
      </c>
      <c r="F129" s="132" t="s">
        <v>1520</v>
      </c>
      <c r="G129" s="133" t="s">
        <v>1521</v>
      </c>
      <c r="H129" s="134" t="s">
        <v>339</v>
      </c>
      <c r="I129" s="135">
        <v>25</v>
      </c>
      <c r="J129" s="136"/>
      <c r="K129" s="136">
        <f>ROUND(J129*I129,2)</f>
        <v>0</v>
      </c>
      <c r="L129" s="137"/>
      <c r="M129" s="25"/>
      <c r="N129" s="138" t="s">
        <v>1</v>
      </c>
      <c r="O129" s="139" t="s">
        <v>39</v>
      </c>
      <c r="P129" s="140">
        <v>0.44163000000000002</v>
      </c>
      <c r="Q129" s="140">
        <f>P129*I129</f>
        <v>11.040750000000001</v>
      </c>
      <c r="R129" s="140">
        <v>4.8939999999999997E-4</v>
      </c>
      <c r="S129" s="140">
        <f>R129*I129</f>
        <v>1.2234999999999999E-2</v>
      </c>
      <c r="T129" s="140">
        <v>0</v>
      </c>
      <c r="U129" s="140">
        <f>T129*I129</f>
        <v>0</v>
      </c>
      <c r="V129" s="141" t="s">
        <v>1</v>
      </c>
      <c r="AS129" s="142" t="s">
        <v>209</v>
      </c>
      <c r="AU129" s="142" t="s">
        <v>144</v>
      </c>
      <c r="AV129" s="142" t="s">
        <v>149</v>
      </c>
      <c r="AZ129" s="13" t="s">
        <v>142</v>
      </c>
      <c r="BF129" s="143">
        <f>IF(O129="základná",K129,0)</f>
        <v>0</v>
      </c>
      <c r="BG129" s="143">
        <f>IF(O129="znížená",K129,0)</f>
        <v>0</v>
      </c>
      <c r="BH129" s="143">
        <f>IF(O129="zákl. prenesená",K129,0)</f>
        <v>0</v>
      </c>
      <c r="BI129" s="143">
        <f>IF(O129="zníž. prenesená",K129,0)</f>
        <v>0</v>
      </c>
      <c r="BJ129" s="143">
        <f>IF(O129="nulová",K129,0)</f>
        <v>0</v>
      </c>
      <c r="BK129" s="13" t="s">
        <v>149</v>
      </c>
      <c r="BL129" s="143">
        <f>ROUND(J129*I129,2)</f>
        <v>0</v>
      </c>
      <c r="BM129" s="13" t="s">
        <v>209</v>
      </c>
      <c r="BN129" s="142" t="s">
        <v>1522</v>
      </c>
    </row>
    <row r="130" spans="2:66" s="1" customFormat="1" ht="24.15" customHeight="1">
      <c r="B130" s="130"/>
      <c r="C130" s="131" t="s">
        <v>154</v>
      </c>
      <c r="D130" s="131" t="s">
        <v>144</v>
      </c>
      <c r="E130" s="131">
        <v>721</v>
      </c>
      <c r="F130" s="132" t="s">
        <v>1523</v>
      </c>
      <c r="G130" s="133" t="s">
        <v>1524</v>
      </c>
      <c r="H130" s="134" t="s">
        <v>339</v>
      </c>
      <c r="I130" s="135">
        <v>80</v>
      </c>
      <c r="J130" s="136"/>
      <c r="K130" s="136">
        <f>ROUND(J130*I130,2)</f>
        <v>0</v>
      </c>
      <c r="L130" s="137"/>
      <c r="M130" s="25"/>
      <c r="N130" s="138" t="s">
        <v>1</v>
      </c>
      <c r="O130" s="139" t="s">
        <v>39</v>
      </c>
      <c r="P130" s="140">
        <v>0.47125</v>
      </c>
      <c r="Q130" s="140">
        <f>P130*I130</f>
        <v>37.700000000000003</v>
      </c>
      <c r="R130" s="140">
        <v>6.0577000000000005E-4</v>
      </c>
      <c r="S130" s="140">
        <f>R130*I130</f>
        <v>4.8461600000000007E-2</v>
      </c>
      <c r="T130" s="140">
        <v>0</v>
      </c>
      <c r="U130" s="140">
        <f>T130*I130</f>
        <v>0</v>
      </c>
      <c r="V130" s="141" t="s">
        <v>1</v>
      </c>
      <c r="AS130" s="142" t="s">
        <v>209</v>
      </c>
      <c r="AU130" s="142" t="s">
        <v>144</v>
      </c>
      <c r="AV130" s="142" t="s">
        <v>149</v>
      </c>
      <c r="AZ130" s="13" t="s">
        <v>142</v>
      </c>
      <c r="BF130" s="143">
        <f>IF(O130="základná",K130,0)</f>
        <v>0</v>
      </c>
      <c r="BG130" s="143">
        <f>IF(O130="znížená",K130,0)</f>
        <v>0</v>
      </c>
      <c r="BH130" s="143">
        <f>IF(O130="zákl. prenesená",K130,0)</f>
        <v>0</v>
      </c>
      <c r="BI130" s="143">
        <f>IF(O130="zníž. prenesená",K130,0)</f>
        <v>0</v>
      </c>
      <c r="BJ130" s="143">
        <f>IF(O130="nulová",K130,0)</f>
        <v>0</v>
      </c>
      <c r="BK130" s="13" t="s">
        <v>149</v>
      </c>
      <c r="BL130" s="143">
        <f>ROUND(J130*I130,2)</f>
        <v>0</v>
      </c>
      <c r="BM130" s="13" t="s">
        <v>209</v>
      </c>
      <c r="BN130" s="142" t="s">
        <v>1525</v>
      </c>
    </row>
    <row r="131" spans="2:66" s="1" customFormat="1" ht="24.15" customHeight="1">
      <c r="B131" s="130"/>
      <c r="C131" s="131" t="s">
        <v>148</v>
      </c>
      <c r="D131" s="131" t="s">
        <v>144</v>
      </c>
      <c r="E131" s="131" t="s">
        <v>1585</v>
      </c>
      <c r="F131" s="132" t="s">
        <v>1526</v>
      </c>
      <c r="G131" s="133" t="s">
        <v>1527</v>
      </c>
      <c r="H131" s="134" t="s">
        <v>339</v>
      </c>
      <c r="I131" s="135">
        <v>170</v>
      </c>
      <c r="J131" s="136"/>
      <c r="K131" s="136">
        <f>ROUND(J131*I131,2)</f>
        <v>0</v>
      </c>
      <c r="L131" s="137"/>
      <c r="M131" s="25"/>
      <c r="N131" s="138" t="s">
        <v>1</v>
      </c>
      <c r="O131" s="139" t="s">
        <v>39</v>
      </c>
      <c r="P131" s="140">
        <v>0</v>
      </c>
      <c r="Q131" s="140">
        <f>P131*I131</f>
        <v>0</v>
      </c>
      <c r="R131" s="140">
        <v>0</v>
      </c>
      <c r="S131" s="140">
        <f>R131*I131</f>
        <v>0</v>
      </c>
      <c r="T131" s="140">
        <v>0</v>
      </c>
      <c r="U131" s="140">
        <f>T131*I131</f>
        <v>0</v>
      </c>
      <c r="V131" s="141" t="s">
        <v>1</v>
      </c>
      <c r="AS131" s="142" t="s">
        <v>209</v>
      </c>
      <c r="AU131" s="142" t="s">
        <v>144</v>
      </c>
      <c r="AV131" s="142" t="s">
        <v>149</v>
      </c>
      <c r="AZ131" s="13" t="s">
        <v>142</v>
      </c>
      <c r="BF131" s="143">
        <f>IF(O131="základná",K131,0)</f>
        <v>0</v>
      </c>
      <c r="BG131" s="143">
        <f>IF(O131="znížená",K131,0)</f>
        <v>0</v>
      </c>
      <c r="BH131" s="143">
        <f>IF(O131="zákl. prenesená",K131,0)</f>
        <v>0</v>
      </c>
      <c r="BI131" s="143">
        <f>IF(O131="zníž. prenesená",K131,0)</f>
        <v>0</v>
      </c>
      <c r="BJ131" s="143">
        <f>IF(O131="nulová",K131,0)</f>
        <v>0</v>
      </c>
      <c r="BK131" s="13" t="s">
        <v>149</v>
      </c>
      <c r="BL131" s="143">
        <f>ROUND(J131*I131,2)</f>
        <v>0</v>
      </c>
      <c r="BM131" s="13" t="s">
        <v>209</v>
      </c>
      <c r="BN131" s="142" t="s">
        <v>1528</v>
      </c>
    </row>
    <row r="132" spans="2:66" s="11" customFormat="1" ht="22.95" customHeight="1">
      <c r="B132" s="119"/>
      <c r="D132" s="120" t="s">
        <v>72</v>
      </c>
      <c r="E132" s="120"/>
      <c r="F132" s="128" t="s">
        <v>1529</v>
      </c>
      <c r="G132" s="128" t="s">
        <v>1530</v>
      </c>
      <c r="K132" s="129">
        <f>BL132</f>
        <v>0</v>
      </c>
      <c r="M132" s="119"/>
      <c r="N132" s="123"/>
      <c r="Q132" s="124">
        <f>SUM(Q133:Q138)</f>
        <v>13.105080000000001</v>
      </c>
      <c r="S132" s="124">
        <f>SUM(S133:S138)</f>
        <v>0.19652407999999999</v>
      </c>
      <c r="U132" s="124">
        <f>SUM(U133:U138)</f>
        <v>0.6120000000000001</v>
      </c>
      <c r="V132" s="125"/>
      <c r="AS132" s="120" t="s">
        <v>149</v>
      </c>
      <c r="AU132" s="126" t="s">
        <v>72</v>
      </c>
      <c r="AV132" s="126" t="s">
        <v>81</v>
      </c>
      <c r="AZ132" s="120" t="s">
        <v>142</v>
      </c>
      <c r="BL132" s="127">
        <f>SUM(BL133:BL138)</f>
        <v>0</v>
      </c>
    </row>
    <row r="133" spans="2:66" s="1" customFormat="1" ht="16.5" customHeight="1">
      <c r="B133" s="130"/>
      <c r="C133" s="131" t="s">
        <v>166</v>
      </c>
      <c r="D133" s="131" t="s">
        <v>144</v>
      </c>
      <c r="E133" s="131">
        <v>731</v>
      </c>
      <c r="F133" s="132" t="s">
        <v>1531</v>
      </c>
      <c r="G133" s="133" t="s">
        <v>1532</v>
      </c>
      <c r="H133" s="134" t="s">
        <v>344</v>
      </c>
      <c r="I133" s="135">
        <v>36</v>
      </c>
      <c r="J133" s="136"/>
      <c r="K133" s="136">
        <f t="shared" ref="K133:K138" si="0">ROUND(J133*I133,2)</f>
        <v>0</v>
      </c>
      <c r="L133" s="137"/>
      <c r="M133" s="25"/>
      <c r="N133" s="138" t="s">
        <v>1</v>
      </c>
      <c r="O133" s="139" t="s">
        <v>39</v>
      </c>
      <c r="P133" s="140">
        <v>0.36403000000000002</v>
      </c>
      <c r="Q133" s="140">
        <f t="shared" ref="Q133:Q138" si="1">P133*I133</f>
        <v>13.105080000000001</v>
      </c>
      <c r="R133" s="140">
        <v>1.6779999999999999E-5</v>
      </c>
      <c r="S133" s="140">
        <f t="shared" ref="S133:S138" si="2">R133*I133</f>
        <v>6.0407999999999989E-4</v>
      </c>
      <c r="T133" s="140">
        <v>1.7000000000000001E-2</v>
      </c>
      <c r="U133" s="140">
        <f t="shared" ref="U133:U138" si="3">T133*I133</f>
        <v>0.6120000000000001</v>
      </c>
      <c r="V133" s="141" t="s">
        <v>1</v>
      </c>
      <c r="AS133" s="142" t="s">
        <v>209</v>
      </c>
      <c r="AU133" s="142" t="s">
        <v>144</v>
      </c>
      <c r="AV133" s="142" t="s">
        <v>149</v>
      </c>
      <c r="AZ133" s="13" t="s">
        <v>142</v>
      </c>
      <c r="BF133" s="143">
        <f t="shared" ref="BF133:BF138" si="4">IF(O133="základná",K133,0)</f>
        <v>0</v>
      </c>
      <c r="BG133" s="143">
        <f t="shared" ref="BG133:BG138" si="5">IF(O133="znížená",K133,0)</f>
        <v>0</v>
      </c>
      <c r="BH133" s="143">
        <f t="shared" ref="BH133:BH138" si="6">IF(O133="zákl. prenesená",K133,0)</f>
        <v>0</v>
      </c>
      <c r="BI133" s="143">
        <f t="shared" ref="BI133:BI138" si="7">IF(O133="zníž. prenesená",K133,0)</f>
        <v>0</v>
      </c>
      <c r="BJ133" s="143">
        <f t="shared" ref="BJ133:BJ138" si="8">IF(O133="nulová",K133,0)</f>
        <v>0</v>
      </c>
      <c r="BK133" s="13" t="s">
        <v>149</v>
      </c>
      <c r="BL133" s="143">
        <f t="shared" ref="BL133:BL138" si="9">ROUND(J133*I133,2)</f>
        <v>0</v>
      </c>
      <c r="BM133" s="13" t="s">
        <v>209</v>
      </c>
      <c r="BN133" s="142" t="s">
        <v>1533</v>
      </c>
    </row>
    <row r="134" spans="2:66" s="1" customFormat="1" ht="16.5" customHeight="1">
      <c r="B134" s="130"/>
      <c r="C134" s="144" t="s">
        <v>170</v>
      </c>
      <c r="D134" s="144" t="s">
        <v>205</v>
      </c>
      <c r="E134" s="144">
        <v>551</v>
      </c>
      <c r="F134" s="145" t="s">
        <v>1534</v>
      </c>
      <c r="G134" s="146" t="s">
        <v>1535</v>
      </c>
      <c r="H134" s="147" t="s">
        <v>344</v>
      </c>
      <c r="I134" s="148">
        <v>14</v>
      </c>
      <c r="J134" s="149"/>
      <c r="K134" s="149">
        <f t="shared" si="0"/>
        <v>0</v>
      </c>
      <c r="L134" s="150"/>
      <c r="M134" s="151"/>
      <c r="N134" s="152" t="s">
        <v>1</v>
      </c>
      <c r="O134" s="153" t="s">
        <v>39</v>
      </c>
      <c r="P134" s="140">
        <v>0</v>
      </c>
      <c r="Q134" s="140">
        <f t="shared" si="1"/>
        <v>0</v>
      </c>
      <c r="R134" s="140">
        <v>1E-4</v>
      </c>
      <c r="S134" s="140">
        <f t="shared" si="2"/>
        <v>1.4E-3</v>
      </c>
      <c r="T134" s="140">
        <v>0</v>
      </c>
      <c r="U134" s="140">
        <f t="shared" si="3"/>
        <v>0</v>
      </c>
      <c r="V134" s="141" t="s">
        <v>1</v>
      </c>
      <c r="AS134" s="142" t="s">
        <v>273</v>
      </c>
      <c r="AU134" s="142" t="s">
        <v>205</v>
      </c>
      <c r="AV134" s="142" t="s">
        <v>149</v>
      </c>
      <c r="AZ134" s="13" t="s">
        <v>142</v>
      </c>
      <c r="BF134" s="143">
        <f t="shared" si="4"/>
        <v>0</v>
      </c>
      <c r="BG134" s="143">
        <f t="shared" si="5"/>
        <v>0</v>
      </c>
      <c r="BH134" s="143">
        <f t="shared" si="6"/>
        <v>0</v>
      </c>
      <c r="BI134" s="143">
        <f t="shared" si="7"/>
        <v>0</v>
      </c>
      <c r="BJ134" s="143">
        <f t="shared" si="8"/>
        <v>0</v>
      </c>
      <c r="BK134" s="13" t="s">
        <v>149</v>
      </c>
      <c r="BL134" s="143">
        <f t="shared" si="9"/>
        <v>0</v>
      </c>
      <c r="BM134" s="13" t="s">
        <v>209</v>
      </c>
      <c r="BN134" s="142" t="s">
        <v>1536</v>
      </c>
    </row>
    <row r="135" spans="2:66" s="1" customFormat="1" ht="24.15" customHeight="1">
      <c r="B135" s="130"/>
      <c r="C135" s="144" t="s">
        <v>174</v>
      </c>
      <c r="D135" s="144" t="s">
        <v>205</v>
      </c>
      <c r="E135" s="144">
        <v>484</v>
      </c>
      <c r="F135" s="145" t="s">
        <v>1537</v>
      </c>
      <c r="G135" s="146" t="s">
        <v>1538</v>
      </c>
      <c r="H135" s="147" t="s">
        <v>344</v>
      </c>
      <c r="I135" s="148">
        <v>8</v>
      </c>
      <c r="J135" s="149"/>
      <c r="K135" s="149">
        <f t="shared" si="0"/>
        <v>0</v>
      </c>
      <c r="L135" s="150"/>
      <c r="M135" s="151"/>
      <c r="N135" s="152" t="s">
        <v>1</v>
      </c>
      <c r="O135" s="153" t="s">
        <v>39</v>
      </c>
      <c r="P135" s="140">
        <v>0</v>
      </c>
      <c r="Q135" s="140">
        <f t="shared" si="1"/>
        <v>0</v>
      </c>
      <c r="R135" s="140">
        <v>2.3869999999999999E-2</v>
      </c>
      <c r="S135" s="140">
        <f t="shared" si="2"/>
        <v>0.19095999999999999</v>
      </c>
      <c r="T135" s="140">
        <v>0</v>
      </c>
      <c r="U135" s="140">
        <f t="shared" si="3"/>
        <v>0</v>
      </c>
      <c r="V135" s="141" t="s">
        <v>1</v>
      </c>
      <c r="AS135" s="142" t="s">
        <v>273</v>
      </c>
      <c r="AU135" s="142" t="s">
        <v>205</v>
      </c>
      <c r="AV135" s="142" t="s">
        <v>149</v>
      </c>
      <c r="AZ135" s="13" t="s">
        <v>142</v>
      </c>
      <c r="BF135" s="143">
        <f t="shared" si="4"/>
        <v>0</v>
      </c>
      <c r="BG135" s="143">
        <f t="shared" si="5"/>
        <v>0</v>
      </c>
      <c r="BH135" s="143">
        <f t="shared" si="6"/>
        <v>0</v>
      </c>
      <c r="BI135" s="143">
        <f t="shared" si="7"/>
        <v>0</v>
      </c>
      <c r="BJ135" s="143">
        <f t="shared" si="8"/>
        <v>0</v>
      </c>
      <c r="BK135" s="13" t="s">
        <v>149</v>
      </c>
      <c r="BL135" s="143">
        <f t="shared" si="9"/>
        <v>0</v>
      </c>
      <c r="BM135" s="13" t="s">
        <v>209</v>
      </c>
      <c r="BN135" s="142" t="s">
        <v>1539</v>
      </c>
    </row>
    <row r="136" spans="2:66" s="1" customFormat="1" ht="16.5" customHeight="1">
      <c r="B136" s="130"/>
      <c r="C136" s="144" t="s">
        <v>178</v>
      </c>
      <c r="D136" s="144" t="s">
        <v>205</v>
      </c>
      <c r="E136" s="144">
        <v>551</v>
      </c>
      <c r="F136" s="145" t="s">
        <v>1540</v>
      </c>
      <c r="G136" s="146" t="s">
        <v>1541</v>
      </c>
      <c r="H136" s="147" t="s">
        <v>344</v>
      </c>
      <c r="I136" s="148">
        <v>6</v>
      </c>
      <c r="J136" s="149"/>
      <c r="K136" s="149">
        <f t="shared" si="0"/>
        <v>0</v>
      </c>
      <c r="L136" s="150"/>
      <c r="M136" s="151"/>
      <c r="N136" s="152" t="s">
        <v>1</v>
      </c>
      <c r="O136" s="153" t="s">
        <v>39</v>
      </c>
      <c r="P136" s="140">
        <v>0</v>
      </c>
      <c r="Q136" s="140">
        <f t="shared" si="1"/>
        <v>0</v>
      </c>
      <c r="R136" s="140">
        <v>3.5E-4</v>
      </c>
      <c r="S136" s="140">
        <f t="shared" si="2"/>
        <v>2.0999999999999999E-3</v>
      </c>
      <c r="T136" s="140">
        <v>0</v>
      </c>
      <c r="U136" s="140">
        <f t="shared" si="3"/>
        <v>0</v>
      </c>
      <c r="V136" s="141" t="s">
        <v>1</v>
      </c>
      <c r="AS136" s="142" t="s">
        <v>273</v>
      </c>
      <c r="AU136" s="142" t="s">
        <v>205</v>
      </c>
      <c r="AV136" s="142" t="s">
        <v>149</v>
      </c>
      <c r="AZ136" s="13" t="s">
        <v>142</v>
      </c>
      <c r="BF136" s="143">
        <f t="shared" si="4"/>
        <v>0</v>
      </c>
      <c r="BG136" s="143">
        <f t="shared" si="5"/>
        <v>0</v>
      </c>
      <c r="BH136" s="143">
        <f t="shared" si="6"/>
        <v>0</v>
      </c>
      <c r="BI136" s="143">
        <f t="shared" si="7"/>
        <v>0</v>
      </c>
      <c r="BJ136" s="143">
        <f t="shared" si="8"/>
        <v>0</v>
      </c>
      <c r="BK136" s="13" t="s">
        <v>149</v>
      </c>
      <c r="BL136" s="143">
        <f t="shared" si="9"/>
        <v>0</v>
      </c>
      <c r="BM136" s="13" t="s">
        <v>209</v>
      </c>
      <c r="BN136" s="142" t="s">
        <v>1542</v>
      </c>
    </row>
    <row r="137" spans="2:66" s="1" customFormat="1" ht="16.5" customHeight="1">
      <c r="B137" s="130"/>
      <c r="C137" s="144" t="s">
        <v>182</v>
      </c>
      <c r="D137" s="144" t="s">
        <v>205</v>
      </c>
      <c r="E137" s="144">
        <v>551</v>
      </c>
      <c r="F137" s="145" t="s">
        <v>1543</v>
      </c>
      <c r="G137" s="146" t="s">
        <v>1544</v>
      </c>
      <c r="H137" s="147" t="s">
        <v>344</v>
      </c>
      <c r="I137" s="148">
        <v>6</v>
      </c>
      <c r="J137" s="149"/>
      <c r="K137" s="149">
        <f t="shared" si="0"/>
        <v>0</v>
      </c>
      <c r="L137" s="150"/>
      <c r="M137" s="151"/>
      <c r="N137" s="152" t="s">
        <v>1</v>
      </c>
      <c r="O137" s="153" t="s">
        <v>39</v>
      </c>
      <c r="P137" s="140">
        <v>0</v>
      </c>
      <c r="Q137" s="140">
        <f t="shared" si="1"/>
        <v>0</v>
      </c>
      <c r="R137" s="140">
        <v>2.0000000000000001E-4</v>
      </c>
      <c r="S137" s="140">
        <f t="shared" si="2"/>
        <v>1.2000000000000001E-3</v>
      </c>
      <c r="T137" s="140">
        <v>0</v>
      </c>
      <c r="U137" s="140">
        <f t="shared" si="3"/>
        <v>0</v>
      </c>
      <c r="V137" s="141" t="s">
        <v>1</v>
      </c>
      <c r="AS137" s="142" t="s">
        <v>273</v>
      </c>
      <c r="AU137" s="142" t="s">
        <v>205</v>
      </c>
      <c r="AV137" s="142" t="s">
        <v>149</v>
      </c>
      <c r="AZ137" s="13" t="s">
        <v>142</v>
      </c>
      <c r="BF137" s="143">
        <f t="shared" si="4"/>
        <v>0</v>
      </c>
      <c r="BG137" s="143">
        <f t="shared" si="5"/>
        <v>0</v>
      </c>
      <c r="BH137" s="143">
        <f t="shared" si="6"/>
        <v>0</v>
      </c>
      <c r="BI137" s="143">
        <f t="shared" si="7"/>
        <v>0</v>
      </c>
      <c r="BJ137" s="143">
        <f t="shared" si="8"/>
        <v>0</v>
      </c>
      <c r="BK137" s="13" t="s">
        <v>149</v>
      </c>
      <c r="BL137" s="143">
        <f t="shared" si="9"/>
        <v>0</v>
      </c>
      <c r="BM137" s="13" t="s">
        <v>209</v>
      </c>
      <c r="BN137" s="142" t="s">
        <v>1545</v>
      </c>
    </row>
    <row r="138" spans="2:66" s="1" customFormat="1" ht="16.5" customHeight="1">
      <c r="B138" s="130"/>
      <c r="C138" s="144" t="s">
        <v>187</v>
      </c>
      <c r="D138" s="144" t="s">
        <v>205</v>
      </c>
      <c r="E138" s="144">
        <v>551</v>
      </c>
      <c r="F138" s="145" t="s">
        <v>1546</v>
      </c>
      <c r="G138" s="146" t="s">
        <v>1547</v>
      </c>
      <c r="H138" s="147" t="s">
        <v>344</v>
      </c>
      <c r="I138" s="148">
        <v>2</v>
      </c>
      <c r="J138" s="149"/>
      <c r="K138" s="149">
        <f t="shared" si="0"/>
        <v>0</v>
      </c>
      <c r="L138" s="150"/>
      <c r="M138" s="151"/>
      <c r="N138" s="152" t="s">
        <v>1</v>
      </c>
      <c r="O138" s="153" t="s">
        <v>39</v>
      </c>
      <c r="P138" s="140">
        <v>0</v>
      </c>
      <c r="Q138" s="140">
        <f t="shared" si="1"/>
        <v>0</v>
      </c>
      <c r="R138" s="140">
        <v>1.2999999999999999E-4</v>
      </c>
      <c r="S138" s="140">
        <f t="shared" si="2"/>
        <v>2.5999999999999998E-4</v>
      </c>
      <c r="T138" s="140">
        <v>0</v>
      </c>
      <c r="U138" s="140">
        <f t="shared" si="3"/>
        <v>0</v>
      </c>
      <c r="V138" s="141" t="s">
        <v>1</v>
      </c>
      <c r="AS138" s="142" t="s">
        <v>273</v>
      </c>
      <c r="AU138" s="142" t="s">
        <v>205</v>
      </c>
      <c r="AV138" s="142" t="s">
        <v>149</v>
      </c>
      <c r="AZ138" s="13" t="s">
        <v>142</v>
      </c>
      <c r="BF138" s="143">
        <f t="shared" si="4"/>
        <v>0</v>
      </c>
      <c r="BG138" s="143">
        <f t="shared" si="5"/>
        <v>0</v>
      </c>
      <c r="BH138" s="143">
        <f t="shared" si="6"/>
        <v>0</v>
      </c>
      <c r="BI138" s="143">
        <f t="shared" si="7"/>
        <v>0</v>
      </c>
      <c r="BJ138" s="143">
        <f t="shared" si="8"/>
        <v>0</v>
      </c>
      <c r="BK138" s="13" t="s">
        <v>149</v>
      </c>
      <c r="BL138" s="143">
        <f t="shared" si="9"/>
        <v>0</v>
      </c>
      <c r="BM138" s="13" t="s">
        <v>209</v>
      </c>
      <c r="BN138" s="142" t="s">
        <v>1548</v>
      </c>
    </row>
    <row r="139" spans="2:66" s="11" customFormat="1" ht="22.95" customHeight="1">
      <c r="B139" s="119"/>
      <c r="D139" s="120" t="s">
        <v>72</v>
      </c>
      <c r="E139" s="120"/>
      <c r="F139" s="128" t="s">
        <v>597</v>
      </c>
      <c r="G139" s="128" t="s">
        <v>598</v>
      </c>
      <c r="K139" s="129">
        <f>BL139</f>
        <v>0</v>
      </c>
      <c r="M139" s="119"/>
      <c r="N139" s="123"/>
      <c r="Q139" s="124">
        <f>SUM(Q140:Q150)</f>
        <v>9.4033200000000008</v>
      </c>
      <c r="S139" s="124">
        <f>SUM(S140:S150)</f>
        <v>1.5086179999999998</v>
      </c>
      <c r="U139" s="124">
        <f>SUM(U140:U150)</f>
        <v>0</v>
      </c>
      <c r="V139" s="125"/>
      <c r="AS139" s="120" t="s">
        <v>149</v>
      </c>
      <c r="AU139" s="126" t="s">
        <v>72</v>
      </c>
      <c r="AV139" s="126" t="s">
        <v>81</v>
      </c>
      <c r="AZ139" s="120" t="s">
        <v>142</v>
      </c>
      <c r="BL139" s="127">
        <f>SUM(BL140:BL150)</f>
        <v>0</v>
      </c>
    </row>
    <row r="140" spans="2:66" s="1" customFormat="1" ht="16.5" customHeight="1">
      <c r="B140" s="130"/>
      <c r="C140" s="131" t="s">
        <v>191</v>
      </c>
      <c r="D140" s="131" t="s">
        <v>144</v>
      </c>
      <c r="E140" s="131">
        <v>731</v>
      </c>
      <c r="F140" s="132" t="s">
        <v>1549</v>
      </c>
      <c r="G140" s="133" t="s">
        <v>1550</v>
      </c>
      <c r="H140" s="134" t="s">
        <v>344</v>
      </c>
      <c r="I140" s="135">
        <v>14</v>
      </c>
      <c r="J140" s="136"/>
      <c r="K140" s="136">
        <f t="shared" ref="K140:K150" si="10">ROUND(J140*I140,2)</f>
        <v>0</v>
      </c>
      <c r="L140" s="137"/>
      <c r="M140" s="25"/>
      <c r="N140" s="138" t="s">
        <v>1</v>
      </c>
      <c r="O140" s="139" t="s">
        <v>39</v>
      </c>
      <c r="P140" s="140">
        <v>0.66988000000000003</v>
      </c>
      <c r="Q140" s="140">
        <f t="shared" ref="Q140:Q150" si="11">P140*I140</f>
        <v>9.3783200000000004</v>
      </c>
      <c r="R140" s="140">
        <v>3.2169999999999998E-3</v>
      </c>
      <c r="S140" s="140">
        <f t="shared" ref="S140:S150" si="12">R140*I140</f>
        <v>4.5037999999999995E-2</v>
      </c>
      <c r="T140" s="140">
        <v>0</v>
      </c>
      <c r="U140" s="140">
        <f t="shared" ref="U140:U150" si="13">T140*I140</f>
        <v>0</v>
      </c>
      <c r="V140" s="141" t="s">
        <v>1</v>
      </c>
      <c r="AS140" s="142" t="s">
        <v>209</v>
      </c>
      <c r="AU140" s="142" t="s">
        <v>144</v>
      </c>
      <c r="AV140" s="142" t="s">
        <v>149</v>
      </c>
      <c r="AZ140" s="13" t="s">
        <v>142</v>
      </c>
      <c r="BF140" s="143">
        <f t="shared" ref="BF140:BF150" si="14">IF(O140="základná",K140,0)</f>
        <v>0</v>
      </c>
      <c r="BG140" s="143">
        <f t="shared" ref="BG140:BG150" si="15">IF(O140="znížená",K140,0)</f>
        <v>0</v>
      </c>
      <c r="BH140" s="143">
        <f t="shared" ref="BH140:BH150" si="16">IF(O140="zákl. prenesená",K140,0)</f>
        <v>0</v>
      </c>
      <c r="BI140" s="143">
        <f t="shared" ref="BI140:BI150" si="17">IF(O140="zníž. prenesená",K140,0)</f>
        <v>0</v>
      </c>
      <c r="BJ140" s="143">
        <f t="shared" ref="BJ140:BJ150" si="18">IF(O140="nulová",K140,0)</f>
        <v>0</v>
      </c>
      <c r="BK140" s="13" t="s">
        <v>149</v>
      </c>
      <c r="BL140" s="143">
        <f t="shared" ref="BL140:BL150" si="19">ROUND(J140*I140,2)</f>
        <v>0</v>
      </c>
      <c r="BM140" s="13" t="s">
        <v>209</v>
      </c>
      <c r="BN140" s="142" t="s">
        <v>1551</v>
      </c>
    </row>
    <row r="141" spans="2:66" s="1" customFormat="1" ht="33" customHeight="1">
      <c r="B141" s="130"/>
      <c r="C141" s="144" t="s">
        <v>200</v>
      </c>
      <c r="D141" s="144" t="s">
        <v>205</v>
      </c>
      <c r="E141" s="144">
        <v>484</v>
      </c>
      <c r="F141" s="145" t="s">
        <v>1552</v>
      </c>
      <c r="G141" s="146" t="s">
        <v>1553</v>
      </c>
      <c r="H141" s="147" t="s">
        <v>344</v>
      </c>
      <c r="I141" s="148">
        <v>1</v>
      </c>
      <c r="J141" s="149"/>
      <c r="K141" s="149">
        <f t="shared" si="10"/>
        <v>0</v>
      </c>
      <c r="L141" s="150"/>
      <c r="M141" s="151"/>
      <c r="N141" s="152" t="s">
        <v>1</v>
      </c>
      <c r="O141" s="153" t="s">
        <v>39</v>
      </c>
      <c r="P141" s="140">
        <v>0</v>
      </c>
      <c r="Q141" s="140">
        <f t="shared" si="11"/>
        <v>0</v>
      </c>
      <c r="R141" s="140">
        <v>1.536E-2</v>
      </c>
      <c r="S141" s="140">
        <f t="shared" si="12"/>
        <v>1.536E-2</v>
      </c>
      <c r="T141" s="140">
        <v>0</v>
      </c>
      <c r="U141" s="140">
        <f t="shared" si="13"/>
        <v>0</v>
      </c>
      <c r="V141" s="141" t="s">
        <v>1</v>
      </c>
      <c r="AS141" s="142" t="s">
        <v>273</v>
      </c>
      <c r="AU141" s="142" t="s">
        <v>205</v>
      </c>
      <c r="AV141" s="142" t="s">
        <v>149</v>
      </c>
      <c r="AZ141" s="13" t="s">
        <v>142</v>
      </c>
      <c r="BF141" s="143">
        <f t="shared" si="14"/>
        <v>0</v>
      </c>
      <c r="BG141" s="143">
        <f t="shared" si="15"/>
        <v>0</v>
      </c>
      <c r="BH141" s="143">
        <f t="shared" si="16"/>
        <v>0</v>
      </c>
      <c r="BI141" s="143">
        <f t="shared" si="17"/>
        <v>0</v>
      </c>
      <c r="BJ141" s="143">
        <f t="shared" si="18"/>
        <v>0</v>
      </c>
      <c r="BK141" s="13" t="s">
        <v>149</v>
      </c>
      <c r="BL141" s="143">
        <f t="shared" si="19"/>
        <v>0</v>
      </c>
      <c r="BM141" s="13" t="s">
        <v>209</v>
      </c>
      <c r="BN141" s="142" t="s">
        <v>1554</v>
      </c>
    </row>
    <row r="142" spans="2:66" s="1" customFormat="1" ht="37.950000000000003" customHeight="1">
      <c r="B142" s="130"/>
      <c r="C142" s="144" t="s">
        <v>217</v>
      </c>
      <c r="D142" s="144" t="s">
        <v>205</v>
      </c>
      <c r="E142" s="144">
        <v>484</v>
      </c>
      <c r="F142" s="145" t="s">
        <v>1555</v>
      </c>
      <c r="G142" s="146" t="s">
        <v>1556</v>
      </c>
      <c r="H142" s="147" t="s">
        <v>344</v>
      </c>
      <c r="I142" s="148">
        <v>2</v>
      </c>
      <c r="J142" s="149"/>
      <c r="K142" s="149">
        <f t="shared" si="10"/>
        <v>0</v>
      </c>
      <c r="L142" s="150"/>
      <c r="M142" s="151"/>
      <c r="N142" s="152" t="s">
        <v>1</v>
      </c>
      <c r="O142" s="153" t="s">
        <v>39</v>
      </c>
      <c r="P142" s="140">
        <v>0</v>
      </c>
      <c r="Q142" s="140">
        <f t="shared" si="11"/>
        <v>0</v>
      </c>
      <c r="R142" s="140">
        <v>2.4490000000000001E-2</v>
      </c>
      <c r="S142" s="140">
        <f t="shared" si="12"/>
        <v>4.8980000000000003E-2</v>
      </c>
      <c r="T142" s="140">
        <v>0</v>
      </c>
      <c r="U142" s="140">
        <f t="shared" si="13"/>
        <v>0</v>
      </c>
      <c r="V142" s="141" t="s">
        <v>1</v>
      </c>
      <c r="AS142" s="142" t="s">
        <v>273</v>
      </c>
      <c r="AU142" s="142" t="s">
        <v>205</v>
      </c>
      <c r="AV142" s="142" t="s">
        <v>149</v>
      </c>
      <c r="AZ142" s="13" t="s">
        <v>142</v>
      </c>
      <c r="BF142" s="143">
        <f t="shared" si="14"/>
        <v>0</v>
      </c>
      <c r="BG142" s="143">
        <f t="shared" si="15"/>
        <v>0</v>
      </c>
      <c r="BH142" s="143">
        <f t="shared" si="16"/>
        <v>0</v>
      </c>
      <c r="BI142" s="143">
        <f t="shared" si="17"/>
        <v>0</v>
      </c>
      <c r="BJ142" s="143">
        <f t="shared" si="18"/>
        <v>0</v>
      </c>
      <c r="BK142" s="13" t="s">
        <v>149</v>
      </c>
      <c r="BL142" s="143">
        <f t="shared" si="19"/>
        <v>0</v>
      </c>
      <c r="BM142" s="13" t="s">
        <v>209</v>
      </c>
      <c r="BN142" s="142" t="s">
        <v>1557</v>
      </c>
    </row>
    <row r="143" spans="2:66" s="1" customFormat="1" ht="44.25" customHeight="1">
      <c r="B143" s="130"/>
      <c r="C143" s="144" t="s">
        <v>221</v>
      </c>
      <c r="D143" s="144" t="s">
        <v>205</v>
      </c>
      <c r="E143" s="144">
        <v>484</v>
      </c>
      <c r="F143" s="145" t="s">
        <v>1558</v>
      </c>
      <c r="G143" s="146" t="s">
        <v>1559</v>
      </c>
      <c r="H143" s="147" t="s">
        <v>344</v>
      </c>
      <c r="I143" s="148">
        <v>4</v>
      </c>
      <c r="J143" s="149"/>
      <c r="K143" s="149">
        <f t="shared" si="10"/>
        <v>0</v>
      </c>
      <c r="L143" s="150"/>
      <c r="M143" s="151"/>
      <c r="N143" s="152" t="s">
        <v>1</v>
      </c>
      <c r="O143" s="153" t="s">
        <v>39</v>
      </c>
      <c r="P143" s="140">
        <v>0</v>
      </c>
      <c r="Q143" s="140">
        <f t="shared" si="11"/>
        <v>0</v>
      </c>
      <c r="R143" s="140">
        <v>3.7839999999999999E-2</v>
      </c>
      <c r="S143" s="140">
        <f t="shared" si="12"/>
        <v>0.15135999999999999</v>
      </c>
      <c r="T143" s="140">
        <v>0</v>
      </c>
      <c r="U143" s="140">
        <f t="shared" si="13"/>
        <v>0</v>
      </c>
      <c r="V143" s="141" t="s">
        <v>1</v>
      </c>
      <c r="AS143" s="142" t="s">
        <v>273</v>
      </c>
      <c r="AU143" s="142" t="s">
        <v>205</v>
      </c>
      <c r="AV143" s="142" t="s">
        <v>149</v>
      </c>
      <c r="AZ143" s="13" t="s">
        <v>142</v>
      </c>
      <c r="BF143" s="143">
        <f t="shared" si="14"/>
        <v>0</v>
      </c>
      <c r="BG143" s="143">
        <f t="shared" si="15"/>
        <v>0</v>
      </c>
      <c r="BH143" s="143">
        <f t="shared" si="16"/>
        <v>0</v>
      </c>
      <c r="BI143" s="143">
        <f t="shared" si="17"/>
        <v>0</v>
      </c>
      <c r="BJ143" s="143">
        <f t="shared" si="18"/>
        <v>0</v>
      </c>
      <c r="BK143" s="13" t="s">
        <v>149</v>
      </c>
      <c r="BL143" s="143">
        <f t="shared" si="19"/>
        <v>0</v>
      </c>
      <c r="BM143" s="13" t="s">
        <v>209</v>
      </c>
      <c r="BN143" s="142" t="s">
        <v>1560</v>
      </c>
    </row>
    <row r="144" spans="2:66" s="1" customFormat="1" ht="24.15" customHeight="1">
      <c r="B144" s="130"/>
      <c r="C144" s="144" t="s">
        <v>204</v>
      </c>
      <c r="D144" s="144" t="s">
        <v>205</v>
      </c>
      <c r="E144" s="144">
        <v>484</v>
      </c>
      <c r="F144" s="145" t="s">
        <v>1561</v>
      </c>
      <c r="G144" s="146" t="s">
        <v>1562</v>
      </c>
      <c r="H144" s="147" t="s">
        <v>344</v>
      </c>
      <c r="I144" s="148">
        <v>3</v>
      </c>
      <c r="J144" s="149"/>
      <c r="K144" s="149">
        <f t="shared" si="10"/>
        <v>0</v>
      </c>
      <c r="L144" s="150"/>
      <c r="M144" s="151"/>
      <c r="N144" s="152" t="s">
        <v>1</v>
      </c>
      <c r="O144" s="153" t="s">
        <v>39</v>
      </c>
      <c r="P144" s="140">
        <v>0</v>
      </c>
      <c r="Q144" s="140">
        <f t="shared" si="11"/>
        <v>0</v>
      </c>
      <c r="R144" s="140">
        <v>2.2450000000000001E-2</v>
      </c>
      <c r="S144" s="140">
        <f t="shared" si="12"/>
        <v>6.7350000000000007E-2</v>
      </c>
      <c r="T144" s="140">
        <v>0</v>
      </c>
      <c r="U144" s="140">
        <f t="shared" si="13"/>
        <v>0</v>
      </c>
      <c r="V144" s="141" t="s">
        <v>1</v>
      </c>
      <c r="AS144" s="142" t="s">
        <v>273</v>
      </c>
      <c r="AU144" s="142" t="s">
        <v>205</v>
      </c>
      <c r="AV144" s="142" t="s">
        <v>149</v>
      </c>
      <c r="AZ144" s="13" t="s">
        <v>142</v>
      </c>
      <c r="BF144" s="143">
        <f t="shared" si="14"/>
        <v>0</v>
      </c>
      <c r="BG144" s="143">
        <f t="shared" si="15"/>
        <v>0</v>
      </c>
      <c r="BH144" s="143">
        <f t="shared" si="16"/>
        <v>0</v>
      </c>
      <c r="BI144" s="143">
        <f t="shared" si="17"/>
        <v>0</v>
      </c>
      <c r="BJ144" s="143">
        <f t="shared" si="18"/>
        <v>0</v>
      </c>
      <c r="BK144" s="13" t="s">
        <v>149</v>
      </c>
      <c r="BL144" s="143">
        <f t="shared" si="19"/>
        <v>0</v>
      </c>
      <c r="BM144" s="13" t="s">
        <v>209</v>
      </c>
      <c r="BN144" s="142" t="s">
        <v>1563</v>
      </c>
    </row>
    <row r="145" spans="2:66" s="1" customFormat="1" ht="24.15" customHeight="1">
      <c r="B145" s="130"/>
      <c r="C145" s="144" t="s">
        <v>209</v>
      </c>
      <c r="D145" s="144" t="s">
        <v>205</v>
      </c>
      <c r="E145" s="144">
        <v>484</v>
      </c>
      <c r="F145" s="145" t="s">
        <v>1564</v>
      </c>
      <c r="G145" s="146" t="s">
        <v>1565</v>
      </c>
      <c r="H145" s="147" t="s">
        <v>344</v>
      </c>
      <c r="I145" s="148">
        <v>1</v>
      </c>
      <c r="J145" s="149"/>
      <c r="K145" s="149">
        <f t="shared" si="10"/>
        <v>0</v>
      </c>
      <c r="L145" s="150"/>
      <c r="M145" s="151"/>
      <c r="N145" s="152" t="s">
        <v>1</v>
      </c>
      <c r="O145" s="153" t="s">
        <v>39</v>
      </c>
      <c r="P145" s="140">
        <v>0</v>
      </c>
      <c r="Q145" s="140">
        <f t="shared" si="11"/>
        <v>0</v>
      </c>
      <c r="R145" s="140">
        <v>2.972E-2</v>
      </c>
      <c r="S145" s="140">
        <f t="shared" si="12"/>
        <v>2.972E-2</v>
      </c>
      <c r="T145" s="140">
        <v>0</v>
      </c>
      <c r="U145" s="140">
        <f t="shared" si="13"/>
        <v>0</v>
      </c>
      <c r="V145" s="141" t="s">
        <v>1</v>
      </c>
      <c r="AS145" s="142" t="s">
        <v>273</v>
      </c>
      <c r="AU145" s="142" t="s">
        <v>205</v>
      </c>
      <c r="AV145" s="142" t="s">
        <v>149</v>
      </c>
      <c r="AZ145" s="13" t="s">
        <v>142</v>
      </c>
      <c r="BF145" s="143">
        <f t="shared" si="14"/>
        <v>0</v>
      </c>
      <c r="BG145" s="143">
        <f t="shared" si="15"/>
        <v>0</v>
      </c>
      <c r="BH145" s="143">
        <f t="shared" si="16"/>
        <v>0</v>
      </c>
      <c r="BI145" s="143">
        <f t="shared" si="17"/>
        <v>0</v>
      </c>
      <c r="BJ145" s="143">
        <f t="shared" si="18"/>
        <v>0</v>
      </c>
      <c r="BK145" s="13" t="s">
        <v>149</v>
      </c>
      <c r="BL145" s="143">
        <f t="shared" si="19"/>
        <v>0</v>
      </c>
      <c r="BM145" s="13" t="s">
        <v>209</v>
      </c>
      <c r="BN145" s="142" t="s">
        <v>1566</v>
      </c>
    </row>
    <row r="146" spans="2:66" s="1" customFormat="1" ht="24.15" customHeight="1">
      <c r="B146" s="130"/>
      <c r="C146" s="144" t="s">
        <v>213</v>
      </c>
      <c r="D146" s="144" t="s">
        <v>205</v>
      </c>
      <c r="E146" s="144">
        <v>484</v>
      </c>
      <c r="F146" s="145" t="s">
        <v>1567</v>
      </c>
      <c r="G146" s="146" t="s">
        <v>1568</v>
      </c>
      <c r="H146" s="147" t="s">
        <v>344</v>
      </c>
      <c r="I146" s="148">
        <v>3</v>
      </c>
      <c r="J146" s="149"/>
      <c r="K146" s="149">
        <f t="shared" si="10"/>
        <v>0</v>
      </c>
      <c r="L146" s="150"/>
      <c r="M146" s="151"/>
      <c r="N146" s="152" t="s">
        <v>1</v>
      </c>
      <c r="O146" s="153" t="s">
        <v>39</v>
      </c>
      <c r="P146" s="140">
        <v>0</v>
      </c>
      <c r="Q146" s="140">
        <f t="shared" si="11"/>
        <v>0</v>
      </c>
      <c r="R146" s="140">
        <v>3.0009999999999998E-2</v>
      </c>
      <c r="S146" s="140">
        <f t="shared" si="12"/>
        <v>9.0029999999999999E-2</v>
      </c>
      <c r="T146" s="140">
        <v>0</v>
      </c>
      <c r="U146" s="140">
        <f t="shared" si="13"/>
        <v>0</v>
      </c>
      <c r="V146" s="141" t="s">
        <v>1</v>
      </c>
      <c r="AS146" s="142" t="s">
        <v>273</v>
      </c>
      <c r="AU146" s="142" t="s">
        <v>205</v>
      </c>
      <c r="AV146" s="142" t="s">
        <v>149</v>
      </c>
      <c r="AZ146" s="13" t="s">
        <v>142</v>
      </c>
      <c r="BF146" s="143">
        <f t="shared" si="14"/>
        <v>0</v>
      </c>
      <c r="BG146" s="143">
        <f t="shared" si="15"/>
        <v>0</v>
      </c>
      <c r="BH146" s="143">
        <f t="shared" si="16"/>
        <v>0</v>
      </c>
      <c r="BI146" s="143">
        <f t="shared" si="17"/>
        <v>0</v>
      </c>
      <c r="BJ146" s="143">
        <f t="shared" si="18"/>
        <v>0</v>
      </c>
      <c r="BK146" s="13" t="s">
        <v>149</v>
      </c>
      <c r="BL146" s="143">
        <f t="shared" si="19"/>
        <v>0</v>
      </c>
      <c r="BM146" s="13" t="s">
        <v>209</v>
      </c>
      <c r="BN146" s="142" t="s">
        <v>1569</v>
      </c>
    </row>
    <row r="147" spans="2:66" s="1" customFormat="1" ht="16.5" customHeight="1">
      <c r="B147" s="130"/>
      <c r="C147" s="144" t="s">
        <v>7</v>
      </c>
      <c r="D147" s="144" t="s">
        <v>205</v>
      </c>
      <c r="E147" s="144">
        <v>484</v>
      </c>
      <c r="F147" s="145" t="s">
        <v>1570</v>
      </c>
      <c r="G147" s="146" t="s">
        <v>1571</v>
      </c>
      <c r="H147" s="147" t="s">
        <v>344</v>
      </c>
      <c r="I147" s="148">
        <v>14</v>
      </c>
      <c r="J147" s="149"/>
      <c r="K147" s="149">
        <f t="shared" si="10"/>
        <v>0</v>
      </c>
      <c r="L147" s="150"/>
      <c r="M147" s="151"/>
      <c r="N147" s="152" t="s">
        <v>1</v>
      </c>
      <c r="O147" s="153" t="s">
        <v>39</v>
      </c>
      <c r="P147" s="140">
        <v>0</v>
      </c>
      <c r="Q147" s="140">
        <f t="shared" si="11"/>
        <v>0</v>
      </c>
      <c r="R147" s="140">
        <v>3.0009999999999998E-2</v>
      </c>
      <c r="S147" s="140">
        <f t="shared" si="12"/>
        <v>0.42013999999999996</v>
      </c>
      <c r="T147" s="140">
        <v>0</v>
      </c>
      <c r="U147" s="140">
        <f t="shared" si="13"/>
        <v>0</v>
      </c>
      <c r="V147" s="141" t="s">
        <v>1</v>
      </c>
      <c r="AS147" s="142" t="s">
        <v>273</v>
      </c>
      <c r="AU147" s="142" t="s">
        <v>205</v>
      </c>
      <c r="AV147" s="142" t="s">
        <v>149</v>
      </c>
      <c r="AZ147" s="13" t="s">
        <v>142</v>
      </c>
      <c r="BF147" s="143">
        <f t="shared" si="14"/>
        <v>0</v>
      </c>
      <c r="BG147" s="143">
        <f t="shared" si="15"/>
        <v>0</v>
      </c>
      <c r="BH147" s="143">
        <f t="shared" si="16"/>
        <v>0</v>
      </c>
      <c r="BI147" s="143">
        <f t="shared" si="17"/>
        <v>0</v>
      </c>
      <c r="BJ147" s="143">
        <f t="shared" si="18"/>
        <v>0</v>
      </c>
      <c r="BK147" s="13" t="s">
        <v>149</v>
      </c>
      <c r="BL147" s="143">
        <f t="shared" si="19"/>
        <v>0</v>
      </c>
      <c r="BM147" s="13" t="s">
        <v>209</v>
      </c>
      <c r="BN147" s="142" t="s">
        <v>1572</v>
      </c>
    </row>
    <row r="148" spans="2:66" s="1" customFormat="1" ht="16.5" customHeight="1">
      <c r="B148" s="130"/>
      <c r="C148" s="144" t="s">
        <v>228</v>
      </c>
      <c r="D148" s="144" t="s">
        <v>205</v>
      </c>
      <c r="E148" s="144">
        <v>484</v>
      </c>
      <c r="F148" s="145" t="s">
        <v>1573</v>
      </c>
      <c r="G148" s="146" t="s">
        <v>1574</v>
      </c>
      <c r="H148" s="147" t="s">
        <v>344</v>
      </c>
      <c r="I148" s="148">
        <v>14</v>
      </c>
      <c r="J148" s="149"/>
      <c r="K148" s="149">
        <f t="shared" si="10"/>
        <v>0</v>
      </c>
      <c r="L148" s="150"/>
      <c r="M148" s="151"/>
      <c r="N148" s="152" t="s">
        <v>1</v>
      </c>
      <c r="O148" s="153" t="s">
        <v>39</v>
      </c>
      <c r="P148" s="140">
        <v>0</v>
      </c>
      <c r="Q148" s="140">
        <f t="shared" si="11"/>
        <v>0</v>
      </c>
      <c r="R148" s="140">
        <v>3.0009999999999998E-2</v>
      </c>
      <c r="S148" s="140">
        <f t="shared" si="12"/>
        <v>0.42013999999999996</v>
      </c>
      <c r="T148" s="140">
        <v>0</v>
      </c>
      <c r="U148" s="140">
        <f t="shared" si="13"/>
        <v>0</v>
      </c>
      <c r="V148" s="141" t="s">
        <v>1</v>
      </c>
      <c r="AS148" s="142" t="s">
        <v>273</v>
      </c>
      <c r="AU148" s="142" t="s">
        <v>205</v>
      </c>
      <c r="AV148" s="142" t="s">
        <v>149</v>
      </c>
      <c r="AZ148" s="13" t="s">
        <v>142</v>
      </c>
      <c r="BF148" s="143">
        <f t="shared" si="14"/>
        <v>0</v>
      </c>
      <c r="BG148" s="143">
        <f t="shared" si="15"/>
        <v>0</v>
      </c>
      <c r="BH148" s="143">
        <f t="shared" si="16"/>
        <v>0</v>
      </c>
      <c r="BI148" s="143">
        <f t="shared" si="17"/>
        <v>0</v>
      </c>
      <c r="BJ148" s="143">
        <f t="shared" si="18"/>
        <v>0</v>
      </c>
      <c r="BK148" s="13" t="s">
        <v>149</v>
      </c>
      <c r="BL148" s="143">
        <f t="shared" si="19"/>
        <v>0</v>
      </c>
      <c r="BM148" s="13" t="s">
        <v>209</v>
      </c>
      <c r="BN148" s="142" t="s">
        <v>1575</v>
      </c>
    </row>
    <row r="149" spans="2:66" s="1" customFormat="1" ht="16.5" customHeight="1">
      <c r="B149" s="130"/>
      <c r="C149" s="144" t="s">
        <v>232</v>
      </c>
      <c r="D149" s="144" t="s">
        <v>205</v>
      </c>
      <c r="E149" s="144">
        <v>484</v>
      </c>
      <c r="F149" s="145" t="s">
        <v>1576</v>
      </c>
      <c r="G149" s="146" t="s">
        <v>1577</v>
      </c>
      <c r="H149" s="147" t="s">
        <v>344</v>
      </c>
      <c r="I149" s="148">
        <v>14</v>
      </c>
      <c r="J149" s="149"/>
      <c r="K149" s="149">
        <f t="shared" si="10"/>
        <v>0</v>
      </c>
      <c r="L149" s="150"/>
      <c r="M149" s="151"/>
      <c r="N149" s="152" t="s">
        <v>1</v>
      </c>
      <c r="O149" s="153" t="s">
        <v>39</v>
      </c>
      <c r="P149" s="140">
        <v>0</v>
      </c>
      <c r="Q149" s="140">
        <f t="shared" si="11"/>
        <v>0</v>
      </c>
      <c r="R149" s="140">
        <v>1.575E-2</v>
      </c>
      <c r="S149" s="140">
        <f t="shared" si="12"/>
        <v>0.2205</v>
      </c>
      <c r="T149" s="140">
        <v>0</v>
      </c>
      <c r="U149" s="140">
        <f t="shared" si="13"/>
        <v>0</v>
      </c>
      <c r="V149" s="141" t="s">
        <v>1</v>
      </c>
      <c r="AS149" s="142" t="s">
        <v>273</v>
      </c>
      <c r="AU149" s="142" t="s">
        <v>205</v>
      </c>
      <c r="AV149" s="142" t="s">
        <v>149</v>
      </c>
      <c r="AZ149" s="13" t="s">
        <v>142</v>
      </c>
      <c r="BF149" s="143">
        <f t="shared" si="14"/>
        <v>0</v>
      </c>
      <c r="BG149" s="143">
        <f t="shared" si="15"/>
        <v>0</v>
      </c>
      <c r="BH149" s="143">
        <f t="shared" si="16"/>
        <v>0</v>
      </c>
      <c r="BI149" s="143">
        <f t="shared" si="17"/>
        <v>0</v>
      </c>
      <c r="BJ149" s="143">
        <f t="shared" si="18"/>
        <v>0</v>
      </c>
      <c r="BK149" s="13" t="s">
        <v>149</v>
      </c>
      <c r="BL149" s="143">
        <f t="shared" si="19"/>
        <v>0</v>
      </c>
      <c r="BM149" s="13" t="s">
        <v>209</v>
      </c>
      <c r="BN149" s="142" t="s">
        <v>1578</v>
      </c>
    </row>
    <row r="150" spans="2:66" s="1" customFormat="1" ht="16.5" customHeight="1">
      <c r="B150" s="130"/>
      <c r="C150" s="131" t="s">
        <v>196</v>
      </c>
      <c r="D150" s="131" t="s">
        <v>144</v>
      </c>
      <c r="E150" s="131">
        <v>731</v>
      </c>
      <c r="F150" s="132" t="s">
        <v>1579</v>
      </c>
      <c r="G150" s="133" t="s">
        <v>1580</v>
      </c>
      <c r="H150" s="134" t="s">
        <v>1581</v>
      </c>
      <c r="I150" s="135">
        <v>1</v>
      </c>
      <c r="J150" s="136"/>
      <c r="K150" s="136">
        <f t="shared" si="10"/>
        <v>0</v>
      </c>
      <c r="L150" s="137"/>
      <c r="M150" s="25"/>
      <c r="N150" s="154" t="s">
        <v>1</v>
      </c>
      <c r="O150" s="155" t="s">
        <v>39</v>
      </c>
      <c r="P150" s="156">
        <v>2.5000000000000001E-2</v>
      </c>
      <c r="Q150" s="156">
        <f t="shared" si="11"/>
        <v>2.5000000000000001E-2</v>
      </c>
      <c r="R150" s="156">
        <v>0</v>
      </c>
      <c r="S150" s="156">
        <f t="shared" si="12"/>
        <v>0</v>
      </c>
      <c r="T150" s="156">
        <v>0</v>
      </c>
      <c r="U150" s="156">
        <f t="shared" si="13"/>
        <v>0</v>
      </c>
      <c r="V150" s="157" t="s">
        <v>1</v>
      </c>
      <c r="AS150" s="142" t="s">
        <v>209</v>
      </c>
      <c r="AU150" s="142" t="s">
        <v>144</v>
      </c>
      <c r="AV150" s="142" t="s">
        <v>149</v>
      </c>
      <c r="AZ150" s="13" t="s">
        <v>142</v>
      </c>
      <c r="BF150" s="143">
        <f t="shared" si="14"/>
        <v>0</v>
      </c>
      <c r="BG150" s="143">
        <f t="shared" si="15"/>
        <v>0</v>
      </c>
      <c r="BH150" s="143">
        <f t="shared" si="16"/>
        <v>0</v>
      </c>
      <c r="BI150" s="143">
        <f t="shared" si="17"/>
        <v>0</v>
      </c>
      <c r="BJ150" s="143">
        <f t="shared" si="18"/>
        <v>0</v>
      </c>
      <c r="BK150" s="13" t="s">
        <v>149</v>
      </c>
      <c r="BL150" s="143">
        <f t="shared" si="19"/>
        <v>0</v>
      </c>
      <c r="BM150" s="13" t="s">
        <v>209</v>
      </c>
      <c r="BN150" s="142" t="s">
        <v>1582</v>
      </c>
    </row>
    <row r="151" spans="2:66" s="1" customFormat="1" ht="6.9" customHeight="1">
      <c r="B151" s="40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25"/>
    </row>
  </sheetData>
  <autoFilter ref="C121:L150" xr:uid="{00000000-0009-0000-0000-000005000000}"/>
  <mergeCells count="8">
    <mergeCell ref="F112:I112"/>
    <mergeCell ref="F114:I114"/>
    <mergeCell ref="M2:W2"/>
    <mergeCell ref="F7:I7"/>
    <mergeCell ref="F9:I9"/>
    <mergeCell ref="F27:I27"/>
    <mergeCell ref="F85:I85"/>
    <mergeCell ref="F87:I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N345"/>
  <sheetViews>
    <sheetView showGridLines="0" topLeftCell="A122" workbookViewId="0">
      <selection activeCell="J134" sqref="J134:J344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0.7109375" customWidth="1"/>
    <col min="6" max="6" width="17.140625" customWidth="1"/>
    <col min="7" max="7" width="50.85546875" customWidth="1"/>
    <col min="8" max="8" width="7.42578125" customWidth="1"/>
    <col min="9" max="9" width="14" customWidth="1"/>
    <col min="10" max="10" width="15.85546875" customWidth="1"/>
    <col min="11" max="11" width="22.28515625" customWidth="1"/>
    <col min="12" max="12" width="22.28515625" hidden="1" customWidth="1"/>
    <col min="13" max="13" width="9.28515625" customWidth="1"/>
    <col min="14" max="14" width="10.85546875" hidden="1" customWidth="1"/>
    <col min="15" max="15" width="9.28515625" hidden="1"/>
    <col min="16" max="22" width="14.140625" hidden="1" customWidth="1"/>
    <col min="23" max="23" width="12.28515625" customWidth="1"/>
    <col min="24" max="24" width="16.28515625" customWidth="1"/>
    <col min="25" max="25" width="12.28515625" customWidth="1"/>
    <col min="26" max="26" width="15" customWidth="1"/>
    <col min="27" max="27" width="11" customWidth="1"/>
    <col min="28" max="28" width="15" customWidth="1"/>
    <col min="29" max="29" width="16.28515625" customWidth="1"/>
    <col min="30" max="30" width="11" customWidth="1"/>
    <col min="31" max="31" width="15" customWidth="1"/>
    <col min="32" max="32" width="16.28515625" customWidth="1"/>
    <col min="45" max="66" width="9.28515625" hidden="1"/>
  </cols>
  <sheetData>
    <row r="2" spans="2:47" ht="36.9" customHeight="1">
      <c r="M2" s="192" t="s">
        <v>5</v>
      </c>
      <c r="N2" s="186"/>
      <c r="O2" s="186"/>
      <c r="P2" s="186"/>
      <c r="Q2" s="186"/>
      <c r="R2" s="186"/>
      <c r="S2" s="186"/>
      <c r="T2" s="186"/>
      <c r="U2" s="186"/>
      <c r="V2" s="186"/>
      <c r="W2" s="186"/>
      <c r="AU2" s="13" t="s">
        <v>85</v>
      </c>
    </row>
    <row r="3" spans="2:47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U3" s="13" t="s">
        <v>73</v>
      </c>
    </row>
    <row r="4" spans="2:47" ht="24.9" customHeight="1">
      <c r="B4" s="16"/>
      <c r="D4" s="17" t="s">
        <v>95</v>
      </c>
      <c r="E4" s="17"/>
      <c r="M4" s="16"/>
      <c r="N4" s="84" t="s">
        <v>9</v>
      </c>
      <c r="AU4" s="13" t="s">
        <v>3</v>
      </c>
    </row>
    <row r="5" spans="2:47" ht="6.9" customHeight="1">
      <c r="B5" s="16"/>
      <c r="M5" s="16"/>
    </row>
    <row r="6" spans="2:47" ht="12" customHeight="1">
      <c r="B6" s="16"/>
      <c r="D6" s="22" t="s">
        <v>13</v>
      </c>
      <c r="E6" s="22"/>
      <c r="M6" s="16"/>
    </row>
    <row r="7" spans="2:47" ht="16.5" customHeight="1">
      <c r="B7" s="16"/>
      <c r="F7" s="200" t="str">
        <f>'Rekapitulácia stavby'!K6</f>
        <v>PRÍSTAVBA K PRIEMYSELNEJ BUDOVE</v>
      </c>
      <c r="G7" s="201"/>
      <c r="H7" s="201"/>
      <c r="I7" s="201"/>
      <c r="M7" s="16"/>
    </row>
    <row r="8" spans="2:47" s="1" customFormat="1" ht="12" customHeight="1">
      <c r="B8" s="25"/>
      <c r="D8" s="22" t="s">
        <v>96</v>
      </c>
      <c r="E8" s="22"/>
      <c r="M8" s="25"/>
    </row>
    <row r="9" spans="2:47" s="1" customFormat="1" ht="16.5" customHeight="1">
      <c r="B9" s="25"/>
      <c r="F9" s="163" t="s">
        <v>896</v>
      </c>
      <c r="G9" s="202"/>
      <c r="H9" s="202"/>
      <c r="I9" s="202"/>
      <c r="M9" s="25"/>
    </row>
    <row r="10" spans="2:47" s="1" customFormat="1">
      <c r="B10" s="25"/>
      <c r="M10" s="25"/>
    </row>
    <row r="11" spans="2:47" s="1" customFormat="1" ht="12" customHeight="1">
      <c r="B11" s="25"/>
      <c r="D11" s="22" t="s">
        <v>15</v>
      </c>
      <c r="E11" s="22"/>
      <c r="G11" s="20" t="s">
        <v>1</v>
      </c>
      <c r="J11" s="22" t="s">
        <v>16</v>
      </c>
      <c r="K11" s="20" t="s">
        <v>1</v>
      </c>
      <c r="M11" s="25"/>
    </row>
    <row r="12" spans="2:47" s="1" customFormat="1" ht="12" customHeight="1">
      <c r="B12" s="25"/>
      <c r="D12" s="22" t="s">
        <v>17</v>
      </c>
      <c r="E12" s="22"/>
      <c r="G12" s="20" t="s">
        <v>26</v>
      </c>
      <c r="J12" s="22" t="s">
        <v>19</v>
      </c>
      <c r="K12" s="48" t="str">
        <f>'Rekapitulácia stavby'!AN8</f>
        <v>13. 4. 2022</v>
      </c>
      <c r="M12" s="25"/>
    </row>
    <row r="13" spans="2:47" s="1" customFormat="1" ht="10.95" customHeight="1">
      <c r="B13" s="25"/>
      <c r="M13" s="25"/>
    </row>
    <row r="14" spans="2:47" s="1" customFormat="1" ht="12" customHeight="1">
      <c r="B14" s="25"/>
      <c r="D14" s="22" t="s">
        <v>21</v>
      </c>
      <c r="E14" s="22"/>
      <c r="J14" s="22" t="s">
        <v>22</v>
      </c>
      <c r="K14" s="20" t="str">
        <f>IF('Rekapitulácia stavby'!AN10="","",'Rekapitulácia stavby'!AN10)</f>
        <v/>
      </c>
      <c r="M14" s="25"/>
    </row>
    <row r="15" spans="2:47" s="1" customFormat="1" ht="18" customHeight="1">
      <c r="B15" s="25"/>
      <c r="F15" s="20" t="str">
        <f>IF('Rekapitulácia stavby'!E11="","",'Rekapitulácia stavby'!E11)</f>
        <v>PROGAST s.r.o.</v>
      </c>
      <c r="J15" s="22" t="s">
        <v>24</v>
      </c>
      <c r="K15" s="20" t="str">
        <f>IF('Rekapitulácia stavby'!AN11="","",'Rekapitulácia stavby'!AN11)</f>
        <v/>
      </c>
      <c r="M15" s="25"/>
    </row>
    <row r="16" spans="2:47" s="1" customFormat="1" ht="6.9" customHeight="1">
      <c r="B16" s="25"/>
      <c r="M16" s="25"/>
    </row>
    <row r="17" spans="2:13" s="1" customFormat="1" ht="12" customHeight="1">
      <c r="B17" s="25"/>
      <c r="D17" s="22" t="s">
        <v>25</v>
      </c>
      <c r="E17" s="22"/>
      <c r="J17" s="22" t="s">
        <v>22</v>
      </c>
      <c r="K17" s="20" t="str">
        <f>'Rekapitulácia stavby'!AN13</f>
        <v/>
      </c>
      <c r="M17" s="25"/>
    </row>
    <row r="18" spans="2:13" s="1" customFormat="1" ht="18" customHeight="1">
      <c r="B18" s="25"/>
      <c r="F18" s="185" t="str">
        <f>'Rekapitulácia stavby'!E14</f>
        <v xml:space="preserve"> </v>
      </c>
      <c r="G18" s="185"/>
      <c r="H18" s="185"/>
      <c r="I18" s="185"/>
      <c r="J18" s="22" t="s">
        <v>24</v>
      </c>
      <c r="K18" s="20" t="str">
        <f>'Rekapitulácia stavby'!AN14</f>
        <v/>
      </c>
      <c r="M18" s="25"/>
    </row>
    <row r="19" spans="2:13" s="1" customFormat="1" ht="6.9" customHeight="1">
      <c r="B19" s="25"/>
      <c r="M19" s="25"/>
    </row>
    <row r="20" spans="2:13" s="1" customFormat="1" ht="12" customHeight="1">
      <c r="B20" s="25"/>
      <c r="D20" s="22" t="s">
        <v>27</v>
      </c>
      <c r="E20" s="22"/>
      <c r="J20" s="22" t="s">
        <v>22</v>
      </c>
      <c r="K20" s="20" t="str">
        <f>IF('Rekapitulácia stavby'!AN16="","",'Rekapitulácia stavby'!AN16)</f>
        <v/>
      </c>
      <c r="M20" s="25"/>
    </row>
    <row r="21" spans="2:13" s="1" customFormat="1" ht="18" customHeight="1">
      <c r="B21" s="25"/>
      <c r="F21" s="20" t="str">
        <f>IF('Rekapitulácia stavby'!E17="","",'Rekapitulácia stavby'!E17)</f>
        <v>Ing. Ladislav Lukačovič</v>
      </c>
      <c r="J21" s="22" t="s">
        <v>24</v>
      </c>
      <c r="K21" s="20" t="str">
        <f>IF('Rekapitulácia stavby'!AN17="","",'Rekapitulácia stavby'!AN17)</f>
        <v/>
      </c>
      <c r="M21" s="25"/>
    </row>
    <row r="22" spans="2:13" s="1" customFormat="1" ht="6.9" customHeight="1">
      <c r="B22" s="25"/>
      <c r="M22" s="25"/>
    </row>
    <row r="23" spans="2:13" s="1" customFormat="1" ht="12" customHeight="1">
      <c r="B23" s="25"/>
      <c r="D23" s="22" t="s">
        <v>30</v>
      </c>
      <c r="E23" s="22"/>
      <c r="J23" s="22" t="s">
        <v>22</v>
      </c>
      <c r="K23" s="20" t="str">
        <f>IF('Rekapitulácia stavby'!AN19="","",'Rekapitulácia stavby'!AN19)</f>
        <v/>
      </c>
      <c r="M23" s="25"/>
    </row>
    <row r="24" spans="2:13" s="1" customFormat="1" ht="18" customHeight="1">
      <c r="B24" s="25"/>
      <c r="F24" s="20" t="str">
        <f>IF('Rekapitulácia stavby'!E20="","",'Rekapitulácia stavby'!E20)</f>
        <v xml:space="preserve">Ing. Norbert Kollár </v>
      </c>
      <c r="J24" s="22" t="s">
        <v>24</v>
      </c>
      <c r="K24" s="20" t="str">
        <f>IF('Rekapitulácia stavby'!AN20="","",'Rekapitulácia stavby'!AN20)</f>
        <v/>
      </c>
      <c r="M24" s="25"/>
    </row>
    <row r="25" spans="2:13" s="1" customFormat="1" ht="6.9" customHeight="1">
      <c r="B25" s="25"/>
      <c r="M25" s="25"/>
    </row>
    <row r="26" spans="2:13" s="1" customFormat="1" ht="12" customHeight="1">
      <c r="B26" s="25"/>
      <c r="D26" s="22" t="s">
        <v>32</v>
      </c>
      <c r="E26" s="22"/>
      <c r="M26" s="25"/>
    </row>
    <row r="27" spans="2:13" s="7" customFormat="1" ht="16.5" customHeight="1">
      <c r="B27" s="85"/>
      <c r="F27" s="188" t="s">
        <v>1</v>
      </c>
      <c r="G27" s="188"/>
      <c r="H27" s="188"/>
      <c r="I27" s="188"/>
      <c r="M27" s="85"/>
    </row>
    <row r="28" spans="2:13" s="1" customFormat="1" ht="6.9" customHeight="1">
      <c r="B28" s="25"/>
      <c r="M28" s="25"/>
    </row>
    <row r="29" spans="2:13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49"/>
      <c r="M29" s="25"/>
    </row>
    <row r="30" spans="2:13" s="1" customFormat="1" ht="25.35" customHeight="1">
      <c r="B30" s="25"/>
      <c r="D30" s="86" t="s">
        <v>33</v>
      </c>
      <c r="E30" s="86"/>
      <c r="K30" s="62">
        <f>ROUND(K131, 2)</f>
        <v>0</v>
      </c>
      <c r="M30" s="25"/>
    </row>
    <row r="31" spans="2:13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49"/>
      <c r="M31" s="25"/>
    </row>
    <row r="32" spans="2:13" s="1" customFormat="1" ht="14.4" customHeight="1">
      <c r="B32" s="25"/>
      <c r="G32" s="28" t="s">
        <v>35</v>
      </c>
      <c r="J32" s="28" t="s">
        <v>34</v>
      </c>
      <c r="K32" s="28" t="s">
        <v>36</v>
      </c>
      <c r="M32" s="25"/>
    </row>
    <row r="33" spans="2:13" s="1" customFormat="1" ht="14.4" customHeight="1">
      <c r="B33" s="25"/>
      <c r="D33" s="51" t="s">
        <v>37</v>
      </c>
      <c r="E33" s="51"/>
      <c r="F33" s="30" t="s">
        <v>38</v>
      </c>
      <c r="G33" s="87">
        <f>ROUND((SUM(BF131:BF344)),  2)</f>
        <v>0</v>
      </c>
      <c r="H33" s="88"/>
      <c r="I33" s="88"/>
      <c r="J33" s="89">
        <v>0.2</v>
      </c>
      <c r="K33" s="87">
        <f>ROUND(((SUM(BF131:BF344))*J33),  2)</f>
        <v>0</v>
      </c>
      <c r="M33" s="25"/>
    </row>
    <row r="34" spans="2:13" s="1" customFormat="1" ht="14.4" customHeight="1">
      <c r="B34" s="25"/>
      <c r="F34" s="30" t="s">
        <v>39</v>
      </c>
      <c r="G34" s="90">
        <f>ROUND((SUM(BG131:BG344)),  2)</f>
        <v>0</v>
      </c>
      <c r="J34" s="91">
        <v>0.2</v>
      </c>
      <c r="K34" s="90">
        <f>ROUND(((SUM(BG131:BG344))*J34),  2)</f>
        <v>0</v>
      </c>
      <c r="M34" s="25"/>
    </row>
    <row r="35" spans="2:13" s="1" customFormat="1" ht="14.4" hidden="1" customHeight="1">
      <c r="B35" s="25"/>
      <c r="F35" s="22" t="s">
        <v>40</v>
      </c>
      <c r="G35" s="90">
        <f>ROUND((SUM(BH131:BH344)),  2)</f>
        <v>0</v>
      </c>
      <c r="J35" s="91">
        <v>0.2</v>
      </c>
      <c r="K35" s="90">
        <f>0</f>
        <v>0</v>
      </c>
      <c r="M35" s="25"/>
    </row>
    <row r="36" spans="2:13" s="1" customFormat="1" ht="14.4" hidden="1" customHeight="1">
      <c r="B36" s="25"/>
      <c r="F36" s="22" t="s">
        <v>41</v>
      </c>
      <c r="G36" s="90">
        <f>ROUND((SUM(BI131:BI344)),  2)</f>
        <v>0</v>
      </c>
      <c r="J36" s="91">
        <v>0.2</v>
      </c>
      <c r="K36" s="90">
        <f>0</f>
        <v>0</v>
      </c>
      <c r="M36" s="25"/>
    </row>
    <row r="37" spans="2:13" s="1" customFormat="1" ht="14.4" hidden="1" customHeight="1">
      <c r="B37" s="25"/>
      <c r="F37" s="30" t="s">
        <v>42</v>
      </c>
      <c r="G37" s="87">
        <f>ROUND((SUM(BJ131:BJ344)),  2)</f>
        <v>0</v>
      </c>
      <c r="H37" s="88"/>
      <c r="I37" s="88"/>
      <c r="J37" s="89">
        <v>0</v>
      </c>
      <c r="K37" s="87">
        <f>0</f>
        <v>0</v>
      </c>
      <c r="M37" s="25"/>
    </row>
    <row r="38" spans="2:13" s="1" customFormat="1" ht="6.9" customHeight="1">
      <c r="B38" s="25"/>
      <c r="M38" s="25"/>
    </row>
    <row r="39" spans="2:13" s="1" customFormat="1" ht="25.35" customHeight="1">
      <c r="B39" s="25"/>
      <c r="C39" s="92"/>
      <c r="D39" s="93" t="s">
        <v>43</v>
      </c>
      <c r="E39" s="160"/>
      <c r="F39" s="53"/>
      <c r="G39" s="53"/>
      <c r="H39" s="94" t="s">
        <v>44</v>
      </c>
      <c r="I39" s="95" t="s">
        <v>45</v>
      </c>
      <c r="J39" s="53"/>
      <c r="K39" s="96">
        <f>SUM(K30:K37)</f>
        <v>0</v>
      </c>
      <c r="L39" s="97"/>
      <c r="M39" s="25"/>
    </row>
    <row r="40" spans="2:13" s="1" customFormat="1" ht="14.4" customHeight="1">
      <c r="B40" s="25"/>
      <c r="M40" s="25"/>
    </row>
    <row r="41" spans="2:13" ht="14.4" customHeight="1">
      <c r="B41" s="16"/>
      <c r="M41" s="16"/>
    </row>
    <row r="42" spans="2:13" ht="14.4" customHeight="1">
      <c r="B42" s="16"/>
      <c r="M42" s="16"/>
    </row>
    <row r="43" spans="2:13" ht="14.4" customHeight="1">
      <c r="B43" s="16"/>
      <c r="M43" s="16"/>
    </row>
    <row r="44" spans="2:13" ht="14.4" customHeight="1">
      <c r="B44" s="16"/>
      <c r="M44" s="16"/>
    </row>
    <row r="45" spans="2:13" ht="14.4" customHeight="1">
      <c r="B45" s="16"/>
      <c r="M45" s="16"/>
    </row>
    <row r="46" spans="2:13" ht="14.4" customHeight="1">
      <c r="B46" s="16"/>
      <c r="M46" s="16"/>
    </row>
    <row r="47" spans="2:13" ht="14.4" customHeight="1">
      <c r="B47" s="16"/>
      <c r="M47" s="16"/>
    </row>
    <row r="48" spans="2:13" ht="14.4" customHeight="1">
      <c r="B48" s="16"/>
      <c r="M48" s="16"/>
    </row>
    <row r="49" spans="2:13" ht="14.4" customHeight="1">
      <c r="B49" s="16"/>
      <c r="M49" s="16"/>
    </row>
    <row r="50" spans="2:13" s="1" customFormat="1" ht="14.4" customHeight="1">
      <c r="B50" s="25"/>
      <c r="D50" s="37" t="s">
        <v>46</v>
      </c>
      <c r="E50" s="37"/>
      <c r="F50" s="38"/>
      <c r="G50" s="38"/>
      <c r="H50" s="37" t="s">
        <v>47</v>
      </c>
      <c r="I50" s="38"/>
      <c r="J50" s="38"/>
      <c r="K50" s="38"/>
      <c r="L50" s="38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3.2">
      <c r="B61" s="25"/>
      <c r="D61" s="39" t="s">
        <v>48</v>
      </c>
      <c r="E61" s="39"/>
      <c r="F61" s="27"/>
      <c r="G61" s="98" t="s">
        <v>49</v>
      </c>
      <c r="H61" s="39" t="s">
        <v>48</v>
      </c>
      <c r="I61" s="27"/>
      <c r="J61" s="27"/>
      <c r="K61" s="99" t="s">
        <v>49</v>
      </c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3.2">
      <c r="B65" s="25"/>
      <c r="D65" s="37" t="s">
        <v>50</v>
      </c>
      <c r="E65" s="37"/>
      <c r="F65" s="38"/>
      <c r="G65" s="38"/>
      <c r="H65" s="37" t="s">
        <v>51</v>
      </c>
      <c r="I65" s="38"/>
      <c r="J65" s="38"/>
      <c r="K65" s="38"/>
      <c r="L65" s="38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3.2">
      <c r="B76" s="25"/>
      <c r="D76" s="39" t="s">
        <v>48</v>
      </c>
      <c r="E76" s="39"/>
      <c r="F76" s="27"/>
      <c r="G76" s="98" t="s">
        <v>49</v>
      </c>
      <c r="H76" s="39" t="s">
        <v>48</v>
      </c>
      <c r="I76" s="27"/>
      <c r="J76" s="27"/>
      <c r="K76" s="99" t="s">
        <v>49</v>
      </c>
      <c r="L76" s="27"/>
      <c r="M76" s="25"/>
    </row>
    <row r="77" spans="2:13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25"/>
    </row>
    <row r="81" spans="2:48" s="1" customFormat="1" ht="6.9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25"/>
    </row>
    <row r="82" spans="2:48" s="1" customFormat="1" ht="24.9" hidden="1" customHeight="1">
      <c r="B82" s="25"/>
      <c r="C82" s="17" t="s">
        <v>99</v>
      </c>
      <c r="M82" s="25"/>
    </row>
    <row r="83" spans="2:48" s="1" customFormat="1" ht="6.9" hidden="1" customHeight="1">
      <c r="B83" s="25"/>
      <c r="M83" s="25"/>
    </row>
    <row r="84" spans="2:48" s="1" customFormat="1" ht="12" hidden="1" customHeight="1">
      <c r="B84" s="25"/>
      <c r="C84" s="22" t="s">
        <v>13</v>
      </c>
      <c r="M84" s="25"/>
    </row>
    <row r="85" spans="2:48" s="1" customFormat="1" ht="16.5" hidden="1" customHeight="1">
      <c r="B85" s="25"/>
      <c r="F85" s="200" t="str">
        <f>F7</f>
        <v>PRÍSTAVBA K PRIEMYSELNEJ BUDOVE</v>
      </c>
      <c r="G85" s="201"/>
      <c r="H85" s="201"/>
      <c r="I85" s="201"/>
      <c r="M85" s="25"/>
    </row>
    <row r="86" spans="2:48" s="1" customFormat="1" ht="12" hidden="1" customHeight="1">
      <c r="B86" s="25"/>
      <c r="C86" s="22" t="s">
        <v>96</v>
      </c>
      <c r="M86" s="25"/>
    </row>
    <row r="87" spans="2:48" s="1" customFormat="1" ht="16.5" hidden="1" customHeight="1">
      <c r="B87" s="25"/>
      <c r="F87" s="163" t="str">
        <f>F9</f>
        <v>04 - Elektroinštalácia</v>
      </c>
      <c r="G87" s="202"/>
      <c r="H87" s="202"/>
      <c r="I87" s="202"/>
      <c r="M87" s="25"/>
    </row>
    <row r="88" spans="2:48" s="1" customFormat="1" ht="6.9" hidden="1" customHeight="1">
      <c r="B88" s="25"/>
      <c r="M88" s="25"/>
    </row>
    <row r="89" spans="2:48" s="1" customFormat="1" ht="12" hidden="1" customHeight="1">
      <c r="B89" s="25"/>
      <c r="C89" s="22" t="s">
        <v>17</v>
      </c>
      <c r="G89" s="20" t="str">
        <f>G12</f>
        <v xml:space="preserve"> </v>
      </c>
      <c r="J89" s="22" t="s">
        <v>19</v>
      </c>
      <c r="K89" s="48" t="str">
        <f>IF(K12="","",K12)</f>
        <v>13. 4. 2022</v>
      </c>
      <c r="M89" s="25"/>
    </row>
    <row r="90" spans="2:48" s="1" customFormat="1" ht="6.9" hidden="1" customHeight="1">
      <c r="B90" s="25"/>
      <c r="M90" s="25"/>
    </row>
    <row r="91" spans="2:48" s="1" customFormat="1" ht="25.65" hidden="1" customHeight="1">
      <c r="B91" s="25"/>
      <c r="C91" s="22" t="s">
        <v>21</v>
      </c>
      <c r="G91" s="20" t="str">
        <f>F15</f>
        <v>PROGAST s.r.o.</v>
      </c>
      <c r="J91" s="22" t="s">
        <v>27</v>
      </c>
      <c r="K91" s="23" t="str">
        <f>F21</f>
        <v>Ing. Ladislav Lukačovič</v>
      </c>
      <c r="M91" s="25"/>
    </row>
    <row r="92" spans="2:48" s="1" customFormat="1" ht="15.15" hidden="1" customHeight="1">
      <c r="B92" s="25"/>
      <c r="C92" s="22" t="s">
        <v>25</v>
      </c>
      <c r="G92" s="20" t="str">
        <f>IF(F18="","",F18)</f>
        <v xml:space="preserve"> </v>
      </c>
      <c r="J92" s="22" t="s">
        <v>30</v>
      </c>
      <c r="K92" s="23" t="str">
        <f>F24</f>
        <v xml:space="preserve">Ing. Norbert Kollár </v>
      </c>
      <c r="M92" s="25"/>
    </row>
    <row r="93" spans="2:48" s="1" customFormat="1" ht="10.35" hidden="1" customHeight="1">
      <c r="B93" s="25"/>
      <c r="M93" s="25"/>
    </row>
    <row r="94" spans="2:48" s="1" customFormat="1" ht="29.25" hidden="1" customHeight="1">
      <c r="B94" s="25"/>
      <c r="C94" s="100" t="s">
        <v>100</v>
      </c>
      <c r="D94" s="92"/>
      <c r="E94" s="92"/>
      <c r="F94" s="92"/>
      <c r="G94" s="92"/>
      <c r="H94" s="92"/>
      <c r="I94" s="92"/>
      <c r="J94" s="92"/>
      <c r="K94" s="101" t="s">
        <v>101</v>
      </c>
      <c r="L94" s="92"/>
      <c r="M94" s="25"/>
    </row>
    <row r="95" spans="2:48" s="1" customFormat="1" ht="10.35" hidden="1" customHeight="1">
      <c r="B95" s="25"/>
      <c r="M95" s="25"/>
    </row>
    <row r="96" spans="2:48" s="1" customFormat="1" ht="22.95" hidden="1" customHeight="1">
      <c r="B96" s="25"/>
      <c r="C96" s="102" t="s">
        <v>102</v>
      </c>
      <c r="K96" s="62">
        <f>K131</f>
        <v>0</v>
      </c>
      <c r="M96" s="25"/>
      <c r="AV96" s="13" t="s">
        <v>103</v>
      </c>
    </row>
    <row r="97" spans="2:13" s="8" customFormat="1" ht="24.9" hidden="1" customHeight="1">
      <c r="B97" s="103"/>
      <c r="D97" s="104" t="s">
        <v>897</v>
      </c>
      <c r="E97" s="104"/>
      <c r="F97" s="105"/>
      <c r="G97" s="105"/>
      <c r="H97" s="105"/>
      <c r="I97" s="105"/>
      <c r="J97" s="105"/>
      <c r="K97" s="106">
        <f>K132</f>
        <v>0</v>
      </c>
      <c r="M97" s="103"/>
    </row>
    <row r="98" spans="2:13" s="9" customFormat="1" ht="19.95" hidden="1" customHeight="1">
      <c r="B98" s="107"/>
      <c r="D98" s="108" t="s">
        <v>898</v>
      </c>
      <c r="E98" s="108"/>
      <c r="F98" s="109"/>
      <c r="G98" s="109"/>
      <c r="H98" s="109"/>
      <c r="I98" s="109"/>
      <c r="J98" s="109"/>
      <c r="K98" s="110">
        <f>K133</f>
        <v>0</v>
      </c>
      <c r="M98" s="107"/>
    </row>
    <row r="99" spans="2:13" s="9" customFormat="1" ht="19.95" hidden="1" customHeight="1">
      <c r="B99" s="107"/>
      <c r="D99" s="108" t="s">
        <v>899</v>
      </c>
      <c r="E99" s="108"/>
      <c r="F99" s="109"/>
      <c r="G99" s="109"/>
      <c r="H99" s="109"/>
      <c r="I99" s="109"/>
      <c r="J99" s="109"/>
      <c r="K99" s="110">
        <f>K160</f>
        <v>0</v>
      </c>
      <c r="M99" s="107"/>
    </row>
    <row r="100" spans="2:13" s="9" customFormat="1" ht="19.95" hidden="1" customHeight="1">
      <c r="B100" s="107"/>
      <c r="D100" s="108" t="s">
        <v>900</v>
      </c>
      <c r="E100" s="108"/>
      <c r="F100" s="109"/>
      <c r="G100" s="109"/>
      <c r="H100" s="109"/>
      <c r="I100" s="109"/>
      <c r="J100" s="109"/>
      <c r="K100" s="110">
        <f>K193</f>
        <v>0</v>
      </c>
      <c r="M100" s="107"/>
    </row>
    <row r="101" spans="2:13" s="9" customFormat="1" ht="19.95" hidden="1" customHeight="1">
      <c r="B101" s="107"/>
      <c r="D101" s="108" t="s">
        <v>901</v>
      </c>
      <c r="E101" s="108"/>
      <c r="F101" s="109"/>
      <c r="G101" s="109"/>
      <c r="H101" s="109"/>
      <c r="I101" s="109"/>
      <c r="J101" s="109"/>
      <c r="K101" s="110">
        <f>K202</f>
        <v>0</v>
      </c>
      <c r="M101" s="107"/>
    </row>
    <row r="102" spans="2:13" s="9" customFormat="1" ht="19.95" hidden="1" customHeight="1">
      <c r="B102" s="107"/>
      <c r="D102" s="108" t="s">
        <v>902</v>
      </c>
      <c r="E102" s="108"/>
      <c r="F102" s="109"/>
      <c r="G102" s="109"/>
      <c r="H102" s="109"/>
      <c r="I102" s="109"/>
      <c r="J102" s="109"/>
      <c r="K102" s="110">
        <f>K211</f>
        <v>0</v>
      </c>
      <c r="M102" s="107"/>
    </row>
    <row r="103" spans="2:13" s="9" customFormat="1" ht="19.95" hidden="1" customHeight="1">
      <c r="B103" s="107"/>
      <c r="D103" s="108" t="s">
        <v>903</v>
      </c>
      <c r="E103" s="108"/>
      <c r="F103" s="109"/>
      <c r="G103" s="109"/>
      <c r="H103" s="109"/>
      <c r="I103" s="109"/>
      <c r="J103" s="109"/>
      <c r="K103" s="110">
        <f>K221</f>
        <v>0</v>
      </c>
      <c r="M103" s="107"/>
    </row>
    <row r="104" spans="2:13" s="9" customFormat="1" ht="19.95" hidden="1" customHeight="1">
      <c r="B104" s="107"/>
      <c r="D104" s="108" t="s">
        <v>904</v>
      </c>
      <c r="E104" s="108"/>
      <c r="F104" s="109"/>
      <c r="G104" s="109"/>
      <c r="H104" s="109"/>
      <c r="I104" s="109"/>
      <c r="J104" s="109"/>
      <c r="K104" s="110">
        <f>K233</f>
        <v>0</v>
      </c>
      <c r="M104" s="107"/>
    </row>
    <row r="105" spans="2:13" s="9" customFormat="1" ht="19.95" hidden="1" customHeight="1">
      <c r="B105" s="107"/>
      <c r="D105" s="108" t="s">
        <v>905</v>
      </c>
      <c r="E105" s="108"/>
      <c r="F105" s="109"/>
      <c r="G105" s="109"/>
      <c r="H105" s="109"/>
      <c r="I105" s="109"/>
      <c r="J105" s="109"/>
      <c r="K105" s="110">
        <f>K238</f>
        <v>0</v>
      </c>
      <c r="M105" s="107"/>
    </row>
    <row r="106" spans="2:13" s="9" customFormat="1" ht="19.95" hidden="1" customHeight="1">
      <c r="B106" s="107"/>
      <c r="D106" s="108" t="s">
        <v>906</v>
      </c>
      <c r="E106" s="108"/>
      <c r="F106" s="109"/>
      <c r="G106" s="109"/>
      <c r="H106" s="109"/>
      <c r="I106" s="109"/>
      <c r="J106" s="109"/>
      <c r="K106" s="110">
        <f>K265</f>
        <v>0</v>
      </c>
      <c r="M106" s="107"/>
    </row>
    <row r="107" spans="2:13" s="9" customFormat="1" ht="19.95" hidden="1" customHeight="1">
      <c r="B107" s="107"/>
      <c r="D107" s="108" t="s">
        <v>907</v>
      </c>
      <c r="E107" s="108"/>
      <c r="F107" s="109"/>
      <c r="G107" s="109"/>
      <c r="H107" s="109"/>
      <c r="I107" s="109"/>
      <c r="J107" s="109"/>
      <c r="K107" s="110">
        <f>K298</f>
        <v>0</v>
      </c>
      <c r="M107" s="107"/>
    </row>
    <row r="108" spans="2:13" s="9" customFormat="1" ht="19.95" hidden="1" customHeight="1">
      <c r="B108" s="107"/>
      <c r="D108" s="108" t="s">
        <v>908</v>
      </c>
      <c r="E108" s="108"/>
      <c r="F108" s="109"/>
      <c r="G108" s="109"/>
      <c r="H108" s="109"/>
      <c r="I108" s="109"/>
      <c r="J108" s="109"/>
      <c r="K108" s="110">
        <f>K310</f>
        <v>0</v>
      </c>
      <c r="M108" s="107"/>
    </row>
    <row r="109" spans="2:13" s="9" customFormat="1" ht="19.95" hidden="1" customHeight="1">
      <c r="B109" s="107"/>
      <c r="D109" s="108" t="s">
        <v>909</v>
      </c>
      <c r="E109" s="108"/>
      <c r="F109" s="109"/>
      <c r="G109" s="109"/>
      <c r="H109" s="109"/>
      <c r="I109" s="109"/>
      <c r="J109" s="109"/>
      <c r="K109" s="110">
        <f>K321</f>
        <v>0</v>
      </c>
      <c r="M109" s="107"/>
    </row>
    <row r="110" spans="2:13" s="9" customFormat="1" ht="19.95" hidden="1" customHeight="1">
      <c r="B110" s="107"/>
      <c r="D110" s="108" t="s">
        <v>910</v>
      </c>
      <c r="E110" s="108"/>
      <c r="F110" s="109"/>
      <c r="G110" s="109"/>
      <c r="H110" s="109"/>
      <c r="I110" s="109"/>
      <c r="J110" s="109"/>
      <c r="K110" s="110">
        <f>K331</f>
        <v>0</v>
      </c>
      <c r="M110" s="107"/>
    </row>
    <row r="111" spans="2:13" s="9" customFormat="1" ht="19.95" hidden="1" customHeight="1">
      <c r="B111" s="107"/>
      <c r="D111" s="108" t="s">
        <v>911</v>
      </c>
      <c r="E111" s="108"/>
      <c r="F111" s="109"/>
      <c r="G111" s="109"/>
      <c r="H111" s="109"/>
      <c r="I111" s="109"/>
      <c r="J111" s="109"/>
      <c r="K111" s="110">
        <f>K343</f>
        <v>0</v>
      </c>
      <c r="M111" s="107"/>
    </row>
    <row r="112" spans="2:13" s="1" customFormat="1" ht="21.75" hidden="1" customHeight="1">
      <c r="B112" s="25"/>
      <c r="M112" s="25"/>
    </row>
    <row r="113" spans="2:13" s="1" customFormat="1" ht="6.9" hidden="1" customHeight="1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25"/>
    </row>
    <row r="114" spans="2:13" hidden="1"/>
    <row r="115" spans="2:13" hidden="1"/>
    <row r="116" spans="2:13" hidden="1"/>
    <row r="117" spans="2:13" s="1" customFormat="1" ht="6.9" customHeight="1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25"/>
    </row>
    <row r="118" spans="2:13" s="1" customFormat="1" ht="24.9" customHeight="1">
      <c r="B118" s="25"/>
      <c r="C118" s="17" t="s">
        <v>127</v>
      </c>
      <c r="M118" s="25"/>
    </row>
    <row r="119" spans="2:13" s="1" customFormat="1" ht="6.9" customHeight="1">
      <c r="B119" s="25"/>
      <c r="M119" s="25"/>
    </row>
    <row r="120" spans="2:13" s="1" customFormat="1" ht="12" customHeight="1">
      <c r="B120" s="25"/>
      <c r="C120" s="22" t="s">
        <v>13</v>
      </c>
      <c r="M120" s="25"/>
    </row>
    <row r="121" spans="2:13" s="1" customFormat="1" ht="16.5" customHeight="1">
      <c r="B121" s="25"/>
      <c r="F121" s="200" t="str">
        <f>F7</f>
        <v>PRÍSTAVBA K PRIEMYSELNEJ BUDOVE</v>
      </c>
      <c r="G121" s="201"/>
      <c r="H121" s="201"/>
      <c r="I121" s="201"/>
      <c r="M121" s="25"/>
    </row>
    <row r="122" spans="2:13" s="1" customFormat="1" ht="12" customHeight="1">
      <c r="B122" s="25"/>
      <c r="C122" s="22" t="s">
        <v>96</v>
      </c>
      <c r="M122" s="25"/>
    </row>
    <row r="123" spans="2:13" s="1" customFormat="1" ht="16.5" customHeight="1">
      <c r="B123" s="25"/>
      <c r="F123" s="163" t="str">
        <f>F9</f>
        <v>04 - Elektroinštalácia</v>
      </c>
      <c r="G123" s="202"/>
      <c r="H123" s="202"/>
      <c r="I123" s="202"/>
      <c r="M123" s="25"/>
    </row>
    <row r="124" spans="2:13" s="1" customFormat="1" ht="6.9" customHeight="1">
      <c r="B124" s="25"/>
      <c r="M124" s="25"/>
    </row>
    <row r="125" spans="2:13" s="1" customFormat="1" ht="12" customHeight="1">
      <c r="B125" s="25"/>
      <c r="C125" s="22" t="s">
        <v>17</v>
      </c>
      <c r="G125" s="20" t="str">
        <f>G12</f>
        <v xml:space="preserve"> </v>
      </c>
      <c r="J125" s="22" t="s">
        <v>19</v>
      </c>
      <c r="K125" s="48" t="str">
        <f>IF(K12="","",K12)</f>
        <v>13. 4. 2022</v>
      </c>
      <c r="M125" s="25"/>
    </row>
    <row r="126" spans="2:13" s="1" customFormat="1" ht="6.9" customHeight="1">
      <c r="B126" s="25"/>
      <c r="M126" s="25"/>
    </row>
    <row r="127" spans="2:13" s="1" customFormat="1" ht="25.65" customHeight="1">
      <c r="B127" s="25"/>
      <c r="C127" s="22" t="s">
        <v>21</v>
      </c>
      <c r="G127" s="20" t="str">
        <f>F15</f>
        <v>PROGAST s.r.o.</v>
      </c>
      <c r="J127" s="22" t="s">
        <v>27</v>
      </c>
      <c r="K127" s="23" t="str">
        <f>F21</f>
        <v>Ing. Ladislav Lukačovič</v>
      </c>
      <c r="M127" s="25"/>
    </row>
    <row r="128" spans="2:13" s="1" customFormat="1" ht="15.15" customHeight="1">
      <c r="B128" s="25"/>
      <c r="C128" s="22" t="s">
        <v>25</v>
      </c>
      <c r="G128" s="20" t="str">
        <f>IF(F18="","",F18)</f>
        <v xml:space="preserve"> </v>
      </c>
      <c r="J128" s="22" t="s">
        <v>30</v>
      </c>
      <c r="K128" s="23" t="str">
        <f>F24</f>
        <v xml:space="preserve">Ing. Norbert Kollár </v>
      </c>
      <c r="M128" s="25"/>
    </row>
    <row r="129" spans="2:66" s="1" customFormat="1" ht="10.35" customHeight="1">
      <c r="B129" s="25"/>
      <c r="M129" s="25"/>
    </row>
    <row r="130" spans="2:66" s="10" customFormat="1" ht="29.25" customHeight="1">
      <c r="B130" s="111"/>
      <c r="C130" s="112" t="s">
        <v>128</v>
      </c>
      <c r="D130" s="113" t="s">
        <v>58</v>
      </c>
      <c r="E130" s="113"/>
      <c r="F130" s="113" t="s">
        <v>54</v>
      </c>
      <c r="G130" s="113" t="s">
        <v>55</v>
      </c>
      <c r="H130" s="113" t="s">
        <v>129</v>
      </c>
      <c r="I130" s="113" t="s">
        <v>130</v>
      </c>
      <c r="J130" s="113" t="s">
        <v>131</v>
      </c>
      <c r="K130" s="114" t="s">
        <v>101</v>
      </c>
      <c r="L130" s="115" t="s">
        <v>132</v>
      </c>
      <c r="M130" s="111"/>
      <c r="N130" s="55" t="s">
        <v>1</v>
      </c>
      <c r="O130" s="56" t="s">
        <v>37</v>
      </c>
      <c r="P130" s="56" t="s">
        <v>133</v>
      </c>
      <c r="Q130" s="56" t="s">
        <v>134</v>
      </c>
      <c r="R130" s="56" t="s">
        <v>135</v>
      </c>
      <c r="S130" s="56" t="s">
        <v>136</v>
      </c>
      <c r="T130" s="56" t="s">
        <v>137</v>
      </c>
      <c r="U130" s="56" t="s">
        <v>138</v>
      </c>
      <c r="V130" s="57" t="s">
        <v>139</v>
      </c>
    </row>
    <row r="131" spans="2:66" s="1" customFormat="1" ht="22.95" customHeight="1">
      <c r="B131" s="25"/>
      <c r="C131" s="60" t="s">
        <v>102</v>
      </c>
      <c r="K131" s="116">
        <f>BL131</f>
        <v>0</v>
      </c>
      <c r="M131" s="25"/>
      <c r="N131" s="58"/>
      <c r="O131" s="49"/>
      <c r="P131" s="49"/>
      <c r="Q131" s="117">
        <f>Q132</f>
        <v>0</v>
      </c>
      <c r="R131" s="49"/>
      <c r="S131" s="117">
        <f>S132</f>
        <v>0</v>
      </c>
      <c r="T131" s="49"/>
      <c r="U131" s="117">
        <f>U132</f>
        <v>0</v>
      </c>
      <c r="V131" s="50"/>
      <c r="AU131" s="13" t="s">
        <v>72</v>
      </c>
      <c r="AV131" s="13" t="s">
        <v>103</v>
      </c>
      <c r="BL131" s="118">
        <f>BL132</f>
        <v>0</v>
      </c>
    </row>
    <row r="132" spans="2:66" s="11" customFormat="1" ht="25.95" customHeight="1">
      <c r="B132" s="119"/>
      <c r="D132" s="120" t="s">
        <v>72</v>
      </c>
      <c r="E132" s="120"/>
      <c r="F132" s="121" t="s">
        <v>205</v>
      </c>
      <c r="G132" s="121" t="s">
        <v>912</v>
      </c>
      <c r="K132" s="122">
        <f>BL132</f>
        <v>0</v>
      </c>
      <c r="M132" s="119"/>
      <c r="N132" s="123"/>
      <c r="Q132" s="124">
        <f>Q133+Q160+Q193+Q202+Q211+Q221+Q233+Q238+Q265+Q298+Q310+Q321+Q331+Q343</f>
        <v>0</v>
      </c>
      <c r="S132" s="124">
        <f>S133+S160+S193+S202+S211+S221+S233+S238+S265+S298+S310+S321+S331+S343</f>
        <v>0</v>
      </c>
      <c r="U132" s="124">
        <f>U133+U160+U193+U202+U211+U221+U233+U238+U265+U298+U310+U321+U331+U343</f>
        <v>0</v>
      </c>
      <c r="V132" s="125"/>
      <c r="AS132" s="120" t="s">
        <v>154</v>
      </c>
      <c r="AU132" s="126" t="s">
        <v>72</v>
      </c>
      <c r="AV132" s="126" t="s">
        <v>73</v>
      </c>
      <c r="AZ132" s="120" t="s">
        <v>142</v>
      </c>
      <c r="BL132" s="127">
        <f>BL133+BL160+BL193+BL202+BL211+BL221+BL233+BL238+BL265+BL298+BL310+BL321+BL331+BL343</f>
        <v>0</v>
      </c>
    </row>
    <row r="133" spans="2:66" s="11" customFormat="1" ht="22.95" customHeight="1">
      <c r="B133" s="119"/>
      <c r="D133" s="120" t="s">
        <v>72</v>
      </c>
      <c r="E133" s="120" t="s">
        <v>1583</v>
      </c>
      <c r="F133" s="128" t="s">
        <v>913</v>
      </c>
      <c r="G133" s="128" t="s">
        <v>914</v>
      </c>
      <c r="K133" s="129">
        <f>BL133</f>
        <v>0</v>
      </c>
      <c r="M133" s="119"/>
      <c r="N133" s="123"/>
      <c r="Q133" s="124">
        <f>SUM(Q134:Q159)</f>
        <v>0</v>
      </c>
      <c r="S133" s="124">
        <f>SUM(S134:S159)</f>
        <v>0</v>
      </c>
      <c r="U133" s="124">
        <f>SUM(U134:U159)</f>
        <v>0</v>
      </c>
      <c r="V133" s="125"/>
      <c r="AS133" s="120" t="s">
        <v>81</v>
      </c>
      <c r="AU133" s="126" t="s">
        <v>72</v>
      </c>
      <c r="AV133" s="126" t="s">
        <v>81</v>
      </c>
      <c r="AZ133" s="120" t="s">
        <v>142</v>
      </c>
      <c r="BL133" s="127">
        <f>SUM(BL134:BL159)</f>
        <v>0</v>
      </c>
    </row>
    <row r="134" spans="2:66" s="1" customFormat="1" ht="21.75" customHeight="1">
      <c r="B134" s="130"/>
      <c r="C134" s="131" t="s">
        <v>81</v>
      </c>
      <c r="D134" s="131" t="s">
        <v>144</v>
      </c>
      <c r="E134" s="131">
        <v>921</v>
      </c>
      <c r="F134" s="132" t="s">
        <v>915</v>
      </c>
      <c r="G134" s="133" t="s">
        <v>916</v>
      </c>
      <c r="H134" s="134" t="s">
        <v>339</v>
      </c>
      <c r="I134" s="135">
        <v>350</v>
      </c>
      <c r="J134" s="136"/>
      <c r="K134" s="136">
        <f t="shared" ref="K134:K159" si="0">ROUND(J134*I134,2)</f>
        <v>0</v>
      </c>
      <c r="L134" s="137"/>
      <c r="M134" s="25"/>
      <c r="N134" s="138" t="s">
        <v>1</v>
      </c>
      <c r="O134" s="139" t="s">
        <v>39</v>
      </c>
      <c r="P134" s="140">
        <v>0</v>
      </c>
      <c r="Q134" s="140">
        <f t="shared" ref="Q134:Q159" si="1">P134*I134</f>
        <v>0</v>
      </c>
      <c r="R134" s="140">
        <v>0</v>
      </c>
      <c r="S134" s="140">
        <f t="shared" ref="S134:S159" si="2">R134*I134</f>
        <v>0</v>
      </c>
      <c r="T134" s="140">
        <v>0</v>
      </c>
      <c r="U134" s="140">
        <f t="shared" ref="U134:U159" si="3">T134*I134</f>
        <v>0</v>
      </c>
      <c r="V134" s="141" t="s">
        <v>1</v>
      </c>
      <c r="AS134" s="142" t="s">
        <v>148</v>
      </c>
      <c r="AU134" s="142" t="s">
        <v>144</v>
      </c>
      <c r="AV134" s="142" t="s">
        <v>149</v>
      </c>
      <c r="AZ134" s="13" t="s">
        <v>142</v>
      </c>
      <c r="BF134" s="143">
        <f t="shared" ref="BF134:BF159" si="4">IF(O134="základná",K134,0)</f>
        <v>0</v>
      </c>
      <c r="BG134" s="143">
        <f t="shared" ref="BG134:BG159" si="5">IF(O134="znížená",K134,0)</f>
        <v>0</v>
      </c>
      <c r="BH134" s="143">
        <f t="shared" ref="BH134:BH159" si="6">IF(O134="zákl. prenesená",K134,0)</f>
        <v>0</v>
      </c>
      <c r="BI134" s="143">
        <f t="shared" ref="BI134:BI159" si="7">IF(O134="zníž. prenesená",K134,0)</f>
        <v>0</v>
      </c>
      <c r="BJ134" s="143">
        <f t="shared" ref="BJ134:BJ159" si="8">IF(O134="nulová",K134,0)</f>
        <v>0</v>
      </c>
      <c r="BK134" s="13" t="s">
        <v>149</v>
      </c>
      <c r="BL134" s="143">
        <f t="shared" ref="BL134:BL159" si="9">ROUND(J134*I134,2)</f>
        <v>0</v>
      </c>
      <c r="BM134" s="13" t="s">
        <v>148</v>
      </c>
      <c r="BN134" s="142" t="s">
        <v>149</v>
      </c>
    </row>
    <row r="135" spans="2:66" s="1" customFormat="1" ht="21.75" customHeight="1">
      <c r="B135" s="130"/>
      <c r="C135" s="131" t="s">
        <v>149</v>
      </c>
      <c r="D135" s="131" t="s">
        <v>144</v>
      </c>
      <c r="E135" s="131">
        <v>921</v>
      </c>
      <c r="F135" s="132" t="s">
        <v>917</v>
      </c>
      <c r="G135" s="133" t="s">
        <v>918</v>
      </c>
      <c r="H135" s="134" t="s">
        <v>339</v>
      </c>
      <c r="I135" s="135">
        <v>50</v>
      </c>
      <c r="J135" s="136"/>
      <c r="K135" s="136">
        <f t="shared" si="0"/>
        <v>0</v>
      </c>
      <c r="L135" s="137"/>
      <c r="M135" s="25"/>
      <c r="N135" s="138" t="s">
        <v>1</v>
      </c>
      <c r="O135" s="139" t="s">
        <v>39</v>
      </c>
      <c r="P135" s="140">
        <v>0</v>
      </c>
      <c r="Q135" s="140">
        <f t="shared" si="1"/>
        <v>0</v>
      </c>
      <c r="R135" s="140">
        <v>0</v>
      </c>
      <c r="S135" s="140">
        <f t="shared" si="2"/>
        <v>0</v>
      </c>
      <c r="T135" s="140">
        <v>0</v>
      </c>
      <c r="U135" s="140">
        <f t="shared" si="3"/>
        <v>0</v>
      </c>
      <c r="V135" s="141" t="s">
        <v>1</v>
      </c>
      <c r="AS135" s="142" t="s">
        <v>148</v>
      </c>
      <c r="AU135" s="142" t="s">
        <v>144</v>
      </c>
      <c r="AV135" s="142" t="s">
        <v>149</v>
      </c>
      <c r="AZ135" s="13" t="s">
        <v>142</v>
      </c>
      <c r="BF135" s="143">
        <f t="shared" si="4"/>
        <v>0</v>
      </c>
      <c r="BG135" s="143">
        <f t="shared" si="5"/>
        <v>0</v>
      </c>
      <c r="BH135" s="143">
        <f t="shared" si="6"/>
        <v>0</v>
      </c>
      <c r="BI135" s="143">
        <f t="shared" si="7"/>
        <v>0</v>
      </c>
      <c r="BJ135" s="143">
        <f t="shared" si="8"/>
        <v>0</v>
      </c>
      <c r="BK135" s="13" t="s">
        <v>149</v>
      </c>
      <c r="BL135" s="143">
        <f t="shared" si="9"/>
        <v>0</v>
      </c>
      <c r="BM135" s="13" t="s">
        <v>148</v>
      </c>
      <c r="BN135" s="142" t="s">
        <v>148</v>
      </c>
    </row>
    <row r="136" spans="2:66" s="1" customFormat="1" ht="21.75" customHeight="1">
      <c r="B136" s="130"/>
      <c r="C136" s="131" t="s">
        <v>154</v>
      </c>
      <c r="D136" s="131" t="s">
        <v>144</v>
      </c>
      <c r="E136" s="131">
        <v>921</v>
      </c>
      <c r="F136" s="132" t="s">
        <v>919</v>
      </c>
      <c r="G136" s="133" t="s">
        <v>920</v>
      </c>
      <c r="H136" s="134" t="s">
        <v>339</v>
      </c>
      <c r="I136" s="135">
        <v>400</v>
      </c>
      <c r="J136" s="136"/>
      <c r="K136" s="136">
        <f t="shared" si="0"/>
        <v>0</v>
      </c>
      <c r="L136" s="137"/>
      <c r="M136" s="25"/>
      <c r="N136" s="138" t="s">
        <v>1</v>
      </c>
      <c r="O136" s="139" t="s">
        <v>39</v>
      </c>
      <c r="P136" s="140">
        <v>0</v>
      </c>
      <c r="Q136" s="140">
        <f t="shared" si="1"/>
        <v>0</v>
      </c>
      <c r="R136" s="140">
        <v>0</v>
      </c>
      <c r="S136" s="140">
        <f t="shared" si="2"/>
        <v>0</v>
      </c>
      <c r="T136" s="140">
        <v>0</v>
      </c>
      <c r="U136" s="140">
        <f t="shared" si="3"/>
        <v>0</v>
      </c>
      <c r="V136" s="141" t="s">
        <v>1</v>
      </c>
      <c r="AS136" s="142" t="s">
        <v>148</v>
      </c>
      <c r="AU136" s="142" t="s">
        <v>144</v>
      </c>
      <c r="AV136" s="142" t="s">
        <v>149</v>
      </c>
      <c r="AZ136" s="13" t="s">
        <v>142</v>
      </c>
      <c r="BF136" s="143">
        <f t="shared" si="4"/>
        <v>0</v>
      </c>
      <c r="BG136" s="143">
        <f t="shared" si="5"/>
        <v>0</v>
      </c>
      <c r="BH136" s="143">
        <f t="shared" si="6"/>
        <v>0</v>
      </c>
      <c r="BI136" s="143">
        <f t="shared" si="7"/>
        <v>0</v>
      </c>
      <c r="BJ136" s="143">
        <f t="shared" si="8"/>
        <v>0</v>
      </c>
      <c r="BK136" s="13" t="s">
        <v>149</v>
      </c>
      <c r="BL136" s="143">
        <f t="shared" si="9"/>
        <v>0</v>
      </c>
      <c r="BM136" s="13" t="s">
        <v>148</v>
      </c>
      <c r="BN136" s="142" t="s">
        <v>166</v>
      </c>
    </row>
    <row r="137" spans="2:66" s="1" customFormat="1" ht="21.75" customHeight="1">
      <c r="B137" s="130"/>
      <c r="C137" s="131" t="s">
        <v>148</v>
      </c>
      <c r="D137" s="131" t="s">
        <v>144</v>
      </c>
      <c r="E137" s="131">
        <v>921</v>
      </c>
      <c r="F137" s="132" t="s">
        <v>921</v>
      </c>
      <c r="G137" s="133" t="s">
        <v>922</v>
      </c>
      <c r="H137" s="134" t="s">
        <v>339</v>
      </c>
      <c r="I137" s="135">
        <v>50</v>
      </c>
      <c r="J137" s="136"/>
      <c r="K137" s="136">
        <f t="shared" si="0"/>
        <v>0</v>
      </c>
      <c r="L137" s="137"/>
      <c r="M137" s="25"/>
      <c r="N137" s="138" t="s">
        <v>1</v>
      </c>
      <c r="O137" s="139" t="s">
        <v>39</v>
      </c>
      <c r="P137" s="140">
        <v>0</v>
      </c>
      <c r="Q137" s="140">
        <f t="shared" si="1"/>
        <v>0</v>
      </c>
      <c r="R137" s="140">
        <v>0</v>
      </c>
      <c r="S137" s="140">
        <f t="shared" si="2"/>
        <v>0</v>
      </c>
      <c r="T137" s="140">
        <v>0</v>
      </c>
      <c r="U137" s="140">
        <f t="shared" si="3"/>
        <v>0</v>
      </c>
      <c r="V137" s="141" t="s">
        <v>1</v>
      </c>
      <c r="AS137" s="142" t="s">
        <v>148</v>
      </c>
      <c r="AU137" s="142" t="s">
        <v>144</v>
      </c>
      <c r="AV137" s="142" t="s">
        <v>149</v>
      </c>
      <c r="AZ137" s="13" t="s">
        <v>142</v>
      </c>
      <c r="BF137" s="143">
        <f t="shared" si="4"/>
        <v>0</v>
      </c>
      <c r="BG137" s="143">
        <f t="shared" si="5"/>
        <v>0</v>
      </c>
      <c r="BH137" s="143">
        <f t="shared" si="6"/>
        <v>0</v>
      </c>
      <c r="BI137" s="143">
        <f t="shared" si="7"/>
        <v>0</v>
      </c>
      <c r="BJ137" s="143">
        <f t="shared" si="8"/>
        <v>0</v>
      </c>
      <c r="BK137" s="13" t="s">
        <v>149</v>
      </c>
      <c r="BL137" s="143">
        <f t="shared" si="9"/>
        <v>0</v>
      </c>
      <c r="BM137" s="13" t="s">
        <v>148</v>
      </c>
      <c r="BN137" s="142" t="s">
        <v>174</v>
      </c>
    </row>
    <row r="138" spans="2:66" s="1" customFormat="1" ht="24.15" customHeight="1">
      <c r="B138" s="130"/>
      <c r="C138" s="131" t="s">
        <v>162</v>
      </c>
      <c r="D138" s="131" t="s">
        <v>144</v>
      </c>
      <c r="E138" s="131">
        <v>921</v>
      </c>
      <c r="F138" s="132" t="s">
        <v>923</v>
      </c>
      <c r="G138" s="133" t="s">
        <v>924</v>
      </c>
      <c r="H138" s="134" t="s">
        <v>339</v>
      </c>
      <c r="I138" s="135">
        <v>50</v>
      </c>
      <c r="J138" s="136"/>
      <c r="K138" s="136">
        <f t="shared" si="0"/>
        <v>0</v>
      </c>
      <c r="L138" s="137"/>
      <c r="M138" s="25"/>
      <c r="N138" s="138" t="s">
        <v>1</v>
      </c>
      <c r="O138" s="139" t="s">
        <v>39</v>
      </c>
      <c r="P138" s="140">
        <v>0</v>
      </c>
      <c r="Q138" s="140">
        <f t="shared" si="1"/>
        <v>0</v>
      </c>
      <c r="R138" s="140">
        <v>0</v>
      </c>
      <c r="S138" s="140">
        <f t="shared" si="2"/>
        <v>0</v>
      </c>
      <c r="T138" s="140">
        <v>0</v>
      </c>
      <c r="U138" s="140">
        <f t="shared" si="3"/>
        <v>0</v>
      </c>
      <c r="V138" s="141" t="s">
        <v>1</v>
      </c>
      <c r="AS138" s="142" t="s">
        <v>148</v>
      </c>
      <c r="AU138" s="142" t="s">
        <v>144</v>
      </c>
      <c r="AV138" s="142" t="s">
        <v>149</v>
      </c>
      <c r="AZ138" s="13" t="s">
        <v>142</v>
      </c>
      <c r="BF138" s="143">
        <f t="shared" si="4"/>
        <v>0</v>
      </c>
      <c r="BG138" s="143">
        <f t="shared" si="5"/>
        <v>0</v>
      </c>
      <c r="BH138" s="143">
        <f t="shared" si="6"/>
        <v>0</v>
      </c>
      <c r="BI138" s="143">
        <f t="shared" si="7"/>
        <v>0</v>
      </c>
      <c r="BJ138" s="143">
        <f t="shared" si="8"/>
        <v>0</v>
      </c>
      <c r="BK138" s="13" t="s">
        <v>149</v>
      </c>
      <c r="BL138" s="143">
        <f t="shared" si="9"/>
        <v>0</v>
      </c>
      <c r="BM138" s="13" t="s">
        <v>148</v>
      </c>
      <c r="BN138" s="142" t="s">
        <v>182</v>
      </c>
    </row>
    <row r="139" spans="2:66" s="1" customFormat="1" ht="37.950000000000003" customHeight="1">
      <c r="B139" s="130"/>
      <c r="C139" s="131" t="s">
        <v>166</v>
      </c>
      <c r="D139" s="131" t="s">
        <v>144</v>
      </c>
      <c r="E139" s="131">
        <v>921</v>
      </c>
      <c r="F139" s="132" t="s">
        <v>925</v>
      </c>
      <c r="G139" s="133" t="s">
        <v>926</v>
      </c>
      <c r="H139" s="134" t="s">
        <v>344</v>
      </c>
      <c r="I139" s="135">
        <v>4</v>
      </c>
      <c r="J139" s="136"/>
      <c r="K139" s="136">
        <f t="shared" si="0"/>
        <v>0</v>
      </c>
      <c r="L139" s="137"/>
      <c r="M139" s="25"/>
      <c r="N139" s="138" t="s">
        <v>1</v>
      </c>
      <c r="O139" s="139" t="s">
        <v>39</v>
      </c>
      <c r="P139" s="140">
        <v>0</v>
      </c>
      <c r="Q139" s="140">
        <f t="shared" si="1"/>
        <v>0</v>
      </c>
      <c r="R139" s="140">
        <v>0</v>
      </c>
      <c r="S139" s="140">
        <f t="shared" si="2"/>
        <v>0</v>
      </c>
      <c r="T139" s="140">
        <v>0</v>
      </c>
      <c r="U139" s="140">
        <f t="shared" si="3"/>
        <v>0</v>
      </c>
      <c r="V139" s="141" t="s">
        <v>1</v>
      </c>
      <c r="AS139" s="142" t="s">
        <v>148</v>
      </c>
      <c r="AU139" s="142" t="s">
        <v>144</v>
      </c>
      <c r="AV139" s="142" t="s">
        <v>149</v>
      </c>
      <c r="AZ139" s="13" t="s">
        <v>142</v>
      </c>
      <c r="BF139" s="143">
        <f t="shared" si="4"/>
        <v>0</v>
      </c>
      <c r="BG139" s="143">
        <f t="shared" si="5"/>
        <v>0</v>
      </c>
      <c r="BH139" s="143">
        <f t="shared" si="6"/>
        <v>0</v>
      </c>
      <c r="BI139" s="143">
        <f t="shared" si="7"/>
        <v>0</v>
      </c>
      <c r="BJ139" s="143">
        <f t="shared" si="8"/>
        <v>0</v>
      </c>
      <c r="BK139" s="13" t="s">
        <v>149</v>
      </c>
      <c r="BL139" s="143">
        <f t="shared" si="9"/>
        <v>0</v>
      </c>
      <c r="BM139" s="13" t="s">
        <v>148</v>
      </c>
      <c r="BN139" s="142" t="s">
        <v>191</v>
      </c>
    </row>
    <row r="140" spans="2:66" s="1" customFormat="1" ht="24.15" customHeight="1">
      <c r="B140" s="130"/>
      <c r="C140" s="131" t="s">
        <v>170</v>
      </c>
      <c r="D140" s="131" t="s">
        <v>144</v>
      </c>
      <c r="E140" s="131">
        <v>920</v>
      </c>
      <c r="F140" s="132" t="s">
        <v>927</v>
      </c>
      <c r="G140" s="133" t="s">
        <v>928</v>
      </c>
      <c r="H140" s="134" t="s">
        <v>344</v>
      </c>
      <c r="I140" s="135">
        <v>1</v>
      </c>
      <c r="J140" s="136"/>
      <c r="K140" s="136">
        <f t="shared" si="0"/>
        <v>0</v>
      </c>
      <c r="L140" s="137"/>
      <c r="M140" s="25"/>
      <c r="N140" s="138" t="s">
        <v>1</v>
      </c>
      <c r="O140" s="139" t="s">
        <v>39</v>
      </c>
      <c r="P140" s="140">
        <v>0</v>
      </c>
      <c r="Q140" s="140">
        <f t="shared" si="1"/>
        <v>0</v>
      </c>
      <c r="R140" s="140">
        <v>0</v>
      </c>
      <c r="S140" s="140">
        <f t="shared" si="2"/>
        <v>0</v>
      </c>
      <c r="T140" s="140">
        <v>0</v>
      </c>
      <c r="U140" s="140">
        <f t="shared" si="3"/>
        <v>0</v>
      </c>
      <c r="V140" s="141" t="s">
        <v>1</v>
      </c>
      <c r="AS140" s="142" t="s">
        <v>148</v>
      </c>
      <c r="AU140" s="142" t="s">
        <v>144</v>
      </c>
      <c r="AV140" s="142" t="s">
        <v>149</v>
      </c>
      <c r="AZ140" s="13" t="s">
        <v>142</v>
      </c>
      <c r="BF140" s="143">
        <f t="shared" si="4"/>
        <v>0</v>
      </c>
      <c r="BG140" s="143">
        <f t="shared" si="5"/>
        <v>0</v>
      </c>
      <c r="BH140" s="143">
        <f t="shared" si="6"/>
        <v>0</v>
      </c>
      <c r="BI140" s="143">
        <f t="shared" si="7"/>
        <v>0</v>
      </c>
      <c r="BJ140" s="143">
        <f t="shared" si="8"/>
        <v>0</v>
      </c>
      <c r="BK140" s="13" t="s">
        <v>149</v>
      </c>
      <c r="BL140" s="143">
        <f t="shared" si="9"/>
        <v>0</v>
      </c>
      <c r="BM140" s="13" t="s">
        <v>148</v>
      </c>
      <c r="BN140" s="142" t="s">
        <v>200</v>
      </c>
    </row>
    <row r="141" spans="2:66" s="1" customFormat="1" ht="33" customHeight="1">
      <c r="B141" s="130"/>
      <c r="C141" s="131" t="s">
        <v>174</v>
      </c>
      <c r="D141" s="131" t="s">
        <v>144</v>
      </c>
      <c r="E141" s="131">
        <v>921</v>
      </c>
      <c r="F141" s="132" t="s">
        <v>929</v>
      </c>
      <c r="G141" s="133" t="s">
        <v>930</v>
      </c>
      <c r="H141" s="134" t="s">
        <v>344</v>
      </c>
      <c r="I141" s="135">
        <v>28</v>
      </c>
      <c r="J141" s="136"/>
      <c r="K141" s="136">
        <f t="shared" si="0"/>
        <v>0</v>
      </c>
      <c r="L141" s="137"/>
      <c r="M141" s="25"/>
      <c r="N141" s="138" t="s">
        <v>1</v>
      </c>
      <c r="O141" s="139" t="s">
        <v>39</v>
      </c>
      <c r="P141" s="140">
        <v>0</v>
      </c>
      <c r="Q141" s="140">
        <f t="shared" si="1"/>
        <v>0</v>
      </c>
      <c r="R141" s="140">
        <v>0</v>
      </c>
      <c r="S141" s="140">
        <f t="shared" si="2"/>
        <v>0</v>
      </c>
      <c r="T141" s="140">
        <v>0</v>
      </c>
      <c r="U141" s="140">
        <f t="shared" si="3"/>
        <v>0</v>
      </c>
      <c r="V141" s="141" t="s">
        <v>1</v>
      </c>
      <c r="AS141" s="142" t="s">
        <v>148</v>
      </c>
      <c r="AU141" s="142" t="s">
        <v>144</v>
      </c>
      <c r="AV141" s="142" t="s">
        <v>149</v>
      </c>
      <c r="AZ141" s="13" t="s">
        <v>142</v>
      </c>
      <c r="BF141" s="143">
        <f t="shared" si="4"/>
        <v>0</v>
      </c>
      <c r="BG141" s="143">
        <f t="shared" si="5"/>
        <v>0</v>
      </c>
      <c r="BH141" s="143">
        <f t="shared" si="6"/>
        <v>0</v>
      </c>
      <c r="BI141" s="143">
        <f t="shared" si="7"/>
        <v>0</v>
      </c>
      <c r="BJ141" s="143">
        <f t="shared" si="8"/>
        <v>0</v>
      </c>
      <c r="BK141" s="13" t="s">
        <v>149</v>
      </c>
      <c r="BL141" s="143">
        <f t="shared" si="9"/>
        <v>0</v>
      </c>
      <c r="BM141" s="13" t="s">
        <v>148</v>
      </c>
      <c r="BN141" s="142" t="s">
        <v>209</v>
      </c>
    </row>
    <row r="142" spans="2:66" s="1" customFormat="1" ht="24.15" customHeight="1">
      <c r="B142" s="130"/>
      <c r="C142" s="131" t="s">
        <v>178</v>
      </c>
      <c r="D142" s="131" t="s">
        <v>144</v>
      </c>
      <c r="E142" s="131">
        <v>921</v>
      </c>
      <c r="F142" s="132" t="s">
        <v>931</v>
      </c>
      <c r="G142" s="133" t="s">
        <v>932</v>
      </c>
      <c r="H142" s="134" t="s">
        <v>344</v>
      </c>
      <c r="I142" s="135">
        <v>1</v>
      </c>
      <c r="J142" s="136"/>
      <c r="K142" s="136">
        <f t="shared" si="0"/>
        <v>0</v>
      </c>
      <c r="L142" s="137"/>
      <c r="M142" s="25"/>
      <c r="N142" s="138" t="s">
        <v>1</v>
      </c>
      <c r="O142" s="139" t="s">
        <v>39</v>
      </c>
      <c r="P142" s="140">
        <v>0</v>
      </c>
      <c r="Q142" s="140">
        <f t="shared" si="1"/>
        <v>0</v>
      </c>
      <c r="R142" s="140">
        <v>0</v>
      </c>
      <c r="S142" s="140">
        <f t="shared" si="2"/>
        <v>0</v>
      </c>
      <c r="T142" s="140">
        <v>0</v>
      </c>
      <c r="U142" s="140">
        <f t="shared" si="3"/>
        <v>0</v>
      </c>
      <c r="V142" s="141" t="s">
        <v>1</v>
      </c>
      <c r="AS142" s="142" t="s">
        <v>148</v>
      </c>
      <c r="AU142" s="142" t="s">
        <v>144</v>
      </c>
      <c r="AV142" s="142" t="s">
        <v>149</v>
      </c>
      <c r="AZ142" s="13" t="s">
        <v>142</v>
      </c>
      <c r="BF142" s="143">
        <f t="shared" si="4"/>
        <v>0</v>
      </c>
      <c r="BG142" s="143">
        <f t="shared" si="5"/>
        <v>0</v>
      </c>
      <c r="BH142" s="143">
        <f t="shared" si="6"/>
        <v>0</v>
      </c>
      <c r="BI142" s="143">
        <f t="shared" si="7"/>
        <v>0</v>
      </c>
      <c r="BJ142" s="143">
        <f t="shared" si="8"/>
        <v>0</v>
      </c>
      <c r="BK142" s="13" t="s">
        <v>149</v>
      </c>
      <c r="BL142" s="143">
        <f t="shared" si="9"/>
        <v>0</v>
      </c>
      <c r="BM142" s="13" t="s">
        <v>148</v>
      </c>
      <c r="BN142" s="142" t="s">
        <v>217</v>
      </c>
    </row>
    <row r="143" spans="2:66" s="1" customFormat="1" ht="16.5" customHeight="1">
      <c r="B143" s="130"/>
      <c r="C143" s="131" t="s">
        <v>182</v>
      </c>
      <c r="D143" s="131" t="s">
        <v>144</v>
      </c>
      <c r="E143" s="131" t="s">
        <v>1585</v>
      </c>
      <c r="F143" s="132" t="s">
        <v>933</v>
      </c>
      <c r="G143" s="133" t="s">
        <v>934</v>
      </c>
      <c r="H143" s="134" t="s">
        <v>344</v>
      </c>
      <c r="I143" s="135">
        <v>56</v>
      </c>
      <c r="J143" s="136"/>
      <c r="K143" s="136">
        <f t="shared" si="0"/>
        <v>0</v>
      </c>
      <c r="L143" s="137"/>
      <c r="M143" s="25"/>
      <c r="N143" s="138" t="s">
        <v>1</v>
      </c>
      <c r="O143" s="139" t="s">
        <v>39</v>
      </c>
      <c r="P143" s="140">
        <v>0</v>
      </c>
      <c r="Q143" s="140">
        <f t="shared" si="1"/>
        <v>0</v>
      </c>
      <c r="R143" s="140">
        <v>0</v>
      </c>
      <c r="S143" s="140">
        <f t="shared" si="2"/>
        <v>0</v>
      </c>
      <c r="T143" s="140">
        <v>0</v>
      </c>
      <c r="U143" s="140">
        <f t="shared" si="3"/>
        <v>0</v>
      </c>
      <c r="V143" s="141" t="s">
        <v>1</v>
      </c>
      <c r="AS143" s="142" t="s">
        <v>148</v>
      </c>
      <c r="AU143" s="142" t="s">
        <v>144</v>
      </c>
      <c r="AV143" s="142" t="s">
        <v>149</v>
      </c>
      <c r="AZ143" s="13" t="s">
        <v>142</v>
      </c>
      <c r="BF143" s="143">
        <f t="shared" si="4"/>
        <v>0</v>
      </c>
      <c r="BG143" s="143">
        <f t="shared" si="5"/>
        <v>0</v>
      </c>
      <c r="BH143" s="143">
        <f t="shared" si="6"/>
        <v>0</v>
      </c>
      <c r="BI143" s="143">
        <f t="shared" si="7"/>
        <v>0</v>
      </c>
      <c r="BJ143" s="143">
        <f t="shared" si="8"/>
        <v>0</v>
      </c>
      <c r="BK143" s="13" t="s">
        <v>149</v>
      </c>
      <c r="BL143" s="143">
        <f t="shared" si="9"/>
        <v>0</v>
      </c>
      <c r="BM143" s="13" t="s">
        <v>148</v>
      </c>
      <c r="BN143" s="142" t="s">
        <v>7</v>
      </c>
    </row>
    <row r="144" spans="2:66" s="1" customFormat="1" ht="24.15" customHeight="1">
      <c r="B144" s="130"/>
      <c r="C144" s="131" t="s">
        <v>187</v>
      </c>
      <c r="D144" s="131" t="s">
        <v>144</v>
      </c>
      <c r="E144" s="131">
        <v>921</v>
      </c>
      <c r="F144" s="132" t="s">
        <v>935</v>
      </c>
      <c r="G144" s="133" t="s">
        <v>936</v>
      </c>
      <c r="H144" s="134" t="s">
        <v>344</v>
      </c>
      <c r="I144" s="135">
        <v>4.6500000000000004</v>
      </c>
      <c r="J144" s="136"/>
      <c r="K144" s="136">
        <f t="shared" si="0"/>
        <v>0</v>
      </c>
      <c r="L144" s="137"/>
      <c r="M144" s="25"/>
      <c r="N144" s="138" t="s">
        <v>1</v>
      </c>
      <c r="O144" s="139" t="s">
        <v>39</v>
      </c>
      <c r="P144" s="140">
        <v>0</v>
      </c>
      <c r="Q144" s="140">
        <f t="shared" si="1"/>
        <v>0</v>
      </c>
      <c r="R144" s="140">
        <v>0</v>
      </c>
      <c r="S144" s="140">
        <f t="shared" si="2"/>
        <v>0</v>
      </c>
      <c r="T144" s="140">
        <v>0</v>
      </c>
      <c r="U144" s="140">
        <f t="shared" si="3"/>
        <v>0</v>
      </c>
      <c r="V144" s="141" t="s">
        <v>1</v>
      </c>
      <c r="AS144" s="142" t="s">
        <v>148</v>
      </c>
      <c r="AU144" s="142" t="s">
        <v>144</v>
      </c>
      <c r="AV144" s="142" t="s">
        <v>149</v>
      </c>
      <c r="AZ144" s="13" t="s">
        <v>142</v>
      </c>
      <c r="BF144" s="143">
        <f t="shared" si="4"/>
        <v>0</v>
      </c>
      <c r="BG144" s="143">
        <f t="shared" si="5"/>
        <v>0</v>
      </c>
      <c r="BH144" s="143">
        <f t="shared" si="6"/>
        <v>0</v>
      </c>
      <c r="BI144" s="143">
        <f t="shared" si="7"/>
        <v>0</v>
      </c>
      <c r="BJ144" s="143">
        <f t="shared" si="8"/>
        <v>0</v>
      </c>
      <c r="BK144" s="13" t="s">
        <v>149</v>
      </c>
      <c r="BL144" s="143">
        <f t="shared" si="9"/>
        <v>0</v>
      </c>
      <c r="BM144" s="13" t="s">
        <v>148</v>
      </c>
      <c r="BN144" s="142" t="s">
        <v>232</v>
      </c>
    </row>
    <row r="145" spans="2:66" s="1" customFormat="1" ht="24.15" customHeight="1">
      <c r="B145" s="130"/>
      <c r="C145" s="131" t="s">
        <v>191</v>
      </c>
      <c r="D145" s="131" t="s">
        <v>144</v>
      </c>
      <c r="E145" s="131">
        <v>921</v>
      </c>
      <c r="F145" s="132" t="s">
        <v>937</v>
      </c>
      <c r="G145" s="133" t="s">
        <v>938</v>
      </c>
      <c r="H145" s="134" t="s">
        <v>344</v>
      </c>
      <c r="I145" s="135">
        <v>5.28</v>
      </c>
      <c r="J145" s="136"/>
      <c r="K145" s="136">
        <f t="shared" si="0"/>
        <v>0</v>
      </c>
      <c r="L145" s="137"/>
      <c r="M145" s="25"/>
      <c r="N145" s="138" t="s">
        <v>1</v>
      </c>
      <c r="O145" s="139" t="s">
        <v>39</v>
      </c>
      <c r="P145" s="140">
        <v>0</v>
      </c>
      <c r="Q145" s="140">
        <f t="shared" si="1"/>
        <v>0</v>
      </c>
      <c r="R145" s="140">
        <v>0</v>
      </c>
      <c r="S145" s="140">
        <f t="shared" si="2"/>
        <v>0</v>
      </c>
      <c r="T145" s="140">
        <v>0</v>
      </c>
      <c r="U145" s="140">
        <f t="shared" si="3"/>
        <v>0</v>
      </c>
      <c r="V145" s="141" t="s">
        <v>1</v>
      </c>
      <c r="AS145" s="142" t="s">
        <v>148</v>
      </c>
      <c r="AU145" s="142" t="s">
        <v>144</v>
      </c>
      <c r="AV145" s="142" t="s">
        <v>149</v>
      </c>
      <c r="AZ145" s="13" t="s">
        <v>142</v>
      </c>
      <c r="BF145" s="143">
        <f t="shared" si="4"/>
        <v>0</v>
      </c>
      <c r="BG145" s="143">
        <f t="shared" si="5"/>
        <v>0</v>
      </c>
      <c r="BH145" s="143">
        <f t="shared" si="6"/>
        <v>0</v>
      </c>
      <c r="BI145" s="143">
        <f t="shared" si="7"/>
        <v>0</v>
      </c>
      <c r="BJ145" s="143">
        <f t="shared" si="8"/>
        <v>0</v>
      </c>
      <c r="BK145" s="13" t="s">
        <v>149</v>
      </c>
      <c r="BL145" s="143">
        <f t="shared" si="9"/>
        <v>0</v>
      </c>
      <c r="BM145" s="13" t="s">
        <v>148</v>
      </c>
      <c r="BN145" s="142" t="s">
        <v>240</v>
      </c>
    </row>
    <row r="146" spans="2:66" s="1" customFormat="1" ht="16.5" customHeight="1">
      <c r="B146" s="130"/>
      <c r="C146" s="131" t="s">
        <v>196</v>
      </c>
      <c r="D146" s="131" t="s">
        <v>144</v>
      </c>
      <c r="E146" s="131" t="s">
        <v>1585</v>
      </c>
      <c r="F146" s="132" t="s">
        <v>939</v>
      </c>
      <c r="G146" s="133" t="s">
        <v>940</v>
      </c>
      <c r="H146" s="134" t="s">
        <v>344</v>
      </c>
      <c r="I146" s="135">
        <v>8</v>
      </c>
      <c r="J146" s="136"/>
      <c r="K146" s="136">
        <f t="shared" si="0"/>
        <v>0</v>
      </c>
      <c r="L146" s="137"/>
      <c r="M146" s="25"/>
      <c r="N146" s="138" t="s">
        <v>1</v>
      </c>
      <c r="O146" s="139" t="s">
        <v>39</v>
      </c>
      <c r="P146" s="140">
        <v>0</v>
      </c>
      <c r="Q146" s="140">
        <f t="shared" si="1"/>
        <v>0</v>
      </c>
      <c r="R146" s="140">
        <v>0</v>
      </c>
      <c r="S146" s="140">
        <f t="shared" si="2"/>
        <v>0</v>
      </c>
      <c r="T146" s="140">
        <v>0</v>
      </c>
      <c r="U146" s="140">
        <f t="shared" si="3"/>
        <v>0</v>
      </c>
      <c r="V146" s="141" t="s">
        <v>1</v>
      </c>
      <c r="AS146" s="142" t="s">
        <v>148</v>
      </c>
      <c r="AU146" s="142" t="s">
        <v>144</v>
      </c>
      <c r="AV146" s="142" t="s">
        <v>149</v>
      </c>
      <c r="AZ146" s="13" t="s">
        <v>142</v>
      </c>
      <c r="BF146" s="143">
        <f t="shared" si="4"/>
        <v>0</v>
      </c>
      <c r="BG146" s="143">
        <f t="shared" si="5"/>
        <v>0</v>
      </c>
      <c r="BH146" s="143">
        <f t="shared" si="6"/>
        <v>0</v>
      </c>
      <c r="BI146" s="143">
        <f t="shared" si="7"/>
        <v>0</v>
      </c>
      <c r="BJ146" s="143">
        <f t="shared" si="8"/>
        <v>0</v>
      </c>
      <c r="BK146" s="13" t="s">
        <v>149</v>
      </c>
      <c r="BL146" s="143">
        <f t="shared" si="9"/>
        <v>0</v>
      </c>
      <c r="BM146" s="13" t="s">
        <v>148</v>
      </c>
      <c r="BN146" s="142" t="s">
        <v>248</v>
      </c>
    </row>
    <row r="147" spans="2:66" s="1" customFormat="1" ht="21.75" customHeight="1">
      <c r="B147" s="130"/>
      <c r="C147" s="131" t="s">
        <v>200</v>
      </c>
      <c r="D147" s="131" t="s">
        <v>144</v>
      </c>
      <c r="E147" s="131">
        <v>921</v>
      </c>
      <c r="F147" s="132" t="s">
        <v>941</v>
      </c>
      <c r="G147" s="133" t="s">
        <v>942</v>
      </c>
      <c r="H147" s="134" t="s">
        <v>344</v>
      </c>
      <c r="I147" s="135">
        <v>8</v>
      </c>
      <c r="J147" s="136"/>
      <c r="K147" s="136">
        <f t="shared" si="0"/>
        <v>0</v>
      </c>
      <c r="L147" s="137"/>
      <c r="M147" s="25"/>
      <c r="N147" s="138" t="s">
        <v>1</v>
      </c>
      <c r="O147" s="139" t="s">
        <v>39</v>
      </c>
      <c r="P147" s="140">
        <v>0</v>
      </c>
      <c r="Q147" s="140">
        <f t="shared" si="1"/>
        <v>0</v>
      </c>
      <c r="R147" s="140">
        <v>0</v>
      </c>
      <c r="S147" s="140">
        <f t="shared" si="2"/>
        <v>0</v>
      </c>
      <c r="T147" s="140">
        <v>0</v>
      </c>
      <c r="U147" s="140">
        <f t="shared" si="3"/>
        <v>0</v>
      </c>
      <c r="V147" s="141" t="s">
        <v>1</v>
      </c>
      <c r="AS147" s="142" t="s">
        <v>148</v>
      </c>
      <c r="AU147" s="142" t="s">
        <v>144</v>
      </c>
      <c r="AV147" s="142" t="s">
        <v>149</v>
      </c>
      <c r="AZ147" s="13" t="s">
        <v>142</v>
      </c>
      <c r="BF147" s="143">
        <f t="shared" si="4"/>
        <v>0</v>
      </c>
      <c r="BG147" s="143">
        <f t="shared" si="5"/>
        <v>0</v>
      </c>
      <c r="BH147" s="143">
        <f t="shared" si="6"/>
        <v>0</v>
      </c>
      <c r="BI147" s="143">
        <f t="shared" si="7"/>
        <v>0</v>
      </c>
      <c r="BJ147" s="143">
        <f t="shared" si="8"/>
        <v>0</v>
      </c>
      <c r="BK147" s="13" t="s">
        <v>149</v>
      </c>
      <c r="BL147" s="143">
        <f t="shared" si="9"/>
        <v>0</v>
      </c>
      <c r="BM147" s="13" t="s">
        <v>148</v>
      </c>
      <c r="BN147" s="142" t="s">
        <v>257</v>
      </c>
    </row>
    <row r="148" spans="2:66" s="1" customFormat="1" ht="24.15" customHeight="1">
      <c r="B148" s="130"/>
      <c r="C148" s="131" t="s">
        <v>204</v>
      </c>
      <c r="D148" s="131" t="s">
        <v>144</v>
      </c>
      <c r="E148" s="131">
        <v>921</v>
      </c>
      <c r="F148" s="132" t="s">
        <v>943</v>
      </c>
      <c r="G148" s="133" t="s">
        <v>944</v>
      </c>
      <c r="H148" s="134" t="s">
        <v>339</v>
      </c>
      <c r="I148" s="135">
        <v>150</v>
      </c>
      <c r="J148" s="136"/>
      <c r="K148" s="136">
        <f t="shared" si="0"/>
        <v>0</v>
      </c>
      <c r="L148" s="137"/>
      <c r="M148" s="25"/>
      <c r="N148" s="138" t="s">
        <v>1</v>
      </c>
      <c r="O148" s="139" t="s">
        <v>39</v>
      </c>
      <c r="P148" s="140">
        <v>0</v>
      </c>
      <c r="Q148" s="140">
        <f t="shared" si="1"/>
        <v>0</v>
      </c>
      <c r="R148" s="140">
        <v>0</v>
      </c>
      <c r="S148" s="140">
        <f t="shared" si="2"/>
        <v>0</v>
      </c>
      <c r="T148" s="140">
        <v>0</v>
      </c>
      <c r="U148" s="140">
        <f t="shared" si="3"/>
        <v>0</v>
      </c>
      <c r="V148" s="141" t="s">
        <v>1</v>
      </c>
      <c r="AS148" s="142" t="s">
        <v>148</v>
      </c>
      <c r="AU148" s="142" t="s">
        <v>144</v>
      </c>
      <c r="AV148" s="142" t="s">
        <v>149</v>
      </c>
      <c r="AZ148" s="13" t="s">
        <v>142</v>
      </c>
      <c r="BF148" s="143">
        <f t="shared" si="4"/>
        <v>0</v>
      </c>
      <c r="BG148" s="143">
        <f t="shared" si="5"/>
        <v>0</v>
      </c>
      <c r="BH148" s="143">
        <f t="shared" si="6"/>
        <v>0</v>
      </c>
      <c r="BI148" s="143">
        <f t="shared" si="7"/>
        <v>0</v>
      </c>
      <c r="BJ148" s="143">
        <f t="shared" si="8"/>
        <v>0</v>
      </c>
      <c r="BK148" s="13" t="s">
        <v>149</v>
      </c>
      <c r="BL148" s="143">
        <f t="shared" si="9"/>
        <v>0</v>
      </c>
      <c r="BM148" s="13" t="s">
        <v>148</v>
      </c>
      <c r="BN148" s="142" t="s">
        <v>265</v>
      </c>
    </row>
    <row r="149" spans="2:66" s="1" customFormat="1" ht="24.15" customHeight="1">
      <c r="B149" s="130"/>
      <c r="C149" s="131" t="s">
        <v>209</v>
      </c>
      <c r="D149" s="131" t="s">
        <v>144</v>
      </c>
      <c r="E149" s="131">
        <v>921</v>
      </c>
      <c r="F149" s="132" t="s">
        <v>945</v>
      </c>
      <c r="G149" s="133" t="s">
        <v>946</v>
      </c>
      <c r="H149" s="134" t="s">
        <v>339</v>
      </c>
      <c r="I149" s="135">
        <v>200</v>
      </c>
      <c r="J149" s="136"/>
      <c r="K149" s="136">
        <f t="shared" si="0"/>
        <v>0</v>
      </c>
      <c r="L149" s="137"/>
      <c r="M149" s="25"/>
      <c r="N149" s="138" t="s">
        <v>1</v>
      </c>
      <c r="O149" s="139" t="s">
        <v>39</v>
      </c>
      <c r="P149" s="140">
        <v>0</v>
      </c>
      <c r="Q149" s="140">
        <f t="shared" si="1"/>
        <v>0</v>
      </c>
      <c r="R149" s="140">
        <v>0</v>
      </c>
      <c r="S149" s="140">
        <f t="shared" si="2"/>
        <v>0</v>
      </c>
      <c r="T149" s="140">
        <v>0</v>
      </c>
      <c r="U149" s="140">
        <f t="shared" si="3"/>
        <v>0</v>
      </c>
      <c r="V149" s="141" t="s">
        <v>1</v>
      </c>
      <c r="AS149" s="142" t="s">
        <v>148</v>
      </c>
      <c r="AU149" s="142" t="s">
        <v>144</v>
      </c>
      <c r="AV149" s="142" t="s">
        <v>149</v>
      </c>
      <c r="AZ149" s="13" t="s">
        <v>142</v>
      </c>
      <c r="BF149" s="143">
        <f t="shared" si="4"/>
        <v>0</v>
      </c>
      <c r="BG149" s="143">
        <f t="shared" si="5"/>
        <v>0</v>
      </c>
      <c r="BH149" s="143">
        <f t="shared" si="6"/>
        <v>0</v>
      </c>
      <c r="BI149" s="143">
        <f t="shared" si="7"/>
        <v>0</v>
      </c>
      <c r="BJ149" s="143">
        <f t="shared" si="8"/>
        <v>0</v>
      </c>
      <c r="BK149" s="13" t="s">
        <v>149</v>
      </c>
      <c r="BL149" s="143">
        <f t="shared" si="9"/>
        <v>0</v>
      </c>
      <c r="BM149" s="13" t="s">
        <v>148</v>
      </c>
      <c r="BN149" s="142" t="s">
        <v>273</v>
      </c>
    </row>
    <row r="150" spans="2:66" s="1" customFormat="1" ht="24.15" customHeight="1">
      <c r="B150" s="130"/>
      <c r="C150" s="131" t="s">
        <v>213</v>
      </c>
      <c r="D150" s="131" t="s">
        <v>144</v>
      </c>
      <c r="E150" s="131">
        <v>921</v>
      </c>
      <c r="F150" s="132" t="s">
        <v>947</v>
      </c>
      <c r="G150" s="133" t="s">
        <v>948</v>
      </c>
      <c r="H150" s="134" t="s">
        <v>339</v>
      </c>
      <c r="I150" s="135">
        <v>200</v>
      </c>
      <c r="J150" s="136"/>
      <c r="K150" s="136">
        <f t="shared" si="0"/>
        <v>0</v>
      </c>
      <c r="L150" s="137"/>
      <c r="M150" s="25"/>
      <c r="N150" s="138" t="s">
        <v>1</v>
      </c>
      <c r="O150" s="139" t="s">
        <v>39</v>
      </c>
      <c r="P150" s="140">
        <v>0</v>
      </c>
      <c r="Q150" s="140">
        <f t="shared" si="1"/>
        <v>0</v>
      </c>
      <c r="R150" s="140">
        <v>0</v>
      </c>
      <c r="S150" s="140">
        <f t="shared" si="2"/>
        <v>0</v>
      </c>
      <c r="T150" s="140">
        <v>0</v>
      </c>
      <c r="U150" s="140">
        <f t="shared" si="3"/>
        <v>0</v>
      </c>
      <c r="V150" s="141" t="s">
        <v>1</v>
      </c>
      <c r="AS150" s="142" t="s">
        <v>148</v>
      </c>
      <c r="AU150" s="142" t="s">
        <v>144</v>
      </c>
      <c r="AV150" s="142" t="s">
        <v>149</v>
      </c>
      <c r="AZ150" s="13" t="s">
        <v>142</v>
      </c>
      <c r="BF150" s="143">
        <f t="shared" si="4"/>
        <v>0</v>
      </c>
      <c r="BG150" s="143">
        <f t="shared" si="5"/>
        <v>0</v>
      </c>
      <c r="BH150" s="143">
        <f t="shared" si="6"/>
        <v>0</v>
      </c>
      <c r="BI150" s="143">
        <f t="shared" si="7"/>
        <v>0</v>
      </c>
      <c r="BJ150" s="143">
        <f t="shared" si="8"/>
        <v>0</v>
      </c>
      <c r="BK150" s="13" t="s">
        <v>149</v>
      </c>
      <c r="BL150" s="143">
        <f t="shared" si="9"/>
        <v>0</v>
      </c>
      <c r="BM150" s="13" t="s">
        <v>148</v>
      </c>
      <c r="BN150" s="142" t="s">
        <v>281</v>
      </c>
    </row>
    <row r="151" spans="2:66" s="1" customFormat="1" ht="24.15" customHeight="1">
      <c r="B151" s="130"/>
      <c r="C151" s="131" t="s">
        <v>217</v>
      </c>
      <c r="D151" s="131" t="s">
        <v>144</v>
      </c>
      <c r="E151" s="131">
        <v>921</v>
      </c>
      <c r="F151" s="132" t="s">
        <v>949</v>
      </c>
      <c r="G151" s="133" t="s">
        <v>950</v>
      </c>
      <c r="H151" s="134" t="s">
        <v>339</v>
      </c>
      <c r="I151" s="135">
        <v>200</v>
      </c>
      <c r="J151" s="136"/>
      <c r="K151" s="136">
        <f t="shared" si="0"/>
        <v>0</v>
      </c>
      <c r="L151" s="137"/>
      <c r="M151" s="25"/>
      <c r="N151" s="138" t="s">
        <v>1</v>
      </c>
      <c r="O151" s="139" t="s">
        <v>39</v>
      </c>
      <c r="P151" s="140">
        <v>0</v>
      </c>
      <c r="Q151" s="140">
        <f t="shared" si="1"/>
        <v>0</v>
      </c>
      <c r="R151" s="140">
        <v>0</v>
      </c>
      <c r="S151" s="140">
        <f t="shared" si="2"/>
        <v>0</v>
      </c>
      <c r="T151" s="140">
        <v>0</v>
      </c>
      <c r="U151" s="140">
        <f t="shared" si="3"/>
        <v>0</v>
      </c>
      <c r="V151" s="141" t="s">
        <v>1</v>
      </c>
      <c r="AS151" s="142" t="s">
        <v>148</v>
      </c>
      <c r="AU151" s="142" t="s">
        <v>144</v>
      </c>
      <c r="AV151" s="142" t="s">
        <v>149</v>
      </c>
      <c r="AZ151" s="13" t="s">
        <v>142</v>
      </c>
      <c r="BF151" s="143">
        <f t="shared" si="4"/>
        <v>0</v>
      </c>
      <c r="BG151" s="143">
        <f t="shared" si="5"/>
        <v>0</v>
      </c>
      <c r="BH151" s="143">
        <f t="shared" si="6"/>
        <v>0</v>
      </c>
      <c r="BI151" s="143">
        <f t="shared" si="7"/>
        <v>0</v>
      </c>
      <c r="BJ151" s="143">
        <f t="shared" si="8"/>
        <v>0</v>
      </c>
      <c r="BK151" s="13" t="s">
        <v>149</v>
      </c>
      <c r="BL151" s="143">
        <f t="shared" si="9"/>
        <v>0</v>
      </c>
      <c r="BM151" s="13" t="s">
        <v>148</v>
      </c>
      <c r="BN151" s="142" t="s">
        <v>289</v>
      </c>
    </row>
    <row r="152" spans="2:66" s="1" customFormat="1" ht="24.15" customHeight="1">
      <c r="B152" s="130"/>
      <c r="C152" s="131" t="s">
        <v>221</v>
      </c>
      <c r="D152" s="131" t="s">
        <v>144</v>
      </c>
      <c r="E152" s="131">
        <v>921</v>
      </c>
      <c r="F152" s="132" t="s">
        <v>951</v>
      </c>
      <c r="G152" s="133" t="s">
        <v>952</v>
      </c>
      <c r="H152" s="134" t="s">
        <v>339</v>
      </c>
      <c r="I152" s="135">
        <v>200</v>
      </c>
      <c r="J152" s="136"/>
      <c r="K152" s="136">
        <f t="shared" si="0"/>
        <v>0</v>
      </c>
      <c r="L152" s="137"/>
      <c r="M152" s="25"/>
      <c r="N152" s="138" t="s">
        <v>1</v>
      </c>
      <c r="O152" s="139" t="s">
        <v>39</v>
      </c>
      <c r="P152" s="140">
        <v>0</v>
      </c>
      <c r="Q152" s="140">
        <f t="shared" si="1"/>
        <v>0</v>
      </c>
      <c r="R152" s="140">
        <v>0</v>
      </c>
      <c r="S152" s="140">
        <f t="shared" si="2"/>
        <v>0</v>
      </c>
      <c r="T152" s="140">
        <v>0</v>
      </c>
      <c r="U152" s="140">
        <f t="shared" si="3"/>
        <v>0</v>
      </c>
      <c r="V152" s="141" t="s">
        <v>1</v>
      </c>
      <c r="AS152" s="142" t="s">
        <v>148</v>
      </c>
      <c r="AU152" s="142" t="s">
        <v>144</v>
      </c>
      <c r="AV152" s="142" t="s">
        <v>149</v>
      </c>
      <c r="AZ152" s="13" t="s">
        <v>142</v>
      </c>
      <c r="BF152" s="143">
        <f t="shared" si="4"/>
        <v>0</v>
      </c>
      <c r="BG152" s="143">
        <f t="shared" si="5"/>
        <v>0</v>
      </c>
      <c r="BH152" s="143">
        <f t="shared" si="6"/>
        <v>0</v>
      </c>
      <c r="BI152" s="143">
        <f t="shared" si="7"/>
        <v>0</v>
      </c>
      <c r="BJ152" s="143">
        <f t="shared" si="8"/>
        <v>0</v>
      </c>
      <c r="BK152" s="13" t="s">
        <v>149</v>
      </c>
      <c r="BL152" s="143">
        <f t="shared" si="9"/>
        <v>0</v>
      </c>
      <c r="BM152" s="13" t="s">
        <v>148</v>
      </c>
      <c r="BN152" s="142" t="s">
        <v>298</v>
      </c>
    </row>
    <row r="153" spans="2:66" s="1" customFormat="1" ht="24.15" customHeight="1">
      <c r="B153" s="130"/>
      <c r="C153" s="131" t="s">
        <v>7</v>
      </c>
      <c r="D153" s="131" t="s">
        <v>144</v>
      </c>
      <c r="E153" s="131">
        <v>921</v>
      </c>
      <c r="F153" s="132" t="s">
        <v>953</v>
      </c>
      <c r="G153" s="133" t="s">
        <v>954</v>
      </c>
      <c r="H153" s="134" t="s">
        <v>339</v>
      </c>
      <c r="I153" s="135">
        <v>50</v>
      </c>
      <c r="J153" s="136"/>
      <c r="K153" s="136">
        <f t="shared" si="0"/>
        <v>0</v>
      </c>
      <c r="L153" s="137"/>
      <c r="M153" s="25"/>
      <c r="N153" s="138" t="s">
        <v>1</v>
      </c>
      <c r="O153" s="139" t="s">
        <v>39</v>
      </c>
      <c r="P153" s="140">
        <v>0</v>
      </c>
      <c r="Q153" s="140">
        <f t="shared" si="1"/>
        <v>0</v>
      </c>
      <c r="R153" s="140">
        <v>0</v>
      </c>
      <c r="S153" s="140">
        <f t="shared" si="2"/>
        <v>0</v>
      </c>
      <c r="T153" s="140">
        <v>0</v>
      </c>
      <c r="U153" s="140">
        <f t="shared" si="3"/>
        <v>0</v>
      </c>
      <c r="V153" s="141" t="s">
        <v>1</v>
      </c>
      <c r="AS153" s="142" t="s">
        <v>148</v>
      </c>
      <c r="AU153" s="142" t="s">
        <v>144</v>
      </c>
      <c r="AV153" s="142" t="s">
        <v>149</v>
      </c>
      <c r="AZ153" s="13" t="s">
        <v>142</v>
      </c>
      <c r="BF153" s="143">
        <f t="shared" si="4"/>
        <v>0</v>
      </c>
      <c r="BG153" s="143">
        <f t="shared" si="5"/>
        <v>0</v>
      </c>
      <c r="BH153" s="143">
        <f t="shared" si="6"/>
        <v>0</v>
      </c>
      <c r="BI153" s="143">
        <f t="shared" si="7"/>
        <v>0</v>
      </c>
      <c r="BJ153" s="143">
        <f t="shared" si="8"/>
        <v>0</v>
      </c>
      <c r="BK153" s="13" t="s">
        <v>149</v>
      </c>
      <c r="BL153" s="143">
        <f t="shared" si="9"/>
        <v>0</v>
      </c>
      <c r="BM153" s="13" t="s">
        <v>148</v>
      </c>
      <c r="BN153" s="142" t="s">
        <v>306</v>
      </c>
    </row>
    <row r="154" spans="2:66" s="1" customFormat="1" ht="24.15" customHeight="1">
      <c r="B154" s="130"/>
      <c r="C154" s="131" t="s">
        <v>228</v>
      </c>
      <c r="D154" s="131" t="s">
        <v>144</v>
      </c>
      <c r="E154" s="131">
        <v>921</v>
      </c>
      <c r="F154" s="132" t="s">
        <v>955</v>
      </c>
      <c r="G154" s="133" t="s">
        <v>956</v>
      </c>
      <c r="H154" s="134" t="s">
        <v>339</v>
      </c>
      <c r="I154" s="135">
        <v>50</v>
      </c>
      <c r="J154" s="136"/>
      <c r="K154" s="136">
        <f t="shared" si="0"/>
        <v>0</v>
      </c>
      <c r="L154" s="137"/>
      <c r="M154" s="25"/>
      <c r="N154" s="138" t="s">
        <v>1</v>
      </c>
      <c r="O154" s="139" t="s">
        <v>39</v>
      </c>
      <c r="P154" s="140">
        <v>0</v>
      </c>
      <c r="Q154" s="140">
        <f t="shared" si="1"/>
        <v>0</v>
      </c>
      <c r="R154" s="140">
        <v>0</v>
      </c>
      <c r="S154" s="140">
        <f t="shared" si="2"/>
        <v>0</v>
      </c>
      <c r="T154" s="140">
        <v>0</v>
      </c>
      <c r="U154" s="140">
        <f t="shared" si="3"/>
        <v>0</v>
      </c>
      <c r="V154" s="141" t="s">
        <v>1</v>
      </c>
      <c r="AS154" s="142" t="s">
        <v>148</v>
      </c>
      <c r="AU154" s="142" t="s">
        <v>144</v>
      </c>
      <c r="AV154" s="142" t="s">
        <v>149</v>
      </c>
      <c r="AZ154" s="13" t="s">
        <v>142</v>
      </c>
      <c r="BF154" s="143">
        <f t="shared" si="4"/>
        <v>0</v>
      </c>
      <c r="BG154" s="143">
        <f t="shared" si="5"/>
        <v>0</v>
      </c>
      <c r="BH154" s="143">
        <f t="shared" si="6"/>
        <v>0</v>
      </c>
      <c r="BI154" s="143">
        <f t="shared" si="7"/>
        <v>0</v>
      </c>
      <c r="BJ154" s="143">
        <f t="shared" si="8"/>
        <v>0</v>
      </c>
      <c r="BK154" s="13" t="s">
        <v>149</v>
      </c>
      <c r="BL154" s="143">
        <f t="shared" si="9"/>
        <v>0</v>
      </c>
      <c r="BM154" s="13" t="s">
        <v>148</v>
      </c>
      <c r="BN154" s="142" t="s">
        <v>314</v>
      </c>
    </row>
    <row r="155" spans="2:66" s="1" customFormat="1" ht="16.5" customHeight="1">
      <c r="B155" s="130"/>
      <c r="C155" s="131" t="s">
        <v>232</v>
      </c>
      <c r="D155" s="131" t="s">
        <v>144</v>
      </c>
      <c r="E155" s="131" t="s">
        <v>1585</v>
      </c>
      <c r="F155" s="132" t="s">
        <v>957</v>
      </c>
      <c r="G155" s="133" t="s">
        <v>958</v>
      </c>
      <c r="H155" s="134" t="s">
        <v>344</v>
      </c>
      <c r="I155" s="135">
        <v>600</v>
      </c>
      <c r="J155" s="136"/>
      <c r="K155" s="136">
        <f t="shared" si="0"/>
        <v>0</v>
      </c>
      <c r="L155" s="137"/>
      <c r="M155" s="25"/>
      <c r="N155" s="138" t="s">
        <v>1</v>
      </c>
      <c r="O155" s="139" t="s">
        <v>39</v>
      </c>
      <c r="P155" s="140">
        <v>0</v>
      </c>
      <c r="Q155" s="140">
        <f t="shared" si="1"/>
        <v>0</v>
      </c>
      <c r="R155" s="140">
        <v>0</v>
      </c>
      <c r="S155" s="140">
        <f t="shared" si="2"/>
        <v>0</v>
      </c>
      <c r="T155" s="140">
        <v>0</v>
      </c>
      <c r="U155" s="140">
        <f t="shared" si="3"/>
        <v>0</v>
      </c>
      <c r="V155" s="141" t="s">
        <v>1</v>
      </c>
      <c r="AS155" s="142" t="s">
        <v>148</v>
      </c>
      <c r="AU155" s="142" t="s">
        <v>144</v>
      </c>
      <c r="AV155" s="142" t="s">
        <v>149</v>
      </c>
      <c r="AZ155" s="13" t="s">
        <v>142</v>
      </c>
      <c r="BF155" s="143">
        <f t="shared" si="4"/>
        <v>0</v>
      </c>
      <c r="BG155" s="143">
        <f t="shared" si="5"/>
        <v>0</v>
      </c>
      <c r="BH155" s="143">
        <f t="shared" si="6"/>
        <v>0</v>
      </c>
      <c r="BI155" s="143">
        <f t="shared" si="7"/>
        <v>0</v>
      </c>
      <c r="BJ155" s="143">
        <f t="shared" si="8"/>
        <v>0</v>
      </c>
      <c r="BK155" s="13" t="s">
        <v>149</v>
      </c>
      <c r="BL155" s="143">
        <f t="shared" si="9"/>
        <v>0</v>
      </c>
      <c r="BM155" s="13" t="s">
        <v>148</v>
      </c>
      <c r="BN155" s="142" t="s">
        <v>323</v>
      </c>
    </row>
    <row r="156" spans="2:66" s="1" customFormat="1" ht="16.5" customHeight="1">
      <c r="B156" s="130"/>
      <c r="C156" s="131" t="s">
        <v>236</v>
      </c>
      <c r="D156" s="131" t="s">
        <v>144</v>
      </c>
      <c r="E156" s="131" t="s">
        <v>1585</v>
      </c>
      <c r="F156" s="132" t="s">
        <v>959</v>
      </c>
      <c r="G156" s="133" t="s">
        <v>960</v>
      </c>
      <c r="H156" s="134" t="s">
        <v>344</v>
      </c>
      <c r="I156" s="135">
        <v>150</v>
      </c>
      <c r="J156" s="136"/>
      <c r="K156" s="136">
        <f t="shared" si="0"/>
        <v>0</v>
      </c>
      <c r="L156" s="137"/>
      <c r="M156" s="25"/>
      <c r="N156" s="138" t="s">
        <v>1</v>
      </c>
      <c r="O156" s="139" t="s">
        <v>39</v>
      </c>
      <c r="P156" s="140">
        <v>0</v>
      </c>
      <c r="Q156" s="140">
        <f t="shared" si="1"/>
        <v>0</v>
      </c>
      <c r="R156" s="140">
        <v>0</v>
      </c>
      <c r="S156" s="140">
        <f t="shared" si="2"/>
        <v>0</v>
      </c>
      <c r="T156" s="140">
        <v>0</v>
      </c>
      <c r="U156" s="140">
        <f t="shared" si="3"/>
        <v>0</v>
      </c>
      <c r="V156" s="141" t="s">
        <v>1</v>
      </c>
      <c r="AS156" s="142" t="s">
        <v>148</v>
      </c>
      <c r="AU156" s="142" t="s">
        <v>144</v>
      </c>
      <c r="AV156" s="142" t="s">
        <v>149</v>
      </c>
      <c r="AZ156" s="13" t="s">
        <v>142</v>
      </c>
      <c r="BF156" s="143">
        <f t="shared" si="4"/>
        <v>0</v>
      </c>
      <c r="BG156" s="143">
        <f t="shared" si="5"/>
        <v>0</v>
      </c>
      <c r="BH156" s="143">
        <f t="shared" si="6"/>
        <v>0</v>
      </c>
      <c r="BI156" s="143">
        <f t="shared" si="7"/>
        <v>0</v>
      </c>
      <c r="BJ156" s="143">
        <f t="shared" si="8"/>
        <v>0</v>
      </c>
      <c r="BK156" s="13" t="s">
        <v>149</v>
      </c>
      <c r="BL156" s="143">
        <f t="shared" si="9"/>
        <v>0</v>
      </c>
      <c r="BM156" s="13" t="s">
        <v>148</v>
      </c>
      <c r="BN156" s="142" t="s">
        <v>331</v>
      </c>
    </row>
    <row r="157" spans="2:66" s="1" customFormat="1" ht="24.15" customHeight="1">
      <c r="B157" s="130"/>
      <c r="C157" s="131" t="s">
        <v>240</v>
      </c>
      <c r="D157" s="131" t="s">
        <v>144</v>
      </c>
      <c r="E157" s="131">
        <v>920</v>
      </c>
      <c r="F157" s="132" t="s">
        <v>961</v>
      </c>
      <c r="G157" s="133" t="s">
        <v>962</v>
      </c>
      <c r="H157" s="134" t="s">
        <v>344</v>
      </c>
      <c r="I157" s="135">
        <v>11</v>
      </c>
      <c r="J157" s="136"/>
      <c r="K157" s="136">
        <f t="shared" si="0"/>
        <v>0</v>
      </c>
      <c r="L157" s="137"/>
      <c r="M157" s="25"/>
      <c r="N157" s="138" t="s">
        <v>1</v>
      </c>
      <c r="O157" s="139" t="s">
        <v>39</v>
      </c>
      <c r="P157" s="140">
        <v>0</v>
      </c>
      <c r="Q157" s="140">
        <f t="shared" si="1"/>
        <v>0</v>
      </c>
      <c r="R157" s="140">
        <v>0</v>
      </c>
      <c r="S157" s="140">
        <f t="shared" si="2"/>
        <v>0</v>
      </c>
      <c r="T157" s="140">
        <v>0</v>
      </c>
      <c r="U157" s="140">
        <f t="shared" si="3"/>
        <v>0</v>
      </c>
      <c r="V157" s="141" t="s">
        <v>1</v>
      </c>
      <c r="AS157" s="142" t="s">
        <v>148</v>
      </c>
      <c r="AU157" s="142" t="s">
        <v>144</v>
      </c>
      <c r="AV157" s="142" t="s">
        <v>149</v>
      </c>
      <c r="AZ157" s="13" t="s">
        <v>142</v>
      </c>
      <c r="BF157" s="143">
        <f t="shared" si="4"/>
        <v>0</v>
      </c>
      <c r="BG157" s="143">
        <f t="shared" si="5"/>
        <v>0</v>
      </c>
      <c r="BH157" s="143">
        <f t="shared" si="6"/>
        <v>0</v>
      </c>
      <c r="BI157" s="143">
        <f t="shared" si="7"/>
        <v>0</v>
      </c>
      <c r="BJ157" s="143">
        <f t="shared" si="8"/>
        <v>0</v>
      </c>
      <c r="BK157" s="13" t="s">
        <v>149</v>
      </c>
      <c r="BL157" s="143">
        <f t="shared" si="9"/>
        <v>0</v>
      </c>
      <c r="BM157" s="13" t="s">
        <v>148</v>
      </c>
      <c r="BN157" s="142" t="s">
        <v>341</v>
      </c>
    </row>
    <row r="158" spans="2:66" s="1" customFormat="1" ht="16.5" customHeight="1">
      <c r="B158" s="130"/>
      <c r="C158" s="131" t="s">
        <v>244</v>
      </c>
      <c r="D158" s="131" t="s">
        <v>144</v>
      </c>
      <c r="E158" s="131">
        <v>921</v>
      </c>
      <c r="F158" s="132" t="s">
        <v>963</v>
      </c>
      <c r="G158" s="133" t="s">
        <v>964</v>
      </c>
      <c r="H158" s="134" t="s">
        <v>344</v>
      </c>
      <c r="I158" s="135">
        <v>4</v>
      </c>
      <c r="J158" s="136"/>
      <c r="K158" s="136">
        <f t="shared" si="0"/>
        <v>0</v>
      </c>
      <c r="L158" s="137"/>
      <c r="M158" s="25"/>
      <c r="N158" s="138" t="s">
        <v>1</v>
      </c>
      <c r="O158" s="139" t="s">
        <v>39</v>
      </c>
      <c r="P158" s="140">
        <v>0</v>
      </c>
      <c r="Q158" s="140">
        <f t="shared" si="1"/>
        <v>0</v>
      </c>
      <c r="R158" s="140">
        <v>0</v>
      </c>
      <c r="S158" s="140">
        <f t="shared" si="2"/>
        <v>0</v>
      </c>
      <c r="T158" s="140">
        <v>0</v>
      </c>
      <c r="U158" s="140">
        <f t="shared" si="3"/>
        <v>0</v>
      </c>
      <c r="V158" s="141" t="s">
        <v>1</v>
      </c>
      <c r="AS158" s="142" t="s">
        <v>148</v>
      </c>
      <c r="AU158" s="142" t="s">
        <v>144</v>
      </c>
      <c r="AV158" s="142" t="s">
        <v>149</v>
      </c>
      <c r="AZ158" s="13" t="s">
        <v>142</v>
      </c>
      <c r="BF158" s="143">
        <f t="shared" si="4"/>
        <v>0</v>
      </c>
      <c r="BG158" s="143">
        <f t="shared" si="5"/>
        <v>0</v>
      </c>
      <c r="BH158" s="143">
        <f t="shared" si="6"/>
        <v>0</v>
      </c>
      <c r="BI158" s="143">
        <f t="shared" si="7"/>
        <v>0</v>
      </c>
      <c r="BJ158" s="143">
        <f t="shared" si="8"/>
        <v>0</v>
      </c>
      <c r="BK158" s="13" t="s">
        <v>149</v>
      </c>
      <c r="BL158" s="143">
        <f t="shared" si="9"/>
        <v>0</v>
      </c>
      <c r="BM158" s="13" t="s">
        <v>148</v>
      </c>
      <c r="BN158" s="142" t="s">
        <v>350</v>
      </c>
    </row>
    <row r="159" spans="2:66" s="1" customFormat="1" ht="21.75" customHeight="1">
      <c r="B159" s="130"/>
      <c r="C159" s="131" t="s">
        <v>248</v>
      </c>
      <c r="D159" s="131" t="s">
        <v>144</v>
      </c>
      <c r="E159" s="131">
        <v>921</v>
      </c>
      <c r="F159" s="132" t="s">
        <v>965</v>
      </c>
      <c r="G159" s="133" t="s">
        <v>966</v>
      </c>
      <c r="H159" s="134" t="s">
        <v>344</v>
      </c>
      <c r="I159" s="135">
        <v>1</v>
      </c>
      <c r="J159" s="136"/>
      <c r="K159" s="136">
        <f t="shared" si="0"/>
        <v>0</v>
      </c>
      <c r="L159" s="137"/>
      <c r="M159" s="25"/>
      <c r="N159" s="138" t="s">
        <v>1</v>
      </c>
      <c r="O159" s="139" t="s">
        <v>39</v>
      </c>
      <c r="P159" s="140">
        <v>0</v>
      </c>
      <c r="Q159" s="140">
        <f t="shared" si="1"/>
        <v>0</v>
      </c>
      <c r="R159" s="140">
        <v>0</v>
      </c>
      <c r="S159" s="140">
        <f t="shared" si="2"/>
        <v>0</v>
      </c>
      <c r="T159" s="140">
        <v>0</v>
      </c>
      <c r="U159" s="140">
        <f t="shared" si="3"/>
        <v>0</v>
      </c>
      <c r="V159" s="141" t="s">
        <v>1</v>
      </c>
      <c r="AS159" s="142" t="s">
        <v>148</v>
      </c>
      <c r="AU159" s="142" t="s">
        <v>144</v>
      </c>
      <c r="AV159" s="142" t="s">
        <v>149</v>
      </c>
      <c r="AZ159" s="13" t="s">
        <v>142</v>
      </c>
      <c r="BF159" s="143">
        <f t="shared" si="4"/>
        <v>0</v>
      </c>
      <c r="BG159" s="143">
        <f t="shared" si="5"/>
        <v>0</v>
      </c>
      <c r="BH159" s="143">
        <f t="shared" si="6"/>
        <v>0</v>
      </c>
      <c r="BI159" s="143">
        <f t="shared" si="7"/>
        <v>0</v>
      </c>
      <c r="BJ159" s="143">
        <f t="shared" si="8"/>
        <v>0</v>
      </c>
      <c r="BK159" s="13" t="s">
        <v>149</v>
      </c>
      <c r="BL159" s="143">
        <f t="shared" si="9"/>
        <v>0</v>
      </c>
      <c r="BM159" s="13" t="s">
        <v>148</v>
      </c>
      <c r="BN159" s="142" t="s">
        <v>358</v>
      </c>
    </row>
    <row r="160" spans="2:66" s="11" customFormat="1" ht="22.95" customHeight="1">
      <c r="B160" s="119"/>
      <c r="D160" s="120" t="s">
        <v>72</v>
      </c>
      <c r="E160" s="120"/>
      <c r="F160" s="128" t="s">
        <v>967</v>
      </c>
      <c r="G160" s="128" t="s">
        <v>968</v>
      </c>
      <c r="K160" s="129">
        <f>BL160</f>
        <v>0</v>
      </c>
      <c r="M160" s="119"/>
      <c r="N160" s="123"/>
      <c r="Q160" s="124">
        <f>SUM(Q161:Q192)</f>
        <v>0</v>
      </c>
      <c r="S160" s="124">
        <f>SUM(S161:S192)</f>
        <v>0</v>
      </c>
      <c r="U160" s="124">
        <f>SUM(U161:U192)</f>
        <v>0</v>
      </c>
      <c r="V160" s="125"/>
      <c r="AS160" s="120" t="s">
        <v>81</v>
      </c>
      <c r="AU160" s="126" t="s">
        <v>72</v>
      </c>
      <c r="AV160" s="126" t="s">
        <v>81</v>
      </c>
      <c r="AZ160" s="120" t="s">
        <v>142</v>
      </c>
      <c r="BL160" s="127">
        <f>SUM(BL161:BL192)</f>
        <v>0</v>
      </c>
    </row>
    <row r="161" spans="2:66" s="1" customFormat="1" ht="21.75" customHeight="1">
      <c r="B161" s="130"/>
      <c r="C161" s="131" t="s">
        <v>252</v>
      </c>
      <c r="D161" s="131" t="s">
        <v>144</v>
      </c>
      <c r="E161" s="131">
        <v>921</v>
      </c>
      <c r="F161" s="132" t="s">
        <v>915</v>
      </c>
      <c r="G161" s="133" t="s">
        <v>916</v>
      </c>
      <c r="H161" s="134" t="s">
        <v>339</v>
      </c>
      <c r="I161" s="135">
        <v>350</v>
      </c>
      <c r="J161" s="136"/>
      <c r="K161" s="136">
        <f t="shared" ref="K161:K192" si="10">ROUND(J161*I161,2)</f>
        <v>0</v>
      </c>
      <c r="L161" s="137"/>
      <c r="M161" s="25"/>
      <c r="N161" s="138" t="s">
        <v>1</v>
      </c>
      <c r="O161" s="139" t="s">
        <v>39</v>
      </c>
      <c r="P161" s="140">
        <v>0</v>
      </c>
      <c r="Q161" s="140">
        <f t="shared" ref="Q161:Q192" si="11">P161*I161</f>
        <v>0</v>
      </c>
      <c r="R161" s="140">
        <v>0</v>
      </c>
      <c r="S161" s="140">
        <f t="shared" ref="S161:S192" si="12">R161*I161</f>
        <v>0</v>
      </c>
      <c r="T161" s="140">
        <v>0</v>
      </c>
      <c r="U161" s="140">
        <f t="shared" ref="U161:U192" si="13">T161*I161</f>
        <v>0</v>
      </c>
      <c r="V161" s="141" t="s">
        <v>1</v>
      </c>
      <c r="AS161" s="142" t="s">
        <v>148</v>
      </c>
      <c r="AU161" s="142" t="s">
        <v>144</v>
      </c>
      <c r="AV161" s="142" t="s">
        <v>149</v>
      </c>
      <c r="AZ161" s="13" t="s">
        <v>142</v>
      </c>
      <c r="BF161" s="143">
        <f t="shared" ref="BF161:BF192" si="14">IF(O161="základná",K161,0)</f>
        <v>0</v>
      </c>
      <c r="BG161" s="143">
        <f t="shared" ref="BG161:BG192" si="15">IF(O161="znížená",K161,0)</f>
        <v>0</v>
      </c>
      <c r="BH161" s="143">
        <f t="shared" ref="BH161:BH192" si="16">IF(O161="zákl. prenesená",K161,0)</f>
        <v>0</v>
      </c>
      <c r="BI161" s="143">
        <f t="shared" ref="BI161:BI192" si="17">IF(O161="zníž. prenesená",K161,0)</f>
        <v>0</v>
      </c>
      <c r="BJ161" s="143">
        <f t="shared" ref="BJ161:BJ192" si="18">IF(O161="nulová",K161,0)</f>
        <v>0</v>
      </c>
      <c r="BK161" s="13" t="s">
        <v>149</v>
      </c>
      <c r="BL161" s="143">
        <f t="shared" ref="BL161:BL192" si="19">ROUND(J161*I161,2)</f>
        <v>0</v>
      </c>
      <c r="BM161" s="13" t="s">
        <v>148</v>
      </c>
      <c r="BN161" s="142" t="s">
        <v>366</v>
      </c>
    </row>
    <row r="162" spans="2:66" s="1" customFormat="1" ht="21.75" customHeight="1">
      <c r="B162" s="130"/>
      <c r="C162" s="131" t="s">
        <v>257</v>
      </c>
      <c r="D162" s="131" t="s">
        <v>144</v>
      </c>
      <c r="E162" s="131">
        <v>921</v>
      </c>
      <c r="F162" s="132" t="s">
        <v>969</v>
      </c>
      <c r="G162" s="133" t="s">
        <v>970</v>
      </c>
      <c r="H162" s="134" t="s">
        <v>339</v>
      </c>
      <c r="I162" s="135">
        <v>250</v>
      </c>
      <c r="J162" s="136"/>
      <c r="K162" s="136">
        <f t="shared" si="10"/>
        <v>0</v>
      </c>
      <c r="L162" s="137"/>
      <c r="M162" s="25"/>
      <c r="N162" s="138" t="s">
        <v>1</v>
      </c>
      <c r="O162" s="139" t="s">
        <v>39</v>
      </c>
      <c r="P162" s="140">
        <v>0</v>
      </c>
      <c r="Q162" s="140">
        <f t="shared" si="11"/>
        <v>0</v>
      </c>
      <c r="R162" s="140">
        <v>0</v>
      </c>
      <c r="S162" s="140">
        <f t="shared" si="12"/>
        <v>0</v>
      </c>
      <c r="T162" s="140">
        <v>0</v>
      </c>
      <c r="U162" s="140">
        <f t="shared" si="13"/>
        <v>0</v>
      </c>
      <c r="V162" s="141" t="s">
        <v>1</v>
      </c>
      <c r="AS162" s="142" t="s">
        <v>148</v>
      </c>
      <c r="AU162" s="142" t="s">
        <v>144</v>
      </c>
      <c r="AV162" s="142" t="s">
        <v>149</v>
      </c>
      <c r="AZ162" s="13" t="s">
        <v>142</v>
      </c>
      <c r="BF162" s="143">
        <f t="shared" si="14"/>
        <v>0</v>
      </c>
      <c r="BG162" s="143">
        <f t="shared" si="15"/>
        <v>0</v>
      </c>
      <c r="BH162" s="143">
        <f t="shared" si="16"/>
        <v>0</v>
      </c>
      <c r="BI162" s="143">
        <f t="shared" si="17"/>
        <v>0</v>
      </c>
      <c r="BJ162" s="143">
        <f t="shared" si="18"/>
        <v>0</v>
      </c>
      <c r="BK162" s="13" t="s">
        <v>149</v>
      </c>
      <c r="BL162" s="143">
        <f t="shared" si="19"/>
        <v>0</v>
      </c>
      <c r="BM162" s="13" t="s">
        <v>148</v>
      </c>
      <c r="BN162" s="142" t="s">
        <v>374</v>
      </c>
    </row>
    <row r="163" spans="2:66" s="1" customFormat="1" ht="21.75" customHeight="1">
      <c r="B163" s="130"/>
      <c r="C163" s="131" t="s">
        <v>261</v>
      </c>
      <c r="D163" s="131" t="s">
        <v>144</v>
      </c>
      <c r="E163" s="131">
        <v>921</v>
      </c>
      <c r="F163" s="132" t="s">
        <v>917</v>
      </c>
      <c r="G163" s="133" t="s">
        <v>918</v>
      </c>
      <c r="H163" s="134" t="s">
        <v>339</v>
      </c>
      <c r="I163" s="135">
        <v>50</v>
      </c>
      <c r="J163" s="136"/>
      <c r="K163" s="136">
        <f t="shared" si="10"/>
        <v>0</v>
      </c>
      <c r="L163" s="137"/>
      <c r="M163" s="25"/>
      <c r="N163" s="138" t="s">
        <v>1</v>
      </c>
      <c r="O163" s="139" t="s">
        <v>39</v>
      </c>
      <c r="P163" s="140">
        <v>0</v>
      </c>
      <c r="Q163" s="140">
        <f t="shared" si="11"/>
        <v>0</v>
      </c>
      <c r="R163" s="140">
        <v>0</v>
      </c>
      <c r="S163" s="140">
        <f t="shared" si="12"/>
        <v>0</v>
      </c>
      <c r="T163" s="140">
        <v>0</v>
      </c>
      <c r="U163" s="140">
        <f t="shared" si="13"/>
        <v>0</v>
      </c>
      <c r="V163" s="141" t="s">
        <v>1</v>
      </c>
      <c r="AS163" s="142" t="s">
        <v>148</v>
      </c>
      <c r="AU163" s="142" t="s">
        <v>144</v>
      </c>
      <c r="AV163" s="142" t="s">
        <v>149</v>
      </c>
      <c r="AZ163" s="13" t="s">
        <v>142</v>
      </c>
      <c r="BF163" s="143">
        <f t="shared" si="14"/>
        <v>0</v>
      </c>
      <c r="BG163" s="143">
        <f t="shared" si="15"/>
        <v>0</v>
      </c>
      <c r="BH163" s="143">
        <f t="shared" si="16"/>
        <v>0</v>
      </c>
      <c r="BI163" s="143">
        <f t="shared" si="17"/>
        <v>0</v>
      </c>
      <c r="BJ163" s="143">
        <f t="shared" si="18"/>
        <v>0</v>
      </c>
      <c r="BK163" s="13" t="s">
        <v>149</v>
      </c>
      <c r="BL163" s="143">
        <f t="shared" si="19"/>
        <v>0</v>
      </c>
      <c r="BM163" s="13" t="s">
        <v>148</v>
      </c>
      <c r="BN163" s="142" t="s">
        <v>382</v>
      </c>
    </row>
    <row r="164" spans="2:66" s="1" customFormat="1" ht="21.75" customHeight="1">
      <c r="B164" s="130"/>
      <c r="C164" s="131" t="s">
        <v>265</v>
      </c>
      <c r="D164" s="131" t="s">
        <v>144</v>
      </c>
      <c r="E164" s="131">
        <v>921</v>
      </c>
      <c r="F164" s="132" t="s">
        <v>919</v>
      </c>
      <c r="G164" s="133" t="s">
        <v>920</v>
      </c>
      <c r="H164" s="134" t="s">
        <v>339</v>
      </c>
      <c r="I164" s="135">
        <v>300</v>
      </c>
      <c r="J164" s="136"/>
      <c r="K164" s="136">
        <f t="shared" si="10"/>
        <v>0</v>
      </c>
      <c r="L164" s="137"/>
      <c r="M164" s="25"/>
      <c r="N164" s="138" t="s">
        <v>1</v>
      </c>
      <c r="O164" s="139" t="s">
        <v>39</v>
      </c>
      <c r="P164" s="140">
        <v>0</v>
      </c>
      <c r="Q164" s="140">
        <f t="shared" si="11"/>
        <v>0</v>
      </c>
      <c r="R164" s="140">
        <v>0</v>
      </c>
      <c r="S164" s="140">
        <f t="shared" si="12"/>
        <v>0</v>
      </c>
      <c r="T164" s="140">
        <v>0</v>
      </c>
      <c r="U164" s="140">
        <f t="shared" si="13"/>
        <v>0</v>
      </c>
      <c r="V164" s="141" t="s">
        <v>1</v>
      </c>
      <c r="AS164" s="142" t="s">
        <v>148</v>
      </c>
      <c r="AU164" s="142" t="s">
        <v>144</v>
      </c>
      <c r="AV164" s="142" t="s">
        <v>149</v>
      </c>
      <c r="AZ164" s="13" t="s">
        <v>142</v>
      </c>
      <c r="BF164" s="143">
        <f t="shared" si="14"/>
        <v>0</v>
      </c>
      <c r="BG164" s="143">
        <f t="shared" si="15"/>
        <v>0</v>
      </c>
      <c r="BH164" s="143">
        <f t="shared" si="16"/>
        <v>0</v>
      </c>
      <c r="BI164" s="143">
        <f t="shared" si="17"/>
        <v>0</v>
      </c>
      <c r="BJ164" s="143">
        <f t="shared" si="18"/>
        <v>0</v>
      </c>
      <c r="BK164" s="13" t="s">
        <v>149</v>
      </c>
      <c r="BL164" s="143">
        <f t="shared" si="19"/>
        <v>0</v>
      </c>
      <c r="BM164" s="13" t="s">
        <v>148</v>
      </c>
      <c r="BN164" s="142" t="s">
        <v>390</v>
      </c>
    </row>
    <row r="165" spans="2:66" s="1" customFormat="1" ht="21.75" customHeight="1">
      <c r="B165" s="130"/>
      <c r="C165" s="131" t="s">
        <v>269</v>
      </c>
      <c r="D165" s="131" t="s">
        <v>144</v>
      </c>
      <c r="E165" s="131">
        <v>921</v>
      </c>
      <c r="F165" s="132" t="s">
        <v>971</v>
      </c>
      <c r="G165" s="133" t="s">
        <v>972</v>
      </c>
      <c r="H165" s="134" t="s">
        <v>339</v>
      </c>
      <c r="I165" s="135">
        <v>20</v>
      </c>
      <c r="J165" s="136"/>
      <c r="K165" s="136">
        <f t="shared" si="10"/>
        <v>0</v>
      </c>
      <c r="L165" s="137"/>
      <c r="M165" s="25"/>
      <c r="N165" s="138" t="s">
        <v>1</v>
      </c>
      <c r="O165" s="139" t="s">
        <v>39</v>
      </c>
      <c r="P165" s="140">
        <v>0</v>
      </c>
      <c r="Q165" s="140">
        <f t="shared" si="11"/>
        <v>0</v>
      </c>
      <c r="R165" s="140">
        <v>0</v>
      </c>
      <c r="S165" s="140">
        <f t="shared" si="12"/>
        <v>0</v>
      </c>
      <c r="T165" s="140">
        <v>0</v>
      </c>
      <c r="U165" s="140">
        <f t="shared" si="13"/>
        <v>0</v>
      </c>
      <c r="V165" s="141" t="s">
        <v>1</v>
      </c>
      <c r="AS165" s="142" t="s">
        <v>148</v>
      </c>
      <c r="AU165" s="142" t="s">
        <v>144</v>
      </c>
      <c r="AV165" s="142" t="s">
        <v>149</v>
      </c>
      <c r="AZ165" s="13" t="s">
        <v>142</v>
      </c>
      <c r="BF165" s="143">
        <f t="shared" si="14"/>
        <v>0</v>
      </c>
      <c r="BG165" s="143">
        <f t="shared" si="15"/>
        <v>0</v>
      </c>
      <c r="BH165" s="143">
        <f t="shared" si="16"/>
        <v>0</v>
      </c>
      <c r="BI165" s="143">
        <f t="shared" si="17"/>
        <v>0</v>
      </c>
      <c r="BJ165" s="143">
        <f t="shared" si="18"/>
        <v>0</v>
      </c>
      <c r="BK165" s="13" t="s">
        <v>149</v>
      </c>
      <c r="BL165" s="143">
        <f t="shared" si="19"/>
        <v>0</v>
      </c>
      <c r="BM165" s="13" t="s">
        <v>148</v>
      </c>
      <c r="BN165" s="142" t="s">
        <v>400</v>
      </c>
    </row>
    <row r="166" spans="2:66" s="1" customFormat="1" ht="21.75" customHeight="1">
      <c r="B166" s="130"/>
      <c r="C166" s="131" t="s">
        <v>273</v>
      </c>
      <c r="D166" s="131" t="s">
        <v>144</v>
      </c>
      <c r="E166" s="131">
        <v>921</v>
      </c>
      <c r="F166" s="132" t="s">
        <v>921</v>
      </c>
      <c r="G166" s="133" t="s">
        <v>922</v>
      </c>
      <c r="H166" s="134" t="s">
        <v>339</v>
      </c>
      <c r="I166" s="135">
        <v>20</v>
      </c>
      <c r="J166" s="136"/>
      <c r="K166" s="136">
        <f t="shared" si="10"/>
        <v>0</v>
      </c>
      <c r="L166" s="137"/>
      <c r="M166" s="25"/>
      <c r="N166" s="138" t="s">
        <v>1</v>
      </c>
      <c r="O166" s="139" t="s">
        <v>39</v>
      </c>
      <c r="P166" s="140">
        <v>0</v>
      </c>
      <c r="Q166" s="140">
        <f t="shared" si="11"/>
        <v>0</v>
      </c>
      <c r="R166" s="140">
        <v>0</v>
      </c>
      <c r="S166" s="140">
        <f t="shared" si="12"/>
        <v>0</v>
      </c>
      <c r="T166" s="140">
        <v>0</v>
      </c>
      <c r="U166" s="140">
        <f t="shared" si="13"/>
        <v>0</v>
      </c>
      <c r="V166" s="141" t="s">
        <v>1</v>
      </c>
      <c r="AS166" s="142" t="s">
        <v>148</v>
      </c>
      <c r="AU166" s="142" t="s">
        <v>144</v>
      </c>
      <c r="AV166" s="142" t="s">
        <v>149</v>
      </c>
      <c r="AZ166" s="13" t="s">
        <v>142</v>
      </c>
      <c r="BF166" s="143">
        <f t="shared" si="14"/>
        <v>0</v>
      </c>
      <c r="BG166" s="143">
        <f t="shared" si="15"/>
        <v>0</v>
      </c>
      <c r="BH166" s="143">
        <f t="shared" si="16"/>
        <v>0</v>
      </c>
      <c r="BI166" s="143">
        <f t="shared" si="17"/>
        <v>0</v>
      </c>
      <c r="BJ166" s="143">
        <f t="shared" si="18"/>
        <v>0</v>
      </c>
      <c r="BK166" s="13" t="s">
        <v>149</v>
      </c>
      <c r="BL166" s="143">
        <f t="shared" si="19"/>
        <v>0</v>
      </c>
      <c r="BM166" s="13" t="s">
        <v>148</v>
      </c>
      <c r="BN166" s="142" t="s">
        <v>412</v>
      </c>
    </row>
    <row r="167" spans="2:66" s="1" customFormat="1" ht="37.950000000000003" customHeight="1">
      <c r="B167" s="130"/>
      <c r="C167" s="131" t="s">
        <v>277</v>
      </c>
      <c r="D167" s="131" t="s">
        <v>144</v>
      </c>
      <c r="E167" s="131">
        <v>921</v>
      </c>
      <c r="F167" s="132" t="s">
        <v>925</v>
      </c>
      <c r="G167" s="133" t="s">
        <v>926</v>
      </c>
      <c r="H167" s="134" t="s">
        <v>344</v>
      </c>
      <c r="I167" s="135">
        <v>4</v>
      </c>
      <c r="J167" s="136"/>
      <c r="K167" s="136">
        <f t="shared" si="10"/>
        <v>0</v>
      </c>
      <c r="L167" s="137"/>
      <c r="M167" s="25"/>
      <c r="N167" s="138" t="s">
        <v>1</v>
      </c>
      <c r="O167" s="139" t="s">
        <v>39</v>
      </c>
      <c r="P167" s="140">
        <v>0</v>
      </c>
      <c r="Q167" s="140">
        <f t="shared" si="11"/>
        <v>0</v>
      </c>
      <c r="R167" s="140">
        <v>0</v>
      </c>
      <c r="S167" s="140">
        <f t="shared" si="12"/>
        <v>0</v>
      </c>
      <c r="T167" s="140">
        <v>0</v>
      </c>
      <c r="U167" s="140">
        <f t="shared" si="13"/>
        <v>0</v>
      </c>
      <c r="V167" s="141" t="s">
        <v>1</v>
      </c>
      <c r="AS167" s="142" t="s">
        <v>148</v>
      </c>
      <c r="AU167" s="142" t="s">
        <v>144</v>
      </c>
      <c r="AV167" s="142" t="s">
        <v>149</v>
      </c>
      <c r="AZ167" s="13" t="s">
        <v>142</v>
      </c>
      <c r="BF167" s="143">
        <f t="shared" si="14"/>
        <v>0</v>
      </c>
      <c r="BG167" s="143">
        <f t="shared" si="15"/>
        <v>0</v>
      </c>
      <c r="BH167" s="143">
        <f t="shared" si="16"/>
        <v>0</v>
      </c>
      <c r="BI167" s="143">
        <f t="shared" si="17"/>
        <v>0</v>
      </c>
      <c r="BJ167" s="143">
        <f t="shared" si="18"/>
        <v>0</v>
      </c>
      <c r="BK167" s="13" t="s">
        <v>149</v>
      </c>
      <c r="BL167" s="143">
        <f t="shared" si="19"/>
        <v>0</v>
      </c>
      <c r="BM167" s="13" t="s">
        <v>148</v>
      </c>
      <c r="BN167" s="142" t="s">
        <v>420</v>
      </c>
    </row>
    <row r="168" spans="2:66" s="1" customFormat="1" ht="24.15" customHeight="1">
      <c r="B168" s="130"/>
      <c r="C168" s="131" t="s">
        <v>281</v>
      </c>
      <c r="D168" s="131" t="s">
        <v>144</v>
      </c>
      <c r="E168" s="131">
        <v>920</v>
      </c>
      <c r="F168" s="132" t="s">
        <v>927</v>
      </c>
      <c r="G168" s="133" t="s">
        <v>928</v>
      </c>
      <c r="H168" s="134" t="s">
        <v>344</v>
      </c>
      <c r="I168" s="135">
        <v>1</v>
      </c>
      <c r="J168" s="136"/>
      <c r="K168" s="136">
        <f t="shared" si="10"/>
        <v>0</v>
      </c>
      <c r="L168" s="137"/>
      <c r="M168" s="25"/>
      <c r="N168" s="138" t="s">
        <v>1</v>
      </c>
      <c r="O168" s="139" t="s">
        <v>39</v>
      </c>
      <c r="P168" s="140">
        <v>0</v>
      </c>
      <c r="Q168" s="140">
        <f t="shared" si="11"/>
        <v>0</v>
      </c>
      <c r="R168" s="140">
        <v>0</v>
      </c>
      <c r="S168" s="140">
        <f t="shared" si="12"/>
        <v>0</v>
      </c>
      <c r="T168" s="140">
        <v>0</v>
      </c>
      <c r="U168" s="140">
        <f t="shared" si="13"/>
        <v>0</v>
      </c>
      <c r="V168" s="141" t="s">
        <v>1</v>
      </c>
      <c r="AS168" s="142" t="s">
        <v>148</v>
      </c>
      <c r="AU168" s="142" t="s">
        <v>144</v>
      </c>
      <c r="AV168" s="142" t="s">
        <v>149</v>
      </c>
      <c r="AZ168" s="13" t="s">
        <v>142</v>
      </c>
      <c r="BF168" s="143">
        <f t="shared" si="14"/>
        <v>0</v>
      </c>
      <c r="BG168" s="143">
        <f t="shared" si="15"/>
        <v>0</v>
      </c>
      <c r="BH168" s="143">
        <f t="shared" si="16"/>
        <v>0</v>
      </c>
      <c r="BI168" s="143">
        <f t="shared" si="17"/>
        <v>0</v>
      </c>
      <c r="BJ168" s="143">
        <f t="shared" si="18"/>
        <v>0</v>
      </c>
      <c r="BK168" s="13" t="s">
        <v>149</v>
      </c>
      <c r="BL168" s="143">
        <f t="shared" si="19"/>
        <v>0</v>
      </c>
      <c r="BM168" s="13" t="s">
        <v>148</v>
      </c>
      <c r="BN168" s="142" t="s">
        <v>426</v>
      </c>
    </row>
    <row r="169" spans="2:66" s="1" customFormat="1" ht="24.15" customHeight="1">
      <c r="B169" s="130"/>
      <c r="C169" s="131" t="s">
        <v>285</v>
      </c>
      <c r="D169" s="131" t="s">
        <v>144</v>
      </c>
      <c r="E169" s="131">
        <v>921</v>
      </c>
      <c r="F169" s="132" t="s">
        <v>973</v>
      </c>
      <c r="G169" s="133" t="s">
        <v>974</v>
      </c>
      <c r="H169" s="134" t="s">
        <v>344</v>
      </c>
      <c r="I169" s="135">
        <v>1</v>
      </c>
      <c r="J169" s="136"/>
      <c r="K169" s="136">
        <f t="shared" si="10"/>
        <v>0</v>
      </c>
      <c r="L169" s="137"/>
      <c r="M169" s="25"/>
      <c r="N169" s="138" t="s">
        <v>1</v>
      </c>
      <c r="O169" s="139" t="s">
        <v>39</v>
      </c>
      <c r="P169" s="140">
        <v>0</v>
      </c>
      <c r="Q169" s="140">
        <f t="shared" si="11"/>
        <v>0</v>
      </c>
      <c r="R169" s="140">
        <v>0</v>
      </c>
      <c r="S169" s="140">
        <f t="shared" si="12"/>
        <v>0</v>
      </c>
      <c r="T169" s="140">
        <v>0</v>
      </c>
      <c r="U169" s="140">
        <f t="shared" si="13"/>
        <v>0</v>
      </c>
      <c r="V169" s="141" t="s">
        <v>1</v>
      </c>
      <c r="AS169" s="142" t="s">
        <v>148</v>
      </c>
      <c r="AU169" s="142" t="s">
        <v>144</v>
      </c>
      <c r="AV169" s="142" t="s">
        <v>149</v>
      </c>
      <c r="AZ169" s="13" t="s">
        <v>142</v>
      </c>
      <c r="BF169" s="143">
        <f t="shared" si="14"/>
        <v>0</v>
      </c>
      <c r="BG169" s="143">
        <f t="shared" si="15"/>
        <v>0</v>
      </c>
      <c r="BH169" s="143">
        <f t="shared" si="16"/>
        <v>0</v>
      </c>
      <c r="BI169" s="143">
        <f t="shared" si="17"/>
        <v>0</v>
      </c>
      <c r="BJ169" s="143">
        <f t="shared" si="18"/>
        <v>0</v>
      </c>
      <c r="BK169" s="13" t="s">
        <v>149</v>
      </c>
      <c r="BL169" s="143">
        <f t="shared" si="19"/>
        <v>0</v>
      </c>
      <c r="BM169" s="13" t="s">
        <v>148</v>
      </c>
      <c r="BN169" s="142" t="s">
        <v>434</v>
      </c>
    </row>
    <row r="170" spans="2:66" s="1" customFormat="1" ht="33" customHeight="1">
      <c r="B170" s="130"/>
      <c r="C170" s="131" t="s">
        <v>289</v>
      </c>
      <c r="D170" s="131" t="s">
        <v>144</v>
      </c>
      <c r="E170" s="131">
        <v>921</v>
      </c>
      <c r="F170" s="132" t="s">
        <v>929</v>
      </c>
      <c r="G170" s="133" t="s">
        <v>930</v>
      </c>
      <c r="H170" s="134" t="s">
        <v>344</v>
      </c>
      <c r="I170" s="135">
        <v>16</v>
      </c>
      <c r="J170" s="136"/>
      <c r="K170" s="136">
        <f t="shared" si="10"/>
        <v>0</v>
      </c>
      <c r="L170" s="137"/>
      <c r="M170" s="25"/>
      <c r="N170" s="138" t="s">
        <v>1</v>
      </c>
      <c r="O170" s="139" t="s">
        <v>39</v>
      </c>
      <c r="P170" s="140">
        <v>0</v>
      </c>
      <c r="Q170" s="140">
        <f t="shared" si="11"/>
        <v>0</v>
      </c>
      <c r="R170" s="140">
        <v>0</v>
      </c>
      <c r="S170" s="140">
        <f t="shared" si="12"/>
        <v>0</v>
      </c>
      <c r="T170" s="140">
        <v>0</v>
      </c>
      <c r="U170" s="140">
        <f t="shared" si="13"/>
        <v>0</v>
      </c>
      <c r="V170" s="141" t="s">
        <v>1</v>
      </c>
      <c r="AS170" s="142" t="s">
        <v>148</v>
      </c>
      <c r="AU170" s="142" t="s">
        <v>144</v>
      </c>
      <c r="AV170" s="142" t="s">
        <v>149</v>
      </c>
      <c r="AZ170" s="13" t="s">
        <v>142</v>
      </c>
      <c r="BF170" s="143">
        <f t="shared" si="14"/>
        <v>0</v>
      </c>
      <c r="BG170" s="143">
        <f t="shared" si="15"/>
        <v>0</v>
      </c>
      <c r="BH170" s="143">
        <f t="shared" si="16"/>
        <v>0</v>
      </c>
      <c r="BI170" s="143">
        <f t="shared" si="17"/>
        <v>0</v>
      </c>
      <c r="BJ170" s="143">
        <f t="shared" si="18"/>
        <v>0</v>
      </c>
      <c r="BK170" s="13" t="s">
        <v>149</v>
      </c>
      <c r="BL170" s="143">
        <f t="shared" si="19"/>
        <v>0</v>
      </c>
      <c r="BM170" s="13" t="s">
        <v>148</v>
      </c>
      <c r="BN170" s="142" t="s">
        <v>440</v>
      </c>
    </row>
    <row r="171" spans="2:66" s="1" customFormat="1" ht="37.950000000000003" customHeight="1">
      <c r="B171" s="130"/>
      <c r="C171" s="131" t="s">
        <v>294</v>
      </c>
      <c r="D171" s="131" t="s">
        <v>144</v>
      </c>
      <c r="E171" s="131">
        <v>921</v>
      </c>
      <c r="F171" s="132" t="s">
        <v>975</v>
      </c>
      <c r="G171" s="133" t="s">
        <v>976</v>
      </c>
      <c r="H171" s="134" t="s">
        <v>344</v>
      </c>
      <c r="I171" s="135">
        <v>18</v>
      </c>
      <c r="J171" s="136"/>
      <c r="K171" s="136">
        <f t="shared" si="10"/>
        <v>0</v>
      </c>
      <c r="L171" s="137"/>
      <c r="M171" s="25"/>
      <c r="N171" s="138" t="s">
        <v>1</v>
      </c>
      <c r="O171" s="139" t="s">
        <v>39</v>
      </c>
      <c r="P171" s="140">
        <v>0</v>
      </c>
      <c r="Q171" s="140">
        <f t="shared" si="11"/>
        <v>0</v>
      </c>
      <c r="R171" s="140">
        <v>0</v>
      </c>
      <c r="S171" s="140">
        <f t="shared" si="12"/>
        <v>0</v>
      </c>
      <c r="T171" s="140">
        <v>0</v>
      </c>
      <c r="U171" s="140">
        <f t="shared" si="13"/>
        <v>0</v>
      </c>
      <c r="V171" s="141" t="s">
        <v>1</v>
      </c>
      <c r="AS171" s="142" t="s">
        <v>148</v>
      </c>
      <c r="AU171" s="142" t="s">
        <v>144</v>
      </c>
      <c r="AV171" s="142" t="s">
        <v>149</v>
      </c>
      <c r="AZ171" s="13" t="s">
        <v>142</v>
      </c>
      <c r="BF171" s="143">
        <f t="shared" si="14"/>
        <v>0</v>
      </c>
      <c r="BG171" s="143">
        <f t="shared" si="15"/>
        <v>0</v>
      </c>
      <c r="BH171" s="143">
        <f t="shared" si="16"/>
        <v>0</v>
      </c>
      <c r="BI171" s="143">
        <f t="shared" si="17"/>
        <v>0</v>
      </c>
      <c r="BJ171" s="143">
        <f t="shared" si="18"/>
        <v>0</v>
      </c>
      <c r="BK171" s="13" t="s">
        <v>149</v>
      </c>
      <c r="BL171" s="143">
        <f t="shared" si="19"/>
        <v>0</v>
      </c>
      <c r="BM171" s="13" t="s">
        <v>148</v>
      </c>
      <c r="BN171" s="142" t="s">
        <v>448</v>
      </c>
    </row>
    <row r="172" spans="2:66" s="1" customFormat="1" ht="24.15" customHeight="1">
      <c r="B172" s="130"/>
      <c r="C172" s="131" t="s">
        <v>298</v>
      </c>
      <c r="D172" s="131" t="s">
        <v>144</v>
      </c>
      <c r="E172" s="131">
        <v>921</v>
      </c>
      <c r="F172" s="132" t="s">
        <v>931</v>
      </c>
      <c r="G172" s="133" t="s">
        <v>932</v>
      </c>
      <c r="H172" s="134" t="s">
        <v>344</v>
      </c>
      <c r="I172" s="135">
        <v>2</v>
      </c>
      <c r="J172" s="136"/>
      <c r="K172" s="136">
        <f t="shared" si="10"/>
        <v>0</v>
      </c>
      <c r="L172" s="137"/>
      <c r="M172" s="25"/>
      <c r="N172" s="138" t="s">
        <v>1</v>
      </c>
      <c r="O172" s="139" t="s">
        <v>39</v>
      </c>
      <c r="P172" s="140">
        <v>0</v>
      </c>
      <c r="Q172" s="140">
        <f t="shared" si="11"/>
        <v>0</v>
      </c>
      <c r="R172" s="140">
        <v>0</v>
      </c>
      <c r="S172" s="140">
        <f t="shared" si="12"/>
        <v>0</v>
      </c>
      <c r="T172" s="140">
        <v>0</v>
      </c>
      <c r="U172" s="140">
        <f t="shared" si="13"/>
        <v>0</v>
      </c>
      <c r="V172" s="141" t="s">
        <v>1</v>
      </c>
      <c r="AS172" s="142" t="s">
        <v>148</v>
      </c>
      <c r="AU172" s="142" t="s">
        <v>144</v>
      </c>
      <c r="AV172" s="142" t="s">
        <v>149</v>
      </c>
      <c r="AZ172" s="13" t="s">
        <v>142</v>
      </c>
      <c r="BF172" s="143">
        <f t="shared" si="14"/>
        <v>0</v>
      </c>
      <c r="BG172" s="143">
        <f t="shared" si="15"/>
        <v>0</v>
      </c>
      <c r="BH172" s="143">
        <f t="shared" si="16"/>
        <v>0</v>
      </c>
      <c r="BI172" s="143">
        <f t="shared" si="17"/>
        <v>0</v>
      </c>
      <c r="BJ172" s="143">
        <f t="shared" si="18"/>
        <v>0</v>
      </c>
      <c r="BK172" s="13" t="s">
        <v>149</v>
      </c>
      <c r="BL172" s="143">
        <f t="shared" si="19"/>
        <v>0</v>
      </c>
      <c r="BM172" s="13" t="s">
        <v>148</v>
      </c>
      <c r="BN172" s="142" t="s">
        <v>457</v>
      </c>
    </row>
    <row r="173" spans="2:66" s="1" customFormat="1" ht="16.5" customHeight="1">
      <c r="B173" s="130"/>
      <c r="C173" s="131" t="s">
        <v>302</v>
      </c>
      <c r="D173" s="131" t="s">
        <v>144</v>
      </c>
      <c r="E173" s="131" t="s">
        <v>1585</v>
      </c>
      <c r="F173" s="132" t="s">
        <v>977</v>
      </c>
      <c r="G173" s="133" t="s">
        <v>978</v>
      </c>
      <c r="H173" s="134" t="s">
        <v>344</v>
      </c>
      <c r="I173" s="135">
        <v>1</v>
      </c>
      <c r="J173" s="136"/>
      <c r="K173" s="136">
        <f t="shared" si="10"/>
        <v>0</v>
      </c>
      <c r="L173" s="137"/>
      <c r="M173" s="25"/>
      <c r="N173" s="138" t="s">
        <v>1</v>
      </c>
      <c r="O173" s="139" t="s">
        <v>39</v>
      </c>
      <c r="P173" s="140">
        <v>0</v>
      </c>
      <c r="Q173" s="140">
        <f t="shared" si="11"/>
        <v>0</v>
      </c>
      <c r="R173" s="140">
        <v>0</v>
      </c>
      <c r="S173" s="140">
        <f t="shared" si="12"/>
        <v>0</v>
      </c>
      <c r="T173" s="140">
        <v>0</v>
      </c>
      <c r="U173" s="140">
        <f t="shared" si="13"/>
        <v>0</v>
      </c>
      <c r="V173" s="141" t="s">
        <v>1</v>
      </c>
      <c r="AS173" s="142" t="s">
        <v>148</v>
      </c>
      <c r="AU173" s="142" t="s">
        <v>144</v>
      </c>
      <c r="AV173" s="142" t="s">
        <v>149</v>
      </c>
      <c r="AZ173" s="13" t="s">
        <v>142</v>
      </c>
      <c r="BF173" s="143">
        <f t="shared" si="14"/>
        <v>0</v>
      </c>
      <c r="BG173" s="143">
        <f t="shared" si="15"/>
        <v>0</v>
      </c>
      <c r="BH173" s="143">
        <f t="shared" si="16"/>
        <v>0</v>
      </c>
      <c r="BI173" s="143">
        <f t="shared" si="17"/>
        <v>0</v>
      </c>
      <c r="BJ173" s="143">
        <f t="shared" si="18"/>
        <v>0</v>
      </c>
      <c r="BK173" s="13" t="s">
        <v>149</v>
      </c>
      <c r="BL173" s="143">
        <f t="shared" si="19"/>
        <v>0</v>
      </c>
      <c r="BM173" s="13" t="s">
        <v>148</v>
      </c>
      <c r="BN173" s="142" t="s">
        <v>466</v>
      </c>
    </row>
    <row r="174" spans="2:66" s="1" customFormat="1" ht="16.5" customHeight="1">
      <c r="B174" s="130"/>
      <c r="C174" s="131" t="s">
        <v>306</v>
      </c>
      <c r="D174" s="131" t="s">
        <v>144</v>
      </c>
      <c r="E174" s="131" t="s">
        <v>1585</v>
      </c>
      <c r="F174" s="132" t="s">
        <v>979</v>
      </c>
      <c r="G174" s="133" t="s">
        <v>980</v>
      </c>
      <c r="H174" s="134" t="s">
        <v>344</v>
      </c>
      <c r="I174" s="135">
        <v>72</v>
      </c>
      <c r="J174" s="136"/>
      <c r="K174" s="136">
        <f t="shared" si="10"/>
        <v>0</v>
      </c>
      <c r="L174" s="137"/>
      <c r="M174" s="25"/>
      <c r="N174" s="138" t="s">
        <v>1</v>
      </c>
      <c r="O174" s="139" t="s">
        <v>39</v>
      </c>
      <c r="P174" s="140">
        <v>0</v>
      </c>
      <c r="Q174" s="140">
        <f t="shared" si="11"/>
        <v>0</v>
      </c>
      <c r="R174" s="140">
        <v>0</v>
      </c>
      <c r="S174" s="140">
        <f t="shared" si="12"/>
        <v>0</v>
      </c>
      <c r="T174" s="140">
        <v>0</v>
      </c>
      <c r="U174" s="140">
        <f t="shared" si="13"/>
        <v>0</v>
      </c>
      <c r="V174" s="141" t="s">
        <v>1</v>
      </c>
      <c r="AS174" s="142" t="s">
        <v>148</v>
      </c>
      <c r="AU174" s="142" t="s">
        <v>144</v>
      </c>
      <c r="AV174" s="142" t="s">
        <v>149</v>
      </c>
      <c r="AZ174" s="13" t="s">
        <v>142</v>
      </c>
      <c r="BF174" s="143">
        <f t="shared" si="14"/>
        <v>0</v>
      </c>
      <c r="BG174" s="143">
        <f t="shared" si="15"/>
        <v>0</v>
      </c>
      <c r="BH174" s="143">
        <f t="shared" si="16"/>
        <v>0</v>
      </c>
      <c r="BI174" s="143">
        <f t="shared" si="17"/>
        <v>0</v>
      </c>
      <c r="BJ174" s="143">
        <f t="shared" si="18"/>
        <v>0</v>
      </c>
      <c r="BK174" s="13" t="s">
        <v>149</v>
      </c>
      <c r="BL174" s="143">
        <f t="shared" si="19"/>
        <v>0</v>
      </c>
      <c r="BM174" s="13" t="s">
        <v>148</v>
      </c>
      <c r="BN174" s="142" t="s">
        <v>474</v>
      </c>
    </row>
    <row r="175" spans="2:66" s="1" customFormat="1" ht="16.5" customHeight="1">
      <c r="B175" s="130"/>
      <c r="C175" s="131" t="s">
        <v>310</v>
      </c>
      <c r="D175" s="131" t="s">
        <v>144</v>
      </c>
      <c r="E175" s="131" t="s">
        <v>1585</v>
      </c>
      <c r="F175" s="132" t="s">
        <v>933</v>
      </c>
      <c r="G175" s="133" t="s">
        <v>934</v>
      </c>
      <c r="H175" s="134" t="s">
        <v>344</v>
      </c>
      <c r="I175" s="135">
        <v>32</v>
      </c>
      <c r="J175" s="136"/>
      <c r="K175" s="136">
        <f t="shared" si="10"/>
        <v>0</v>
      </c>
      <c r="L175" s="137"/>
      <c r="M175" s="25"/>
      <c r="N175" s="138" t="s">
        <v>1</v>
      </c>
      <c r="O175" s="139" t="s">
        <v>39</v>
      </c>
      <c r="P175" s="140">
        <v>0</v>
      </c>
      <c r="Q175" s="140">
        <f t="shared" si="11"/>
        <v>0</v>
      </c>
      <c r="R175" s="140">
        <v>0</v>
      </c>
      <c r="S175" s="140">
        <f t="shared" si="12"/>
        <v>0</v>
      </c>
      <c r="T175" s="140">
        <v>0</v>
      </c>
      <c r="U175" s="140">
        <f t="shared" si="13"/>
        <v>0</v>
      </c>
      <c r="V175" s="141" t="s">
        <v>1</v>
      </c>
      <c r="AS175" s="142" t="s">
        <v>148</v>
      </c>
      <c r="AU175" s="142" t="s">
        <v>144</v>
      </c>
      <c r="AV175" s="142" t="s">
        <v>149</v>
      </c>
      <c r="AZ175" s="13" t="s">
        <v>142</v>
      </c>
      <c r="BF175" s="143">
        <f t="shared" si="14"/>
        <v>0</v>
      </c>
      <c r="BG175" s="143">
        <f t="shared" si="15"/>
        <v>0</v>
      </c>
      <c r="BH175" s="143">
        <f t="shared" si="16"/>
        <v>0</v>
      </c>
      <c r="BI175" s="143">
        <f t="shared" si="17"/>
        <v>0</v>
      </c>
      <c r="BJ175" s="143">
        <f t="shared" si="18"/>
        <v>0</v>
      </c>
      <c r="BK175" s="13" t="s">
        <v>149</v>
      </c>
      <c r="BL175" s="143">
        <f t="shared" si="19"/>
        <v>0</v>
      </c>
      <c r="BM175" s="13" t="s">
        <v>148</v>
      </c>
      <c r="BN175" s="142" t="s">
        <v>482</v>
      </c>
    </row>
    <row r="176" spans="2:66" s="1" customFormat="1" ht="24.15" customHeight="1">
      <c r="B176" s="130"/>
      <c r="C176" s="131" t="s">
        <v>314</v>
      </c>
      <c r="D176" s="131" t="s">
        <v>144</v>
      </c>
      <c r="E176" s="131">
        <v>921</v>
      </c>
      <c r="F176" s="132" t="s">
        <v>935</v>
      </c>
      <c r="G176" s="133" t="s">
        <v>936</v>
      </c>
      <c r="H176" s="134" t="s">
        <v>344</v>
      </c>
      <c r="I176" s="135">
        <v>6</v>
      </c>
      <c r="J176" s="136"/>
      <c r="K176" s="136">
        <f t="shared" si="10"/>
        <v>0</v>
      </c>
      <c r="L176" s="137"/>
      <c r="M176" s="25"/>
      <c r="N176" s="138" t="s">
        <v>1</v>
      </c>
      <c r="O176" s="139" t="s">
        <v>39</v>
      </c>
      <c r="P176" s="140">
        <v>0</v>
      </c>
      <c r="Q176" s="140">
        <f t="shared" si="11"/>
        <v>0</v>
      </c>
      <c r="R176" s="140">
        <v>0</v>
      </c>
      <c r="S176" s="140">
        <f t="shared" si="12"/>
        <v>0</v>
      </c>
      <c r="T176" s="140">
        <v>0</v>
      </c>
      <c r="U176" s="140">
        <f t="shared" si="13"/>
        <v>0</v>
      </c>
      <c r="V176" s="141" t="s">
        <v>1</v>
      </c>
      <c r="AS176" s="142" t="s">
        <v>148</v>
      </c>
      <c r="AU176" s="142" t="s">
        <v>144</v>
      </c>
      <c r="AV176" s="142" t="s">
        <v>149</v>
      </c>
      <c r="AZ176" s="13" t="s">
        <v>142</v>
      </c>
      <c r="BF176" s="143">
        <f t="shared" si="14"/>
        <v>0</v>
      </c>
      <c r="BG176" s="143">
        <f t="shared" si="15"/>
        <v>0</v>
      </c>
      <c r="BH176" s="143">
        <f t="shared" si="16"/>
        <v>0</v>
      </c>
      <c r="BI176" s="143">
        <f t="shared" si="17"/>
        <v>0</v>
      </c>
      <c r="BJ176" s="143">
        <f t="shared" si="18"/>
        <v>0</v>
      </c>
      <c r="BK176" s="13" t="s">
        <v>149</v>
      </c>
      <c r="BL176" s="143">
        <f t="shared" si="19"/>
        <v>0</v>
      </c>
      <c r="BM176" s="13" t="s">
        <v>148</v>
      </c>
      <c r="BN176" s="142" t="s">
        <v>488</v>
      </c>
    </row>
    <row r="177" spans="2:66" s="1" customFormat="1" ht="24.15" customHeight="1">
      <c r="B177" s="130"/>
      <c r="C177" s="131" t="s">
        <v>319</v>
      </c>
      <c r="D177" s="131" t="s">
        <v>144</v>
      </c>
      <c r="E177" s="131">
        <v>921</v>
      </c>
      <c r="F177" s="132" t="s">
        <v>937</v>
      </c>
      <c r="G177" s="133" t="s">
        <v>938</v>
      </c>
      <c r="H177" s="134" t="s">
        <v>344</v>
      </c>
      <c r="I177" s="135">
        <v>4</v>
      </c>
      <c r="J177" s="136"/>
      <c r="K177" s="136">
        <f t="shared" si="10"/>
        <v>0</v>
      </c>
      <c r="L177" s="137"/>
      <c r="M177" s="25"/>
      <c r="N177" s="138" t="s">
        <v>1</v>
      </c>
      <c r="O177" s="139" t="s">
        <v>39</v>
      </c>
      <c r="P177" s="140">
        <v>0</v>
      </c>
      <c r="Q177" s="140">
        <f t="shared" si="11"/>
        <v>0</v>
      </c>
      <c r="R177" s="140">
        <v>0</v>
      </c>
      <c r="S177" s="140">
        <f t="shared" si="12"/>
        <v>0</v>
      </c>
      <c r="T177" s="140">
        <v>0</v>
      </c>
      <c r="U177" s="140">
        <f t="shared" si="13"/>
        <v>0</v>
      </c>
      <c r="V177" s="141" t="s">
        <v>1</v>
      </c>
      <c r="AS177" s="142" t="s">
        <v>148</v>
      </c>
      <c r="AU177" s="142" t="s">
        <v>144</v>
      </c>
      <c r="AV177" s="142" t="s">
        <v>149</v>
      </c>
      <c r="AZ177" s="13" t="s">
        <v>142</v>
      </c>
      <c r="BF177" s="143">
        <f t="shared" si="14"/>
        <v>0</v>
      </c>
      <c r="BG177" s="143">
        <f t="shared" si="15"/>
        <v>0</v>
      </c>
      <c r="BH177" s="143">
        <f t="shared" si="16"/>
        <v>0</v>
      </c>
      <c r="BI177" s="143">
        <f t="shared" si="17"/>
        <v>0</v>
      </c>
      <c r="BJ177" s="143">
        <f t="shared" si="18"/>
        <v>0</v>
      </c>
      <c r="BK177" s="13" t="s">
        <v>149</v>
      </c>
      <c r="BL177" s="143">
        <f t="shared" si="19"/>
        <v>0</v>
      </c>
      <c r="BM177" s="13" t="s">
        <v>148</v>
      </c>
      <c r="BN177" s="142" t="s">
        <v>496</v>
      </c>
    </row>
    <row r="178" spans="2:66" s="1" customFormat="1" ht="24.15" customHeight="1">
      <c r="B178" s="130"/>
      <c r="C178" s="131" t="s">
        <v>323</v>
      </c>
      <c r="D178" s="131" t="s">
        <v>144</v>
      </c>
      <c r="E178" s="131">
        <v>921</v>
      </c>
      <c r="F178" s="132" t="s">
        <v>981</v>
      </c>
      <c r="G178" s="133" t="s">
        <v>982</v>
      </c>
      <c r="H178" s="134" t="s">
        <v>344</v>
      </c>
      <c r="I178" s="135">
        <v>33</v>
      </c>
      <c r="J178" s="136"/>
      <c r="K178" s="136">
        <f t="shared" si="10"/>
        <v>0</v>
      </c>
      <c r="L178" s="137"/>
      <c r="M178" s="25"/>
      <c r="N178" s="138" t="s">
        <v>1</v>
      </c>
      <c r="O178" s="139" t="s">
        <v>39</v>
      </c>
      <c r="P178" s="140">
        <v>0</v>
      </c>
      <c r="Q178" s="140">
        <f t="shared" si="11"/>
        <v>0</v>
      </c>
      <c r="R178" s="140">
        <v>0</v>
      </c>
      <c r="S178" s="140">
        <f t="shared" si="12"/>
        <v>0</v>
      </c>
      <c r="T178" s="140">
        <v>0</v>
      </c>
      <c r="U178" s="140">
        <f t="shared" si="13"/>
        <v>0</v>
      </c>
      <c r="V178" s="141" t="s">
        <v>1</v>
      </c>
      <c r="AS178" s="142" t="s">
        <v>148</v>
      </c>
      <c r="AU178" s="142" t="s">
        <v>144</v>
      </c>
      <c r="AV178" s="142" t="s">
        <v>149</v>
      </c>
      <c r="AZ178" s="13" t="s">
        <v>142</v>
      </c>
      <c r="BF178" s="143">
        <f t="shared" si="14"/>
        <v>0</v>
      </c>
      <c r="BG178" s="143">
        <f t="shared" si="15"/>
        <v>0</v>
      </c>
      <c r="BH178" s="143">
        <f t="shared" si="16"/>
        <v>0</v>
      </c>
      <c r="BI178" s="143">
        <f t="shared" si="17"/>
        <v>0</v>
      </c>
      <c r="BJ178" s="143">
        <f t="shared" si="18"/>
        <v>0</v>
      </c>
      <c r="BK178" s="13" t="s">
        <v>149</v>
      </c>
      <c r="BL178" s="143">
        <f t="shared" si="19"/>
        <v>0</v>
      </c>
      <c r="BM178" s="13" t="s">
        <v>148</v>
      </c>
      <c r="BN178" s="142" t="s">
        <v>504</v>
      </c>
    </row>
    <row r="179" spans="2:66" s="1" customFormat="1" ht="16.5" customHeight="1">
      <c r="B179" s="130"/>
      <c r="C179" s="131" t="s">
        <v>327</v>
      </c>
      <c r="D179" s="131" t="s">
        <v>144</v>
      </c>
      <c r="E179" s="131" t="s">
        <v>1585</v>
      </c>
      <c r="F179" s="132" t="s">
        <v>939</v>
      </c>
      <c r="G179" s="133" t="s">
        <v>940</v>
      </c>
      <c r="H179" s="134" t="s">
        <v>344</v>
      </c>
      <c r="I179" s="135">
        <v>10</v>
      </c>
      <c r="J179" s="136"/>
      <c r="K179" s="136">
        <f t="shared" si="10"/>
        <v>0</v>
      </c>
      <c r="L179" s="137"/>
      <c r="M179" s="25"/>
      <c r="N179" s="138" t="s">
        <v>1</v>
      </c>
      <c r="O179" s="139" t="s">
        <v>39</v>
      </c>
      <c r="P179" s="140">
        <v>0</v>
      </c>
      <c r="Q179" s="140">
        <f t="shared" si="11"/>
        <v>0</v>
      </c>
      <c r="R179" s="140">
        <v>0</v>
      </c>
      <c r="S179" s="140">
        <f t="shared" si="12"/>
        <v>0</v>
      </c>
      <c r="T179" s="140">
        <v>0</v>
      </c>
      <c r="U179" s="140">
        <f t="shared" si="13"/>
        <v>0</v>
      </c>
      <c r="V179" s="141" t="s">
        <v>1</v>
      </c>
      <c r="AS179" s="142" t="s">
        <v>148</v>
      </c>
      <c r="AU179" s="142" t="s">
        <v>144</v>
      </c>
      <c r="AV179" s="142" t="s">
        <v>149</v>
      </c>
      <c r="AZ179" s="13" t="s">
        <v>142</v>
      </c>
      <c r="BF179" s="143">
        <f t="shared" si="14"/>
        <v>0</v>
      </c>
      <c r="BG179" s="143">
        <f t="shared" si="15"/>
        <v>0</v>
      </c>
      <c r="BH179" s="143">
        <f t="shared" si="16"/>
        <v>0</v>
      </c>
      <c r="BI179" s="143">
        <f t="shared" si="17"/>
        <v>0</v>
      </c>
      <c r="BJ179" s="143">
        <f t="shared" si="18"/>
        <v>0</v>
      </c>
      <c r="BK179" s="13" t="s">
        <v>149</v>
      </c>
      <c r="BL179" s="143">
        <f t="shared" si="19"/>
        <v>0</v>
      </c>
      <c r="BM179" s="13" t="s">
        <v>148</v>
      </c>
      <c r="BN179" s="142" t="s">
        <v>512</v>
      </c>
    </row>
    <row r="180" spans="2:66" s="1" customFormat="1" ht="16.5" customHeight="1">
      <c r="B180" s="130"/>
      <c r="C180" s="131" t="s">
        <v>331</v>
      </c>
      <c r="D180" s="131" t="s">
        <v>144</v>
      </c>
      <c r="E180" s="131" t="s">
        <v>1585</v>
      </c>
      <c r="F180" s="132" t="s">
        <v>983</v>
      </c>
      <c r="G180" s="133" t="s">
        <v>984</v>
      </c>
      <c r="H180" s="134" t="s">
        <v>344</v>
      </c>
      <c r="I180" s="135">
        <v>9</v>
      </c>
      <c r="J180" s="136"/>
      <c r="K180" s="136">
        <f t="shared" si="10"/>
        <v>0</v>
      </c>
      <c r="L180" s="137"/>
      <c r="M180" s="25"/>
      <c r="N180" s="138" t="s">
        <v>1</v>
      </c>
      <c r="O180" s="139" t="s">
        <v>39</v>
      </c>
      <c r="P180" s="140">
        <v>0</v>
      </c>
      <c r="Q180" s="140">
        <f t="shared" si="11"/>
        <v>0</v>
      </c>
      <c r="R180" s="140">
        <v>0</v>
      </c>
      <c r="S180" s="140">
        <f t="shared" si="12"/>
        <v>0</v>
      </c>
      <c r="T180" s="140">
        <v>0</v>
      </c>
      <c r="U180" s="140">
        <f t="shared" si="13"/>
        <v>0</v>
      </c>
      <c r="V180" s="141" t="s">
        <v>1</v>
      </c>
      <c r="AS180" s="142" t="s">
        <v>148</v>
      </c>
      <c r="AU180" s="142" t="s">
        <v>144</v>
      </c>
      <c r="AV180" s="142" t="s">
        <v>149</v>
      </c>
      <c r="AZ180" s="13" t="s">
        <v>142</v>
      </c>
      <c r="BF180" s="143">
        <f t="shared" si="14"/>
        <v>0</v>
      </c>
      <c r="BG180" s="143">
        <f t="shared" si="15"/>
        <v>0</v>
      </c>
      <c r="BH180" s="143">
        <f t="shared" si="16"/>
        <v>0</v>
      </c>
      <c r="BI180" s="143">
        <f t="shared" si="17"/>
        <v>0</v>
      </c>
      <c r="BJ180" s="143">
        <f t="shared" si="18"/>
        <v>0</v>
      </c>
      <c r="BK180" s="13" t="s">
        <v>149</v>
      </c>
      <c r="BL180" s="143">
        <f t="shared" si="19"/>
        <v>0</v>
      </c>
      <c r="BM180" s="13" t="s">
        <v>148</v>
      </c>
      <c r="BN180" s="142" t="s">
        <v>520</v>
      </c>
    </row>
    <row r="181" spans="2:66" s="1" customFormat="1" ht="16.5" customHeight="1">
      <c r="B181" s="130"/>
      <c r="C181" s="131" t="s">
        <v>336</v>
      </c>
      <c r="D181" s="131" t="s">
        <v>144</v>
      </c>
      <c r="E181" s="131" t="s">
        <v>1585</v>
      </c>
      <c r="F181" s="132" t="s">
        <v>985</v>
      </c>
      <c r="G181" s="133" t="s">
        <v>986</v>
      </c>
      <c r="H181" s="134" t="s">
        <v>344</v>
      </c>
      <c r="I181" s="135">
        <v>5</v>
      </c>
      <c r="J181" s="136"/>
      <c r="K181" s="136">
        <f t="shared" si="10"/>
        <v>0</v>
      </c>
      <c r="L181" s="137"/>
      <c r="M181" s="25"/>
      <c r="N181" s="138" t="s">
        <v>1</v>
      </c>
      <c r="O181" s="139" t="s">
        <v>39</v>
      </c>
      <c r="P181" s="140">
        <v>0</v>
      </c>
      <c r="Q181" s="140">
        <f t="shared" si="11"/>
        <v>0</v>
      </c>
      <c r="R181" s="140">
        <v>0</v>
      </c>
      <c r="S181" s="140">
        <f t="shared" si="12"/>
        <v>0</v>
      </c>
      <c r="T181" s="140">
        <v>0</v>
      </c>
      <c r="U181" s="140">
        <f t="shared" si="13"/>
        <v>0</v>
      </c>
      <c r="V181" s="141" t="s">
        <v>1</v>
      </c>
      <c r="AS181" s="142" t="s">
        <v>148</v>
      </c>
      <c r="AU181" s="142" t="s">
        <v>144</v>
      </c>
      <c r="AV181" s="142" t="s">
        <v>149</v>
      </c>
      <c r="AZ181" s="13" t="s">
        <v>142</v>
      </c>
      <c r="BF181" s="143">
        <f t="shared" si="14"/>
        <v>0</v>
      </c>
      <c r="BG181" s="143">
        <f t="shared" si="15"/>
        <v>0</v>
      </c>
      <c r="BH181" s="143">
        <f t="shared" si="16"/>
        <v>0</v>
      </c>
      <c r="BI181" s="143">
        <f t="shared" si="17"/>
        <v>0</v>
      </c>
      <c r="BJ181" s="143">
        <f t="shared" si="18"/>
        <v>0</v>
      </c>
      <c r="BK181" s="13" t="s">
        <v>149</v>
      </c>
      <c r="BL181" s="143">
        <f t="shared" si="19"/>
        <v>0</v>
      </c>
      <c r="BM181" s="13" t="s">
        <v>148</v>
      </c>
      <c r="BN181" s="142" t="s">
        <v>530</v>
      </c>
    </row>
    <row r="182" spans="2:66" s="1" customFormat="1" ht="21.75" customHeight="1">
      <c r="B182" s="130"/>
      <c r="C182" s="131" t="s">
        <v>341</v>
      </c>
      <c r="D182" s="131" t="s">
        <v>144</v>
      </c>
      <c r="E182" s="131">
        <v>921</v>
      </c>
      <c r="F182" s="132" t="s">
        <v>941</v>
      </c>
      <c r="G182" s="133" t="s">
        <v>942</v>
      </c>
      <c r="H182" s="134" t="s">
        <v>344</v>
      </c>
      <c r="I182" s="135">
        <v>43</v>
      </c>
      <c r="J182" s="136"/>
      <c r="K182" s="136">
        <f t="shared" si="10"/>
        <v>0</v>
      </c>
      <c r="L182" s="137"/>
      <c r="M182" s="25"/>
      <c r="N182" s="138" t="s">
        <v>1</v>
      </c>
      <c r="O182" s="139" t="s">
        <v>39</v>
      </c>
      <c r="P182" s="140">
        <v>0</v>
      </c>
      <c r="Q182" s="140">
        <f t="shared" si="11"/>
        <v>0</v>
      </c>
      <c r="R182" s="140">
        <v>0</v>
      </c>
      <c r="S182" s="140">
        <f t="shared" si="12"/>
        <v>0</v>
      </c>
      <c r="T182" s="140">
        <v>0</v>
      </c>
      <c r="U182" s="140">
        <f t="shared" si="13"/>
        <v>0</v>
      </c>
      <c r="V182" s="141" t="s">
        <v>1</v>
      </c>
      <c r="AS182" s="142" t="s">
        <v>148</v>
      </c>
      <c r="AU182" s="142" t="s">
        <v>144</v>
      </c>
      <c r="AV182" s="142" t="s">
        <v>149</v>
      </c>
      <c r="AZ182" s="13" t="s">
        <v>142</v>
      </c>
      <c r="BF182" s="143">
        <f t="shared" si="14"/>
        <v>0</v>
      </c>
      <c r="BG182" s="143">
        <f t="shared" si="15"/>
        <v>0</v>
      </c>
      <c r="BH182" s="143">
        <f t="shared" si="16"/>
        <v>0</v>
      </c>
      <c r="BI182" s="143">
        <f t="shared" si="17"/>
        <v>0</v>
      </c>
      <c r="BJ182" s="143">
        <f t="shared" si="18"/>
        <v>0</v>
      </c>
      <c r="BK182" s="13" t="s">
        <v>149</v>
      </c>
      <c r="BL182" s="143">
        <f t="shared" si="19"/>
        <v>0</v>
      </c>
      <c r="BM182" s="13" t="s">
        <v>148</v>
      </c>
      <c r="BN182" s="142" t="s">
        <v>538</v>
      </c>
    </row>
    <row r="183" spans="2:66" s="1" customFormat="1" ht="24.15" customHeight="1">
      <c r="B183" s="130"/>
      <c r="C183" s="131" t="s">
        <v>346</v>
      </c>
      <c r="D183" s="131" t="s">
        <v>144</v>
      </c>
      <c r="E183" s="131">
        <v>921</v>
      </c>
      <c r="F183" s="132" t="s">
        <v>943</v>
      </c>
      <c r="G183" s="133" t="s">
        <v>944</v>
      </c>
      <c r="H183" s="134" t="s">
        <v>339</v>
      </c>
      <c r="I183" s="135">
        <v>50</v>
      </c>
      <c r="J183" s="136"/>
      <c r="K183" s="136">
        <f t="shared" si="10"/>
        <v>0</v>
      </c>
      <c r="L183" s="137"/>
      <c r="M183" s="25"/>
      <c r="N183" s="138" t="s">
        <v>1</v>
      </c>
      <c r="O183" s="139" t="s">
        <v>39</v>
      </c>
      <c r="P183" s="140">
        <v>0</v>
      </c>
      <c r="Q183" s="140">
        <f t="shared" si="11"/>
        <v>0</v>
      </c>
      <c r="R183" s="140">
        <v>0</v>
      </c>
      <c r="S183" s="140">
        <f t="shared" si="12"/>
        <v>0</v>
      </c>
      <c r="T183" s="140">
        <v>0</v>
      </c>
      <c r="U183" s="140">
        <f t="shared" si="13"/>
        <v>0</v>
      </c>
      <c r="V183" s="141" t="s">
        <v>1</v>
      </c>
      <c r="AS183" s="142" t="s">
        <v>148</v>
      </c>
      <c r="AU183" s="142" t="s">
        <v>144</v>
      </c>
      <c r="AV183" s="142" t="s">
        <v>149</v>
      </c>
      <c r="AZ183" s="13" t="s">
        <v>142</v>
      </c>
      <c r="BF183" s="143">
        <f t="shared" si="14"/>
        <v>0</v>
      </c>
      <c r="BG183" s="143">
        <f t="shared" si="15"/>
        <v>0</v>
      </c>
      <c r="BH183" s="143">
        <f t="shared" si="16"/>
        <v>0</v>
      </c>
      <c r="BI183" s="143">
        <f t="shared" si="17"/>
        <v>0</v>
      </c>
      <c r="BJ183" s="143">
        <f t="shared" si="18"/>
        <v>0</v>
      </c>
      <c r="BK183" s="13" t="s">
        <v>149</v>
      </c>
      <c r="BL183" s="143">
        <f t="shared" si="19"/>
        <v>0</v>
      </c>
      <c r="BM183" s="13" t="s">
        <v>148</v>
      </c>
      <c r="BN183" s="142" t="s">
        <v>544</v>
      </c>
    </row>
    <row r="184" spans="2:66" s="1" customFormat="1" ht="24.15" customHeight="1">
      <c r="B184" s="130"/>
      <c r="C184" s="131" t="s">
        <v>350</v>
      </c>
      <c r="D184" s="131" t="s">
        <v>144</v>
      </c>
      <c r="E184" s="131">
        <v>921</v>
      </c>
      <c r="F184" s="132" t="s">
        <v>987</v>
      </c>
      <c r="G184" s="133" t="s">
        <v>988</v>
      </c>
      <c r="H184" s="134" t="s">
        <v>339</v>
      </c>
      <c r="I184" s="135">
        <v>100</v>
      </c>
      <c r="J184" s="136"/>
      <c r="K184" s="136">
        <f t="shared" si="10"/>
        <v>0</v>
      </c>
      <c r="L184" s="137"/>
      <c r="M184" s="25"/>
      <c r="N184" s="138" t="s">
        <v>1</v>
      </c>
      <c r="O184" s="139" t="s">
        <v>39</v>
      </c>
      <c r="P184" s="140">
        <v>0</v>
      </c>
      <c r="Q184" s="140">
        <f t="shared" si="11"/>
        <v>0</v>
      </c>
      <c r="R184" s="140">
        <v>0</v>
      </c>
      <c r="S184" s="140">
        <f t="shared" si="12"/>
        <v>0</v>
      </c>
      <c r="T184" s="140">
        <v>0</v>
      </c>
      <c r="U184" s="140">
        <f t="shared" si="13"/>
        <v>0</v>
      </c>
      <c r="V184" s="141" t="s">
        <v>1</v>
      </c>
      <c r="AS184" s="142" t="s">
        <v>148</v>
      </c>
      <c r="AU184" s="142" t="s">
        <v>144</v>
      </c>
      <c r="AV184" s="142" t="s">
        <v>149</v>
      </c>
      <c r="AZ184" s="13" t="s">
        <v>142</v>
      </c>
      <c r="BF184" s="143">
        <f t="shared" si="14"/>
        <v>0</v>
      </c>
      <c r="BG184" s="143">
        <f t="shared" si="15"/>
        <v>0</v>
      </c>
      <c r="BH184" s="143">
        <f t="shared" si="16"/>
        <v>0</v>
      </c>
      <c r="BI184" s="143">
        <f t="shared" si="17"/>
        <v>0</v>
      </c>
      <c r="BJ184" s="143">
        <f t="shared" si="18"/>
        <v>0</v>
      </c>
      <c r="BK184" s="13" t="s">
        <v>149</v>
      </c>
      <c r="BL184" s="143">
        <f t="shared" si="19"/>
        <v>0</v>
      </c>
      <c r="BM184" s="13" t="s">
        <v>148</v>
      </c>
      <c r="BN184" s="142" t="s">
        <v>551</v>
      </c>
    </row>
    <row r="185" spans="2:66" s="1" customFormat="1" ht="24.15" customHeight="1">
      <c r="B185" s="130"/>
      <c r="C185" s="131" t="s">
        <v>354</v>
      </c>
      <c r="D185" s="131" t="s">
        <v>144</v>
      </c>
      <c r="E185" s="131">
        <v>921</v>
      </c>
      <c r="F185" s="132" t="s">
        <v>945</v>
      </c>
      <c r="G185" s="133" t="s">
        <v>946</v>
      </c>
      <c r="H185" s="134" t="s">
        <v>339</v>
      </c>
      <c r="I185" s="135">
        <v>100</v>
      </c>
      <c r="J185" s="136"/>
      <c r="K185" s="136">
        <f t="shared" si="10"/>
        <v>0</v>
      </c>
      <c r="L185" s="137"/>
      <c r="M185" s="25"/>
      <c r="N185" s="138" t="s">
        <v>1</v>
      </c>
      <c r="O185" s="139" t="s">
        <v>39</v>
      </c>
      <c r="P185" s="140">
        <v>0</v>
      </c>
      <c r="Q185" s="140">
        <f t="shared" si="11"/>
        <v>0</v>
      </c>
      <c r="R185" s="140">
        <v>0</v>
      </c>
      <c r="S185" s="140">
        <f t="shared" si="12"/>
        <v>0</v>
      </c>
      <c r="T185" s="140">
        <v>0</v>
      </c>
      <c r="U185" s="140">
        <f t="shared" si="13"/>
        <v>0</v>
      </c>
      <c r="V185" s="141" t="s">
        <v>1</v>
      </c>
      <c r="AS185" s="142" t="s">
        <v>148</v>
      </c>
      <c r="AU185" s="142" t="s">
        <v>144</v>
      </c>
      <c r="AV185" s="142" t="s">
        <v>149</v>
      </c>
      <c r="AZ185" s="13" t="s">
        <v>142</v>
      </c>
      <c r="BF185" s="143">
        <f t="shared" si="14"/>
        <v>0</v>
      </c>
      <c r="BG185" s="143">
        <f t="shared" si="15"/>
        <v>0</v>
      </c>
      <c r="BH185" s="143">
        <f t="shared" si="16"/>
        <v>0</v>
      </c>
      <c r="BI185" s="143">
        <f t="shared" si="17"/>
        <v>0</v>
      </c>
      <c r="BJ185" s="143">
        <f t="shared" si="18"/>
        <v>0</v>
      </c>
      <c r="BK185" s="13" t="s">
        <v>149</v>
      </c>
      <c r="BL185" s="143">
        <f t="shared" si="19"/>
        <v>0</v>
      </c>
      <c r="BM185" s="13" t="s">
        <v>148</v>
      </c>
      <c r="BN185" s="142" t="s">
        <v>559</v>
      </c>
    </row>
    <row r="186" spans="2:66" s="1" customFormat="1" ht="24.15" customHeight="1">
      <c r="B186" s="130"/>
      <c r="C186" s="131" t="s">
        <v>358</v>
      </c>
      <c r="D186" s="131" t="s">
        <v>144</v>
      </c>
      <c r="E186" s="131">
        <v>921</v>
      </c>
      <c r="F186" s="132" t="s">
        <v>947</v>
      </c>
      <c r="G186" s="133" t="s">
        <v>948</v>
      </c>
      <c r="H186" s="134" t="s">
        <v>339</v>
      </c>
      <c r="I186" s="135">
        <v>200</v>
      </c>
      <c r="J186" s="136"/>
      <c r="K186" s="136">
        <f t="shared" si="10"/>
        <v>0</v>
      </c>
      <c r="L186" s="137"/>
      <c r="M186" s="25"/>
      <c r="N186" s="138" t="s">
        <v>1</v>
      </c>
      <c r="O186" s="139" t="s">
        <v>39</v>
      </c>
      <c r="P186" s="140">
        <v>0</v>
      </c>
      <c r="Q186" s="140">
        <f t="shared" si="11"/>
        <v>0</v>
      </c>
      <c r="R186" s="140">
        <v>0</v>
      </c>
      <c r="S186" s="140">
        <f t="shared" si="12"/>
        <v>0</v>
      </c>
      <c r="T186" s="140">
        <v>0</v>
      </c>
      <c r="U186" s="140">
        <f t="shared" si="13"/>
        <v>0</v>
      </c>
      <c r="V186" s="141" t="s">
        <v>1</v>
      </c>
      <c r="AS186" s="142" t="s">
        <v>148</v>
      </c>
      <c r="AU186" s="142" t="s">
        <v>144</v>
      </c>
      <c r="AV186" s="142" t="s">
        <v>149</v>
      </c>
      <c r="AZ186" s="13" t="s">
        <v>142</v>
      </c>
      <c r="BF186" s="143">
        <f t="shared" si="14"/>
        <v>0</v>
      </c>
      <c r="BG186" s="143">
        <f t="shared" si="15"/>
        <v>0</v>
      </c>
      <c r="BH186" s="143">
        <f t="shared" si="16"/>
        <v>0</v>
      </c>
      <c r="BI186" s="143">
        <f t="shared" si="17"/>
        <v>0</v>
      </c>
      <c r="BJ186" s="143">
        <f t="shared" si="18"/>
        <v>0</v>
      </c>
      <c r="BK186" s="13" t="s">
        <v>149</v>
      </c>
      <c r="BL186" s="143">
        <f t="shared" si="19"/>
        <v>0</v>
      </c>
      <c r="BM186" s="13" t="s">
        <v>148</v>
      </c>
      <c r="BN186" s="142" t="s">
        <v>567</v>
      </c>
    </row>
    <row r="187" spans="2:66" s="1" customFormat="1" ht="24.15" customHeight="1">
      <c r="B187" s="130"/>
      <c r="C187" s="131" t="s">
        <v>362</v>
      </c>
      <c r="D187" s="131" t="s">
        <v>144</v>
      </c>
      <c r="E187" s="131">
        <v>921</v>
      </c>
      <c r="F187" s="132" t="s">
        <v>949</v>
      </c>
      <c r="G187" s="133" t="s">
        <v>950</v>
      </c>
      <c r="H187" s="134" t="s">
        <v>339</v>
      </c>
      <c r="I187" s="135">
        <v>200</v>
      </c>
      <c r="J187" s="136"/>
      <c r="K187" s="136">
        <f t="shared" si="10"/>
        <v>0</v>
      </c>
      <c r="L187" s="137"/>
      <c r="M187" s="25"/>
      <c r="N187" s="138" t="s">
        <v>1</v>
      </c>
      <c r="O187" s="139" t="s">
        <v>39</v>
      </c>
      <c r="P187" s="140">
        <v>0</v>
      </c>
      <c r="Q187" s="140">
        <f t="shared" si="11"/>
        <v>0</v>
      </c>
      <c r="R187" s="140">
        <v>0</v>
      </c>
      <c r="S187" s="140">
        <f t="shared" si="12"/>
        <v>0</v>
      </c>
      <c r="T187" s="140">
        <v>0</v>
      </c>
      <c r="U187" s="140">
        <f t="shared" si="13"/>
        <v>0</v>
      </c>
      <c r="V187" s="141" t="s">
        <v>1</v>
      </c>
      <c r="AS187" s="142" t="s">
        <v>148</v>
      </c>
      <c r="AU187" s="142" t="s">
        <v>144</v>
      </c>
      <c r="AV187" s="142" t="s">
        <v>149</v>
      </c>
      <c r="AZ187" s="13" t="s">
        <v>142</v>
      </c>
      <c r="BF187" s="143">
        <f t="shared" si="14"/>
        <v>0</v>
      </c>
      <c r="BG187" s="143">
        <f t="shared" si="15"/>
        <v>0</v>
      </c>
      <c r="BH187" s="143">
        <f t="shared" si="16"/>
        <v>0</v>
      </c>
      <c r="BI187" s="143">
        <f t="shared" si="17"/>
        <v>0</v>
      </c>
      <c r="BJ187" s="143">
        <f t="shared" si="18"/>
        <v>0</v>
      </c>
      <c r="BK187" s="13" t="s">
        <v>149</v>
      </c>
      <c r="BL187" s="143">
        <f t="shared" si="19"/>
        <v>0</v>
      </c>
      <c r="BM187" s="13" t="s">
        <v>148</v>
      </c>
      <c r="BN187" s="142" t="s">
        <v>577</v>
      </c>
    </row>
    <row r="188" spans="2:66" s="1" customFormat="1" ht="24.15" customHeight="1">
      <c r="B188" s="130"/>
      <c r="C188" s="131" t="s">
        <v>366</v>
      </c>
      <c r="D188" s="131" t="s">
        <v>144</v>
      </c>
      <c r="E188" s="131">
        <v>921</v>
      </c>
      <c r="F188" s="132" t="s">
        <v>951</v>
      </c>
      <c r="G188" s="133" t="s">
        <v>952</v>
      </c>
      <c r="H188" s="134" t="s">
        <v>339</v>
      </c>
      <c r="I188" s="135">
        <v>200</v>
      </c>
      <c r="J188" s="136"/>
      <c r="K188" s="136">
        <f t="shared" si="10"/>
        <v>0</v>
      </c>
      <c r="L188" s="137"/>
      <c r="M188" s="25"/>
      <c r="N188" s="138" t="s">
        <v>1</v>
      </c>
      <c r="O188" s="139" t="s">
        <v>39</v>
      </c>
      <c r="P188" s="140">
        <v>0</v>
      </c>
      <c r="Q188" s="140">
        <f t="shared" si="11"/>
        <v>0</v>
      </c>
      <c r="R188" s="140">
        <v>0</v>
      </c>
      <c r="S188" s="140">
        <f t="shared" si="12"/>
        <v>0</v>
      </c>
      <c r="T188" s="140">
        <v>0</v>
      </c>
      <c r="U188" s="140">
        <f t="shared" si="13"/>
        <v>0</v>
      </c>
      <c r="V188" s="141" t="s">
        <v>1</v>
      </c>
      <c r="AS188" s="142" t="s">
        <v>148</v>
      </c>
      <c r="AU188" s="142" t="s">
        <v>144</v>
      </c>
      <c r="AV188" s="142" t="s">
        <v>149</v>
      </c>
      <c r="AZ188" s="13" t="s">
        <v>142</v>
      </c>
      <c r="BF188" s="143">
        <f t="shared" si="14"/>
        <v>0</v>
      </c>
      <c r="BG188" s="143">
        <f t="shared" si="15"/>
        <v>0</v>
      </c>
      <c r="BH188" s="143">
        <f t="shared" si="16"/>
        <v>0</v>
      </c>
      <c r="BI188" s="143">
        <f t="shared" si="17"/>
        <v>0</v>
      </c>
      <c r="BJ188" s="143">
        <f t="shared" si="18"/>
        <v>0</v>
      </c>
      <c r="BK188" s="13" t="s">
        <v>149</v>
      </c>
      <c r="BL188" s="143">
        <f t="shared" si="19"/>
        <v>0</v>
      </c>
      <c r="BM188" s="13" t="s">
        <v>148</v>
      </c>
      <c r="BN188" s="142" t="s">
        <v>585</v>
      </c>
    </row>
    <row r="189" spans="2:66" s="1" customFormat="1" ht="24.15" customHeight="1">
      <c r="B189" s="130"/>
      <c r="C189" s="131" t="s">
        <v>370</v>
      </c>
      <c r="D189" s="131" t="s">
        <v>144</v>
      </c>
      <c r="E189" s="131">
        <v>921</v>
      </c>
      <c r="F189" s="132" t="s">
        <v>953</v>
      </c>
      <c r="G189" s="133" t="s">
        <v>954</v>
      </c>
      <c r="H189" s="134" t="s">
        <v>339</v>
      </c>
      <c r="I189" s="135">
        <v>50</v>
      </c>
      <c r="J189" s="136"/>
      <c r="K189" s="136">
        <f t="shared" si="10"/>
        <v>0</v>
      </c>
      <c r="L189" s="137"/>
      <c r="M189" s="25"/>
      <c r="N189" s="138" t="s">
        <v>1</v>
      </c>
      <c r="O189" s="139" t="s">
        <v>39</v>
      </c>
      <c r="P189" s="140">
        <v>0</v>
      </c>
      <c r="Q189" s="140">
        <f t="shared" si="11"/>
        <v>0</v>
      </c>
      <c r="R189" s="140">
        <v>0</v>
      </c>
      <c r="S189" s="140">
        <f t="shared" si="12"/>
        <v>0</v>
      </c>
      <c r="T189" s="140">
        <v>0</v>
      </c>
      <c r="U189" s="140">
        <f t="shared" si="13"/>
        <v>0</v>
      </c>
      <c r="V189" s="141" t="s">
        <v>1</v>
      </c>
      <c r="AS189" s="142" t="s">
        <v>148</v>
      </c>
      <c r="AU189" s="142" t="s">
        <v>144</v>
      </c>
      <c r="AV189" s="142" t="s">
        <v>149</v>
      </c>
      <c r="AZ189" s="13" t="s">
        <v>142</v>
      </c>
      <c r="BF189" s="143">
        <f t="shared" si="14"/>
        <v>0</v>
      </c>
      <c r="BG189" s="143">
        <f t="shared" si="15"/>
        <v>0</v>
      </c>
      <c r="BH189" s="143">
        <f t="shared" si="16"/>
        <v>0</v>
      </c>
      <c r="BI189" s="143">
        <f t="shared" si="17"/>
        <v>0</v>
      </c>
      <c r="BJ189" s="143">
        <f t="shared" si="18"/>
        <v>0</v>
      </c>
      <c r="BK189" s="13" t="s">
        <v>149</v>
      </c>
      <c r="BL189" s="143">
        <f t="shared" si="19"/>
        <v>0</v>
      </c>
      <c r="BM189" s="13" t="s">
        <v>148</v>
      </c>
      <c r="BN189" s="142" t="s">
        <v>593</v>
      </c>
    </row>
    <row r="190" spans="2:66" s="1" customFormat="1" ht="24.15" customHeight="1">
      <c r="B190" s="130"/>
      <c r="C190" s="131" t="s">
        <v>374</v>
      </c>
      <c r="D190" s="131" t="s">
        <v>144</v>
      </c>
      <c r="E190" s="131">
        <v>921</v>
      </c>
      <c r="F190" s="132" t="s">
        <v>955</v>
      </c>
      <c r="G190" s="133" t="s">
        <v>956</v>
      </c>
      <c r="H190" s="134" t="s">
        <v>339</v>
      </c>
      <c r="I190" s="135">
        <v>50</v>
      </c>
      <c r="J190" s="136"/>
      <c r="K190" s="136">
        <f t="shared" si="10"/>
        <v>0</v>
      </c>
      <c r="L190" s="137"/>
      <c r="M190" s="25"/>
      <c r="N190" s="138" t="s">
        <v>1</v>
      </c>
      <c r="O190" s="139" t="s">
        <v>39</v>
      </c>
      <c r="P190" s="140">
        <v>0</v>
      </c>
      <c r="Q190" s="140">
        <f t="shared" si="11"/>
        <v>0</v>
      </c>
      <c r="R190" s="140">
        <v>0</v>
      </c>
      <c r="S190" s="140">
        <f t="shared" si="12"/>
        <v>0</v>
      </c>
      <c r="T190" s="140">
        <v>0</v>
      </c>
      <c r="U190" s="140">
        <f t="shared" si="13"/>
        <v>0</v>
      </c>
      <c r="V190" s="141" t="s">
        <v>1</v>
      </c>
      <c r="AS190" s="142" t="s">
        <v>148</v>
      </c>
      <c r="AU190" s="142" t="s">
        <v>144</v>
      </c>
      <c r="AV190" s="142" t="s">
        <v>149</v>
      </c>
      <c r="AZ190" s="13" t="s">
        <v>142</v>
      </c>
      <c r="BF190" s="143">
        <f t="shared" si="14"/>
        <v>0</v>
      </c>
      <c r="BG190" s="143">
        <f t="shared" si="15"/>
        <v>0</v>
      </c>
      <c r="BH190" s="143">
        <f t="shared" si="16"/>
        <v>0</v>
      </c>
      <c r="BI190" s="143">
        <f t="shared" si="17"/>
        <v>0</v>
      </c>
      <c r="BJ190" s="143">
        <f t="shared" si="18"/>
        <v>0</v>
      </c>
      <c r="BK190" s="13" t="s">
        <v>149</v>
      </c>
      <c r="BL190" s="143">
        <f t="shared" si="19"/>
        <v>0</v>
      </c>
      <c r="BM190" s="13" t="s">
        <v>148</v>
      </c>
      <c r="BN190" s="142" t="s">
        <v>605</v>
      </c>
    </row>
    <row r="191" spans="2:66" s="1" customFormat="1" ht="24.15" customHeight="1">
      <c r="B191" s="130"/>
      <c r="C191" s="131" t="s">
        <v>378</v>
      </c>
      <c r="D191" s="131" t="s">
        <v>144</v>
      </c>
      <c r="E191" s="131">
        <v>920</v>
      </c>
      <c r="F191" s="132" t="s">
        <v>961</v>
      </c>
      <c r="G191" s="133" t="s">
        <v>962</v>
      </c>
      <c r="H191" s="134" t="s">
        <v>344</v>
      </c>
      <c r="I191" s="135">
        <v>5</v>
      </c>
      <c r="J191" s="136"/>
      <c r="K191" s="136">
        <f t="shared" si="10"/>
        <v>0</v>
      </c>
      <c r="L191" s="137"/>
      <c r="M191" s="25"/>
      <c r="N191" s="138" t="s">
        <v>1</v>
      </c>
      <c r="O191" s="139" t="s">
        <v>39</v>
      </c>
      <c r="P191" s="140">
        <v>0</v>
      </c>
      <c r="Q191" s="140">
        <f t="shared" si="11"/>
        <v>0</v>
      </c>
      <c r="R191" s="140">
        <v>0</v>
      </c>
      <c r="S191" s="140">
        <f t="shared" si="12"/>
        <v>0</v>
      </c>
      <c r="T191" s="140">
        <v>0</v>
      </c>
      <c r="U191" s="140">
        <f t="shared" si="13"/>
        <v>0</v>
      </c>
      <c r="V191" s="141" t="s">
        <v>1</v>
      </c>
      <c r="AS191" s="142" t="s">
        <v>148</v>
      </c>
      <c r="AU191" s="142" t="s">
        <v>144</v>
      </c>
      <c r="AV191" s="142" t="s">
        <v>149</v>
      </c>
      <c r="AZ191" s="13" t="s">
        <v>142</v>
      </c>
      <c r="BF191" s="143">
        <f t="shared" si="14"/>
        <v>0</v>
      </c>
      <c r="BG191" s="143">
        <f t="shared" si="15"/>
        <v>0</v>
      </c>
      <c r="BH191" s="143">
        <f t="shared" si="16"/>
        <v>0</v>
      </c>
      <c r="BI191" s="143">
        <f t="shared" si="17"/>
        <v>0</v>
      </c>
      <c r="BJ191" s="143">
        <f t="shared" si="18"/>
        <v>0</v>
      </c>
      <c r="BK191" s="13" t="s">
        <v>149</v>
      </c>
      <c r="BL191" s="143">
        <f t="shared" si="19"/>
        <v>0</v>
      </c>
      <c r="BM191" s="13" t="s">
        <v>148</v>
      </c>
      <c r="BN191" s="142" t="s">
        <v>613</v>
      </c>
    </row>
    <row r="192" spans="2:66" s="1" customFormat="1" ht="16.5" customHeight="1">
      <c r="B192" s="130"/>
      <c r="C192" s="131" t="s">
        <v>382</v>
      </c>
      <c r="D192" s="131" t="s">
        <v>144</v>
      </c>
      <c r="E192" s="131">
        <v>921</v>
      </c>
      <c r="F192" s="132" t="s">
        <v>963</v>
      </c>
      <c r="G192" s="133" t="s">
        <v>964</v>
      </c>
      <c r="H192" s="134" t="s">
        <v>344</v>
      </c>
      <c r="I192" s="135">
        <v>3</v>
      </c>
      <c r="J192" s="136"/>
      <c r="K192" s="136">
        <f t="shared" si="10"/>
        <v>0</v>
      </c>
      <c r="L192" s="137"/>
      <c r="M192" s="25"/>
      <c r="N192" s="138" t="s">
        <v>1</v>
      </c>
      <c r="O192" s="139" t="s">
        <v>39</v>
      </c>
      <c r="P192" s="140">
        <v>0</v>
      </c>
      <c r="Q192" s="140">
        <f t="shared" si="11"/>
        <v>0</v>
      </c>
      <c r="R192" s="140">
        <v>0</v>
      </c>
      <c r="S192" s="140">
        <f t="shared" si="12"/>
        <v>0</v>
      </c>
      <c r="T192" s="140">
        <v>0</v>
      </c>
      <c r="U192" s="140">
        <f t="shared" si="13"/>
        <v>0</v>
      </c>
      <c r="V192" s="141" t="s">
        <v>1</v>
      </c>
      <c r="AS192" s="142" t="s">
        <v>148</v>
      </c>
      <c r="AU192" s="142" t="s">
        <v>144</v>
      </c>
      <c r="AV192" s="142" t="s">
        <v>149</v>
      </c>
      <c r="AZ192" s="13" t="s">
        <v>142</v>
      </c>
      <c r="BF192" s="143">
        <f t="shared" si="14"/>
        <v>0</v>
      </c>
      <c r="BG192" s="143">
        <f t="shared" si="15"/>
        <v>0</v>
      </c>
      <c r="BH192" s="143">
        <f t="shared" si="16"/>
        <v>0</v>
      </c>
      <c r="BI192" s="143">
        <f t="shared" si="17"/>
        <v>0</v>
      </c>
      <c r="BJ192" s="143">
        <f t="shared" si="18"/>
        <v>0</v>
      </c>
      <c r="BK192" s="13" t="s">
        <v>149</v>
      </c>
      <c r="BL192" s="143">
        <f t="shared" si="19"/>
        <v>0</v>
      </c>
      <c r="BM192" s="13" t="s">
        <v>148</v>
      </c>
      <c r="BN192" s="142" t="s">
        <v>621</v>
      </c>
    </row>
    <row r="193" spans="2:66" s="11" customFormat="1" ht="22.95" customHeight="1">
      <c r="B193" s="119"/>
      <c r="D193" s="120" t="s">
        <v>72</v>
      </c>
      <c r="E193" s="120"/>
      <c r="F193" s="128" t="s">
        <v>989</v>
      </c>
      <c r="G193" s="128" t="s">
        <v>990</v>
      </c>
      <c r="K193" s="129">
        <f>BL193</f>
        <v>0</v>
      </c>
      <c r="M193" s="119"/>
      <c r="N193" s="123"/>
      <c r="Q193" s="124">
        <f>SUM(Q194:Q201)</f>
        <v>0</v>
      </c>
      <c r="S193" s="124">
        <f>SUM(S194:S201)</f>
        <v>0</v>
      </c>
      <c r="U193" s="124">
        <f>SUM(U194:U201)</f>
        <v>0</v>
      </c>
      <c r="V193" s="125"/>
      <c r="AS193" s="120" t="s">
        <v>81</v>
      </c>
      <c r="AU193" s="126" t="s">
        <v>72</v>
      </c>
      <c r="AV193" s="126" t="s">
        <v>81</v>
      </c>
      <c r="AZ193" s="120" t="s">
        <v>142</v>
      </c>
      <c r="BL193" s="127">
        <f>SUM(BL194:BL201)</f>
        <v>0</v>
      </c>
    </row>
    <row r="194" spans="2:66" s="1" customFormat="1" ht="24.15" customHeight="1">
      <c r="B194" s="130"/>
      <c r="C194" s="131" t="s">
        <v>386</v>
      </c>
      <c r="D194" s="131" t="s">
        <v>144</v>
      </c>
      <c r="E194" s="131">
        <v>920</v>
      </c>
      <c r="F194" s="132" t="s">
        <v>991</v>
      </c>
      <c r="G194" s="133" t="s">
        <v>992</v>
      </c>
      <c r="H194" s="134" t="s">
        <v>344</v>
      </c>
      <c r="I194" s="135">
        <v>1</v>
      </c>
      <c r="J194" s="136"/>
      <c r="K194" s="136">
        <f t="shared" ref="K194:K201" si="20">ROUND(J194*I194,2)</f>
        <v>0</v>
      </c>
      <c r="L194" s="137"/>
      <c r="M194" s="25"/>
      <c r="N194" s="138" t="s">
        <v>1</v>
      </c>
      <c r="O194" s="139" t="s">
        <v>39</v>
      </c>
      <c r="P194" s="140">
        <v>0</v>
      </c>
      <c r="Q194" s="140">
        <f t="shared" ref="Q194:Q201" si="21">P194*I194</f>
        <v>0</v>
      </c>
      <c r="R194" s="140">
        <v>0</v>
      </c>
      <c r="S194" s="140">
        <f t="shared" ref="S194:S201" si="22">R194*I194</f>
        <v>0</v>
      </c>
      <c r="T194" s="140">
        <v>0</v>
      </c>
      <c r="U194" s="140">
        <f t="shared" ref="U194:U201" si="23">T194*I194</f>
        <v>0</v>
      </c>
      <c r="V194" s="141" t="s">
        <v>1</v>
      </c>
      <c r="AS194" s="142" t="s">
        <v>148</v>
      </c>
      <c r="AU194" s="142" t="s">
        <v>144</v>
      </c>
      <c r="AV194" s="142" t="s">
        <v>149</v>
      </c>
      <c r="AZ194" s="13" t="s">
        <v>142</v>
      </c>
      <c r="BF194" s="143">
        <f t="shared" ref="BF194:BF201" si="24">IF(O194="základná",K194,0)</f>
        <v>0</v>
      </c>
      <c r="BG194" s="143">
        <f t="shared" ref="BG194:BG201" si="25">IF(O194="znížená",K194,0)</f>
        <v>0</v>
      </c>
      <c r="BH194" s="143">
        <f t="shared" ref="BH194:BH201" si="26">IF(O194="zákl. prenesená",K194,0)</f>
        <v>0</v>
      </c>
      <c r="BI194" s="143">
        <f t="shared" ref="BI194:BI201" si="27">IF(O194="zníž. prenesená",K194,0)</f>
        <v>0</v>
      </c>
      <c r="BJ194" s="143">
        <f t="shared" ref="BJ194:BJ201" si="28">IF(O194="nulová",K194,0)</f>
        <v>0</v>
      </c>
      <c r="BK194" s="13" t="s">
        <v>149</v>
      </c>
      <c r="BL194" s="143">
        <f t="shared" ref="BL194:BL201" si="29">ROUND(J194*I194,2)</f>
        <v>0</v>
      </c>
      <c r="BM194" s="13" t="s">
        <v>148</v>
      </c>
      <c r="BN194" s="142" t="s">
        <v>629</v>
      </c>
    </row>
    <row r="195" spans="2:66" s="1" customFormat="1" ht="16.5" customHeight="1">
      <c r="B195" s="130"/>
      <c r="C195" s="131" t="s">
        <v>390</v>
      </c>
      <c r="D195" s="131" t="s">
        <v>144</v>
      </c>
      <c r="E195" s="131">
        <v>921</v>
      </c>
      <c r="F195" s="132" t="s">
        <v>993</v>
      </c>
      <c r="G195" s="133" t="s">
        <v>994</v>
      </c>
      <c r="H195" s="134" t="s">
        <v>344</v>
      </c>
      <c r="I195" s="135">
        <v>1</v>
      </c>
      <c r="J195" s="136"/>
      <c r="K195" s="136">
        <f t="shared" si="20"/>
        <v>0</v>
      </c>
      <c r="L195" s="137"/>
      <c r="M195" s="25"/>
      <c r="N195" s="138" t="s">
        <v>1</v>
      </c>
      <c r="O195" s="139" t="s">
        <v>39</v>
      </c>
      <c r="P195" s="140">
        <v>0</v>
      </c>
      <c r="Q195" s="140">
        <f t="shared" si="21"/>
        <v>0</v>
      </c>
      <c r="R195" s="140">
        <v>0</v>
      </c>
      <c r="S195" s="140">
        <f t="shared" si="22"/>
        <v>0</v>
      </c>
      <c r="T195" s="140">
        <v>0</v>
      </c>
      <c r="U195" s="140">
        <f t="shared" si="23"/>
        <v>0</v>
      </c>
      <c r="V195" s="141" t="s">
        <v>1</v>
      </c>
      <c r="AS195" s="142" t="s">
        <v>148</v>
      </c>
      <c r="AU195" s="142" t="s">
        <v>144</v>
      </c>
      <c r="AV195" s="142" t="s">
        <v>149</v>
      </c>
      <c r="AZ195" s="13" t="s">
        <v>142</v>
      </c>
      <c r="BF195" s="143">
        <f t="shared" si="24"/>
        <v>0</v>
      </c>
      <c r="BG195" s="143">
        <f t="shared" si="25"/>
        <v>0</v>
      </c>
      <c r="BH195" s="143">
        <f t="shared" si="26"/>
        <v>0</v>
      </c>
      <c r="BI195" s="143">
        <f t="shared" si="27"/>
        <v>0</v>
      </c>
      <c r="BJ195" s="143">
        <f t="shared" si="28"/>
        <v>0</v>
      </c>
      <c r="BK195" s="13" t="s">
        <v>149</v>
      </c>
      <c r="BL195" s="143">
        <f t="shared" si="29"/>
        <v>0</v>
      </c>
      <c r="BM195" s="13" t="s">
        <v>148</v>
      </c>
      <c r="BN195" s="142" t="s">
        <v>637</v>
      </c>
    </row>
    <row r="196" spans="2:66" s="1" customFormat="1" ht="16.5" customHeight="1">
      <c r="B196" s="130"/>
      <c r="C196" s="131" t="s">
        <v>394</v>
      </c>
      <c r="D196" s="131" t="s">
        <v>144</v>
      </c>
      <c r="E196" s="131">
        <v>921</v>
      </c>
      <c r="F196" s="132" t="s">
        <v>995</v>
      </c>
      <c r="G196" s="133" t="s">
        <v>996</v>
      </c>
      <c r="H196" s="134" t="s">
        <v>344</v>
      </c>
      <c r="I196" s="135">
        <v>5</v>
      </c>
      <c r="J196" s="136"/>
      <c r="K196" s="136">
        <f t="shared" si="20"/>
        <v>0</v>
      </c>
      <c r="L196" s="137"/>
      <c r="M196" s="25"/>
      <c r="N196" s="138" t="s">
        <v>1</v>
      </c>
      <c r="O196" s="139" t="s">
        <v>39</v>
      </c>
      <c r="P196" s="140">
        <v>0</v>
      </c>
      <c r="Q196" s="140">
        <f t="shared" si="21"/>
        <v>0</v>
      </c>
      <c r="R196" s="140">
        <v>0</v>
      </c>
      <c r="S196" s="140">
        <f t="shared" si="22"/>
        <v>0</v>
      </c>
      <c r="T196" s="140">
        <v>0</v>
      </c>
      <c r="U196" s="140">
        <f t="shared" si="23"/>
        <v>0</v>
      </c>
      <c r="V196" s="141" t="s">
        <v>1</v>
      </c>
      <c r="AS196" s="142" t="s">
        <v>148</v>
      </c>
      <c r="AU196" s="142" t="s">
        <v>144</v>
      </c>
      <c r="AV196" s="142" t="s">
        <v>149</v>
      </c>
      <c r="AZ196" s="13" t="s">
        <v>142</v>
      </c>
      <c r="BF196" s="143">
        <f t="shared" si="24"/>
        <v>0</v>
      </c>
      <c r="BG196" s="143">
        <f t="shared" si="25"/>
        <v>0</v>
      </c>
      <c r="BH196" s="143">
        <f t="shared" si="26"/>
        <v>0</v>
      </c>
      <c r="BI196" s="143">
        <f t="shared" si="27"/>
        <v>0</v>
      </c>
      <c r="BJ196" s="143">
        <f t="shared" si="28"/>
        <v>0</v>
      </c>
      <c r="BK196" s="13" t="s">
        <v>149</v>
      </c>
      <c r="BL196" s="143">
        <f t="shared" si="29"/>
        <v>0</v>
      </c>
      <c r="BM196" s="13" t="s">
        <v>148</v>
      </c>
      <c r="BN196" s="142" t="s">
        <v>645</v>
      </c>
    </row>
    <row r="197" spans="2:66" s="1" customFormat="1" ht="16.5" customHeight="1">
      <c r="B197" s="130"/>
      <c r="C197" s="131" t="s">
        <v>400</v>
      </c>
      <c r="D197" s="131" t="s">
        <v>144</v>
      </c>
      <c r="E197" s="131">
        <v>921</v>
      </c>
      <c r="F197" s="132" t="s">
        <v>997</v>
      </c>
      <c r="G197" s="133" t="s">
        <v>998</v>
      </c>
      <c r="H197" s="134" t="s">
        <v>344</v>
      </c>
      <c r="I197" s="135">
        <v>15</v>
      </c>
      <c r="J197" s="136"/>
      <c r="K197" s="136">
        <f t="shared" si="20"/>
        <v>0</v>
      </c>
      <c r="L197" s="137"/>
      <c r="M197" s="25"/>
      <c r="N197" s="138" t="s">
        <v>1</v>
      </c>
      <c r="O197" s="139" t="s">
        <v>39</v>
      </c>
      <c r="P197" s="140">
        <v>0</v>
      </c>
      <c r="Q197" s="140">
        <f t="shared" si="21"/>
        <v>0</v>
      </c>
      <c r="R197" s="140">
        <v>0</v>
      </c>
      <c r="S197" s="140">
        <f t="shared" si="22"/>
        <v>0</v>
      </c>
      <c r="T197" s="140">
        <v>0</v>
      </c>
      <c r="U197" s="140">
        <f t="shared" si="23"/>
        <v>0</v>
      </c>
      <c r="V197" s="141" t="s">
        <v>1</v>
      </c>
      <c r="AS197" s="142" t="s">
        <v>148</v>
      </c>
      <c r="AU197" s="142" t="s">
        <v>144</v>
      </c>
      <c r="AV197" s="142" t="s">
        <v>149</v>
      </c>
      <c r="AZ197" s="13" t="s">
        <v>142</v>
      </c>
      <c r="BF197" s="143">
        <f t="shared" si="24"/>
        <v>0</v>
      </c>
      <c r="BG197" s="143">
        <f t="shared" si="25"/>
        <v>0</v>
      </c>
      <c r="BH197" s="143">
        <f t="shared" si="26"/>
        <v>0</v>
      </c>
      <c r="BI197" s="143">
        <f t="shared" si="27"/>
        <v>0</v>
      </c>
      <c r="BJ197" s="143">
        <f t="shared" si="28"/>
        <v>0</v>
      </c>
      <c r="BK197" s="13" t="s">
        <v>149</v>
      </c>
      <c r="BL197" s="143">
        <f t="shared" si="29"/>
        <v>0</v>
      </c>
      <c r="BM197" s="13" t="s">
        <v>148</v>
      </c>
      <c r="BN197" s="142" t="s">
        <v>655</v>
      </c>
    </row>
    <row r="198" spans="2:66" s="1" customFormat="1" ht="16.5" customHeight="1">
      <c r="B198" s="130"/>
      <c r="C198" s="131" t="s">
        <v>408</v>
      </c>
      <c r="D198" s="131" t="s">
        <v>144</v>
      </c>
      <c r="E198" s="131" t="s">
        <v>1585</v>
      </c>
      <c r="F198" s="132" t="s">
        <v>999</v>
      </c>
      <c r="G198" s="133" t="s">
        <v>1000</v>
      </c>
      <c r="H198" s="134" t="s">
        <v>344</v>
      </c>
      <c r="I198" s="135">
        <v>1</v>
      </c>
      <c r="J198" s="136"/>
      <c r="K198" s="136">
        <f t="shared" si="20"/>
        <v>0</v>
      </c>
      <c r="L198" s="137"/>
      <c r="M198" s="25"/>
      <c r="N198" s="138" t="s">
        <v>1</v>
      </c>
      <c r="O198" s="139" t="s">
        <v>39</v>
      </c>
      <c r="P198" s="140">
        <v>0</v>
      </c>
      <c r="Q198" s="140">
        <f t="shared" si="21"/>
        <v>0</v>
      </c>
      <c r="R198" s="140">
        <v>0</v>
      </c>
      <c r="S198" s="140">
        <f t="shared" si="22"/>
        <v>0</v>
      </c>
      <c r="T198" s="140">
        <v>0</v>
      </c>
      <c r="U198" s="140">
        <f t="shared" si="23"/>
        <v>0</v>
      </c>
      <c r="V198" s="141" t="s">
        <v>1</v>
      </c>
      <c r="AS198" s="142" t="s">
        <v>148</v>
      </c>
      <c r="AU198" s="142" t="s">
        <v>144</v>
      </c>
      <c r="AV198" s="142" t="s">
        <v>149</v>
      </c>
      <c r="AZ198" s="13" t="s">
        <v>142</v>
      </c>
      <c r="BF198" s="143">
        <f t="shared" si="24"/>
        <v>0</v>
      </c>
      <c r="BG198" s="143">
        <f t="shared" si="25"/>
        <v>0</v>
      </c>
      <c r="BH198" s="143">
        <f t="shared" si="26"/>
        <v>0</v>
      </c>
      <c r="BI198" s="143">
        <f t="shared" si="27"/>
        <v>0</v>
      </c>
      <c r="BJ198" s="143">
        <f t="shared" si="28"/>
        <v>0</v>
      </c>
      <c r="BK198" s="13" t="s">
        <v>149</v>
      </c>
      <c r="BL198" s="143">
        <f t="shared" si="29"/>
        <v>0</v>
      </c>
      <c r="BM198" s="13" t="s">
        <v>148</v>
      </c>
      <c r="BN198" s="142" t="s">
        <v>663</v>
      </c>
    </row>
    <row r="199" spans="2:66" s="1" customFormat="1" ht="16.5" customHeight="1">
      <c r="B199" s="130"/>
      <c r="C199" s="131" t="s">
        <v>412</v>
      </c>
      <c r="D199" s="131" t="s">
        <v>144</v>
      </c>
      <c r="E199" s="131">
        <v>921</v>
      </c>
      <c r="F199" s="132" t="s">
        <v>1001</v>
      </c>
      <c r="G199" s="133" t="s">
        <v>1002</v>
      </c>
      <c r="H199" s="134" t="s">
        <v>344</v>
      </c>
      <c r="I199" s="135">
        <v>4</v>
      </c>
      <c r="J199" s="136"/>
      <c r="K199" s="136">
        <f t="shared" si="20"/>
        <v>0</v>
      </c>
      <c r="L199" s="137"/>
      <c r="M199" s="25"/>
      <c r="N199" s="138" t="s">
        <v>1</v>
      </c>
      <c r="O199" s="139" t="s">
        <v>39</v>
      </c>
      <c r="P199" s="140">
        <v>0</v>
      </c>
      <c r="Q199" s="140">
        <f t="shared" si="21"/>
        <v>0</v>
      </c>
      <c r="R199" s="140">
        <v>0</v>
      </c>
      <c r="S199" s="140">
        <f t="shared" si="22"/>
        <v>0</v>
      </c>
      <c r="T199" s="140">
        <v>0</v>
      </c>
      <c r="U199" s="140">
        <f t="shared" si="23"/>
        <v>0</v>
      </c>
      <c r="V199" s="141" t="s">
        <v>1</v>
      </c>
      <c r="AS199" s="142" t="s">
        <v>148</v>
      </c>
      <c r="AU199" s="142" t="s">
        <v>144</v>
      </c>
      <c r="AV199" s="142" t="s">
        <v>149</v>
      </c>
      <c r="AZ199" s="13" t="s">
        <v>142</v>
      </c>
      <c r="BF199" s="143">
        <f t="shared" si="24"/>
        <v>0</v>
      </c>
      <c r="BG199" s="143">
        <f t="shared" si="25"/>
        <v>0</v>
      </c>
      <c r="BH199" s="143">
        <f t="shared" si="26"/>
        <v>0</v>
      </c>
      <c r="BI199" s="143">
        <f t="shared" si="27"/>
        <v>0</v>
      </c>
      <c r="BJ199" s="143">
        <f t="shared" si="28"/>
        <v>0</v>
      </c>
      <c r="BK199" s="13" t="s">
        <v>149</v>
      </c>
      <c r="BL199" s="143">
        <f t="shared" si="29"/>
        <v>0</v>
      </c>
      <c r="BM199" s="13" t="s">
        <v>148</v>
      </c>
      <c r="BN199" s="142" t="s">
        <v>671</v>
      </c>
    </row>
    <row r="200" spans="2:66" s="1" customFormat="1" ht="21.75" customHeight="1">
      <c r="B200" s="130"/>
      <c r="C200" s="131" t="s">
        <v>416</v>
      </c>
      <c r="D200" s="131" t="s">
        <v>144</v>
      </c>
      <c r="E200" s="131">
        <v>921</v>
      </c>
      <c r="F200" s="132" t="s">
        <v>1003</v>
      </c>
      <c r="G200" s="133" t="s">
        <v>1004</v>
      </c>
      <c r="H200" s="134" t="s">
        <v>344</v>
      </c>
      <c r="I200" s="135">
        <v>1</v>
      </c>
      <c r="J200" s="136"/>
      <c r="K200" s="136">
        <f t="shared" si="20"/>
        <v>0</v>
      </c>
      <c r="L200" s="137"/>
      <c r="M200" s="25"/>
      <c r="N200" s="138" t="s">
        <v>1</v>
      </c>
      <c r="O200" s="139" t="s">
        <v>39</v>
      </c>
      <c r="P200" s="140">
        <v>0</v>
      </c>
      <c r="Q200" s="140">
        <f t="shared" si="21"/>
        <v>0</v>
      </c>
      <c r="R200" s="140">
        <v>0</v>
      </c>
      <c r="S200" s="140">
        <f t="shared" si="22"/>
        <v>0</v>
      </c>
      <c r="T200" s="140">
        <v>0</v>
      </c>
      <c r="U200" s="140">
        <f t="shared" si="23"/>
        <v>0</v>
      </c>
      <c r="V200" s="141" t="s">
        <v>1</v>
      </c>
      <c r="AS200" s="142" t="s">
        <v>148</v>
      </c>
      <c r="AU200" s="142" t="s">
        <v>144</v>
      </c>
      <c r="AV200" s="142" t="s">
        <v>149</v>
      </c>
      <c r="AZ200" s="13" t="s">
        <v>142</v>
      </c>
      <c r="BF200" s="143">
        <f t="shared" si="24"/>
        <v>0</v>
      </c>
      <c r="BG200" s="143">
        <f t="shared" si="25"/>
        <v>0</v>
      </c>
      <c r="BH200" s="143">
        <f t="shared" si="26"/>
        <v>0</v>
      </c>
      <c r="BI200" s="143">
        <f t="shared" si="27"/>
        <v>0</v>
      </c>
      <c r="BJ200" s="143">
        <f t="shared" si="28"/>
        <v>0</v>
      </c>
      <c r="BK200" s="13" t="s">
        <v>149</v>
      </c>
      <c r="BL200" s="143">
        <f t="shared" si="29"/>
        <v>0</v>
      </c>
      <c r="BM200" s="13" t="s">
        <v>148</v>
      </c>
      <c r="BN200" s="142" t="s">
        <v>681</v>
      </c>
    </row>
    <row r="201" spans="2:66" s="1" customFormat="1" ht="24.15" customHeight="1">
      <c r="B201" s="130"/>
      <c r="C201" s="131" t="s">
        <v>420</v>
      </c>
      <c r="D201" s="131" t="s">
        <v>144</v>
      </c>
      <c r="E201" s="131" t="s">
        <v>1592</v>
      </c>
      <c r="F201" s="132" t="s">
        <v>1005</v>
      </c>
      <c r="G201" s="133" t="s">
        <v>1006</v>
      </c>
      <c r="H201" s="134" t="s">
        <v>1007</v>
      </c>
      <c r="I201" s="135">
        <v>15</v>
      </c>
      <c r="J201" s="136"/>
      <c r="K201" s="136">
        <f t="shared" si="20"/>
        <v>0</v>
      </c>
      <c r="L201" s="137"/>
      <c r="M201" s="25"/>
      <c r="N201" s="138" t="s">
        <v>1</v>
      </c>
      <c r="O201" s="139" t="s">
        <v>39</v>
      </c>
      <c r="P201" s="140">
        <v>0</v>
      </c>
      <c r="Q201" s="140">
        <f t="shared" si="21"/>
        <v>0</v>
      </c>
      <c r="R201" s="140">
        <v>0</v>
      </c>
      <c r="S201" s="140">
        <f t="shared" si="22"/>
        <v>0</v>
      </c>
      <c r="T201" s="140">
        <v>0</v>
      </c>
      <c r="U201" s="140">
        <f t="shared" si="23"/>
        <v>0</v>
      </c>
      <c r="V201" s="141" t="s">
        <v>1</v>
      </c>
      <c r="AS201" s="142" t="s">
        <v>148</v>
      </c>
      <c r="AU201" s="142" t="s">
        <v>144</v>
      </c>
      <c r="AV201" s="142" t="s">
        <v>149</v>
      </c>
      <c r="AZ201" s="13" t="s">
        <v>142</v>
      </c>
      <c r="BF201" s="143">
        <f t="shared" si="24"/>
        <v>0</v>
      </c>
      <c r="BG201" s="143">
        <f t="shared" si="25"/>
        <v>0</v>
      </c>
      <c r="BH201" s="143">
        <f t="shared" si="26"/>
        <v>0</v>
      </c>
      <c r="BI201" s="143">
        <f t="shared" si="27"/>
        <v>0</v>
      </c>
      <c r="BJ201" s="143">
        <f t="shared" si="28"/>
        <v>0</v>
      </c>
      <c r="BK201" s="13" t="s">
        <v>149</v>
      </c>
      <c r="BL201" s="143">
        <f t="shared" si="29"/>
        <v>0</v>
      </c>
      <c r="BM201" s="13" t="s">
        <v>148</v>
      </c>
      <c r="BN201" s="142" t="s">
        <v>689</v>
      </c>
    </row>
    <row r="202" spans="2:66" s="11" customFormat="1" ht="22.95" customHeight="1">
      <c r="B202" s="119"/>
      <c r="D202" s="120" t="s">
        <v>72</v>
      </c>
      <c r="E202" s="120"/>
      <c r="F202" s="128" t="s">
        <v>1008</v>
      </c>
      <c r="G202" s="128" t="s">
        <v>1009</v>
      </c>
      <c r="K202" s="129">
        <f>BL202</f>
        <v>0</v>
      </c>
      <c r="M202" s="119"/>
      <c r="N202" s="123"/>
      <c r="Q202" s="124">
        <f>SUM(Q203:Q210)</f>
        <v>0</v>
      </c>
      <c r="S202" s="124">
        <f>SUM(S203:S210)</f>
        <v>0</v>
      </c>
      <c r="U202" s="124">
        <f>SUM(U203:U210)</f>
        <v>0</v>
      </c>
      <c r="V202" s="125"/>
      <c r="AS202" s="120" t="s">
        <v>81</v>
      </c>
      <c r="AU202" s="126" t="s">
        <v>72</v>
      </c>
      <c r="AV202" s="126" t="s">
        <v>81</v>
      </c>
      <c r="AZ202" s="120" t="s">
        <v>142</v>
      </c>
      <c r="BL202" s="127">
        <f>SUM(BL203:BL210)</f>
        <v>0</v>
      </c>
    </row>
    <row r="203" spans="2:66" s="1" customFormat="1" ht="21.75" customHeight="1">
      <c r="B203" s="130"/>
      <c r="C203" s="131" t="s">
        <v>422</v>
      </c>
      <c r="D203" s="131" t="s">
        <v>144</v>
      </c>
      <c r="E203" s="131">
        <v>921</v>
      </c>
      <c r="F203" s="132" t="s">
        <v>1010</v>
      </c>
      <c r="G203" s="133" t="s">
        <v>1011</v>
      </c>
      <c r="H203" s="134" t="s">
        <v>344</v>
      </c>
      <c r="I203" s="135">
        <v>4</v>
      </c>
      <c r="J203" s="136"/>
      <c r="K203" s="136">
        <f t="shared" ref="K203:K210" si="30">ROUND(J203*I203,2)</f>
        <v>0</v>
      </c>
      <c r="L203" s="137"/>
      <c r="M203" s="25"/>
      <c r="N203" s="138" t="s">
        <v>1</v>
      </c>
      <c r="O203" s="139" t="s">
        <v>39</v>
      </c>
      <c r="P203" s="140">
        <v>0</v>
      </c>
      <c r="Q203" s="140">
        <f t="shared" ref="Q203:Q210" si="31">P203*I203</f>
        <v>0</v>
      </c>
      <c r="R203" s="140">
        <v>0</v>
      </c>
      <c r="S203" s="140">
        <f t="shared" ref="S203:S210" si="32">R203*I203</f>
        <v>0</v>
      </c>
      <c r="T203" s="140">
        <v>0</v>
      </c>
      <c r="U203" s="140">
        <f t="shared" ref="U203:U210" si="33">T203*I203</f>
        <v>0</v>
      </c>
      <c r="V203" s="141" t="s">
        <v>1</v>
      </c>
      <c r="AS203" s="142" t="s">
        <v>148</v>
      </c>
      <c r="AU203" s="142" t="s">
        <v>144</v>
      </c>
      <c r="AV203" s="142" t="s">
        <v>149</v>
      </c>
      <c r="AZ203" s="13" t="s">
        <v>142</v>
      </c>
      <c r="BF203" s="143">
        <f t="shared" ref="BF203:BF210" si="34">IF(O203="základná",K203,0)</f>
        <v>0</v>
      </c>
      <c r="BG203" s="143">
        <f t="shared" ref="BG203:BG210" si="35">IF(O203="znížená",K203,0)</f>
        <v>0</v>
      </c>
      <c r="BH203" s="143">
        <f t="shared" ref="BH203:BH210" si="36">IF(O203="zákl. prenesená",K203,0)</f>
        <v>0</v>
      </c>
      <c r="BI203" s="143">
        <f t="shared" ref="BI203:BI210" si="37">IF(O203="zníž. prenesená",K203,0)</f>
        <v>0</v>
      </c>
      <c r="BJ203" s="143">
        <f t="shared" ref="BJ203:BJ210" si="38">IF(O203="nulová",K203,0)</f>
        <v>0</v>
      </c>
      <c r="BK203" s="13" t="s">
        <v>149</v>
      </c>
      <c r="BL203" s="143">
        <f t="shared" ref="BL203:BL210" si="39">ROUND(J203*I203,2)</f>
        <v>0</v>
      </c>
      <c r="BM203" s="13" t="s">
        <v>148</v>
      </c>
      <c r="BN203" s="142" t="s">
        <v>697</v>
      </c>
    </row>
    <row r="204" spans="2:66" s="1" customFormat="1" ht="16.5" customHeight="1">
      <c r="B204" s="130"/>
      <c r="C204" s="131" t="s">
        <v>426</v>
      </c>
      <c r="D204" s="131" t="s">
        <v>144</v>
      </c>
      <c r="E204" s="131">
        <v>921</v>
      </c>
      <c r="F204" s="132" t="s">
        <v>993</v>
      </c>
      <c r="G204" s="133" t="s">
        <v>994</v>
      </c>
      <c r="H204" s="134" t="s">
        <v>344</v>
      </c>
      <c r="I204" s="135">
        <v>1</v>
      </c>
      <c r="J204" s="136"/>
      <c r="K204" s="136">
        <f t="shared" si="30"/>
        <v>0</v>
      </c>
      <c r="L204" s="137"/>
      <c r="M204" s="25"/>
      <c r="N204" s="138" t="s">
        <v>1</v>
      </c>
      <c r="O204" s="139" t="s">
        <v>39</v>
      </c>
      <c r="P204" s="140">
        <v>0</v>
      </c>
      <c r="Q204" s="140">
        <f t="shared" si="31"/>
        <v>0</v>
      </c>
      <c r="R204" s="140">
        <v>0</v>
      </c>
      <c r="S204" s="140">
        <f t="shared" si="32"/>
        <v>0</v>
      </c>
      <c r="T204" s="140">
        <v>0</v>
      </c>
      <c r="U204" s="140">
        <f t="shared" si="33"/>
        <v>0</v>
      </c>
      <c r="V204" s="141" t="s">
        <v>1</v>
      </c>
      <c r="AS204" s="142" t="s">
        <v>148</v>
      </c>
      <c r="AU204" s="142" t="s">
        <v>144</v>
      </c>
      <c r="AV204" s="142" t="s">
        <v>149</v>
      </c>
      <c r="AZ204" s="13" t="s">
        <v>142</v>
      </c>
      <c r="BF204" s="143">
        <f t="shared" si="34"/>
        <v>0</v>
      </c>
      <c r="BG204" s="143">
        <f t="shared" si="35"/>
        <v>0</v>
      </c>
      <c r="BH204" s="143">
        <f t="shared" si="36"/>
        <v>0</v>
      </c>
      <c r="BI204" s="143">
        <f t="shared" si="37"/>
        <v>0</v>
      </c>
      <c r="BJ204" s="143">
        <f t="shared" si="38"/>
        <v>0</v>
      </c>
      <c r="BK204" s="13" t="s">
        <v>149</v>
      </c>
      <c r="BL204" s="143">
        <f t="shared" si="39"/>
        <v>0</v>
      </c>
      <c r="BM204" s="13" t="s">
        <v>148</v>
      </c>
      <c r="BN204" s="142" t="s">
        <v>705</v>
      </c>
    </row>
    <row r="205" spans="2:66" s="1" customFormat="1" ht="16.5" customHeight="1">
      <c r="B205" s="130"/>
      <c r="C205" s="131" t="s">
        <v>430</v>
      </c>
      <c r="D205" s="131" t="s">
        <v>144</v>
      </c>
      <c r="E205" s="131">
        <v>921</v>
      </c>
      <c r="F205" s="132" t="s">
        <v>995</v>
      </c>
      <c r="G205" s="133" t="s">
        <v>996</v>
      </c>
      <c r="H205" s="134" t="s">
        <v>344</v>
      </c>
      <c r="I205" s="135">
        <v>4</v>
      </c>
      <c r="J205" s="136"/>
      <c r="K205" s="136">
        <f t="shared" si="30"/>
        <v>0</v>
      </c>
      <c r="L205" s="137"/>
      <c r="M205" s="25"/>
      <c r="N205" s="138" t="s">
        <v>1</v>
      </c>
      <c r="O205" s="139" t="s">
        <v>39</v>
      </c>
      <c r="P205" s="140">
        <v>0</v>
      </c>
      <c r="Q205" s="140">
        <f t="shared" si="31"/>
        <v>0</v>
      </c>
      <c r="R205" s="140">
        <v>0</v>
      </c>
      <c r="S205" s="140">
        <f t="shared" si="32"/>
        <v>0</v>
      </c>
      <c r="T205" s="140">
        <v>0</v>
      </c>
      <c r="U205" s="140">
        <f t="shared" si="33"/>
        <v>0</v>
      </c>
      <c r="V205" s="141" t="s">
        <v>1</v>
      </c>
      <c r="AS205" s="142" t="s">
        <v>148</v>
      </c>
      <c r="AU205" s="142" t="s">
        <v>144</v>
      </c>
      <c r="AV205" s="142" t="s">
        <v>149</v>
      </c>
      <c r="AZ205" s="13" t="s">
        <v>142</v>
      </c>
      <c r="BF205" s="143">
        <f t="shared" si="34"/>
        <v>0</v>
      </c>
      <c r="BG205" s="143">
        <f t="shared" si="35"/>
        <v>0</v>
      </c>
      <c r="BH205" s="143">
        <f t="shared" si="36"/>
        <v>0</v>
      </c>
      <c r="BI205" s="143">
        <f t="shared" si="37"/>
        <v>0</v>
      </c>
      <c r="BJ205" s="143">
        <f t="shared" si="38"/>
        <v>0</v>
      </c>
      <c r="BK205" s="13" t="s">
        <v>149</v>
      </c>
      <c r="BL205" s="143">
        <f t="shared" si="39"/>
        <v>0</v>
      </c>
      <c r="BM205" s="13" t="s">
        <v>148</v>
      </c>
      <c r="BN205" s="142" t="s">
        <v>713</v>
      </c>
    </row>
    <row r="206" spans="2:66" s="1" customFormat="1" ht="16.5" customHeight="1">
      <c r="B206" s="130"/>
      <c r="C206" s="131" t="s">
        <v>434</v>
      </c>
      <c r="D206" s="131" t="s">
        <v>144</v>
      </c>
      <c r="E206" s="131">
        <v>921</v>
      </c>
      <c r="F206" s="132" t="s">
        <v>997</v>
      </c>
      <c r="G206" s="133" t="s">
        <v>998</v>
      </c>
      <c r="H206" s="134" t="s">
        <v>344</v>
      </c>
      <c r="I206" s="135">
        <v>10</v>
      </c>
      <c r="J206" s="136"/>
      <c r="K206" s="136">
        <f t="shared" si="30"/>
        <v>0</v>
      </c>
      <c r="L206" s="137"/>
      <c r="M206" s="25"/>
      <c r="N206" s="138" t="s">
        <v>1</v>
      </c>
      <c r="O206" s="139" t="s">
        <v>39</v>
      </c>
      <c r="P206" s="140">
        <v>0</v>
      </c>
      <c r="Q206" s="140">
        <f t="shared" si="31"/>
        <v>0</v>
      </c>
      <c r="R206" s="140">
        <v>0</v>
      </c>
      <c r="S206" s="140">
        <f t="shared" si="32"/>
        <v>0</v>
      </c>
      <c r="T206" s="140">
        <v>0</v>
      </c>
      <c r="U206" s="140">
        <f t="shared" si="33"/>
        <v>0</v>
      </c>
      <c r="V206" s="141" t="s">
        <v>1</v>
      </c>
      <c r="AS206" s="142" t="s">
        <v>148</v>
      </c>
      <c r="AU206" s="142" t="s">
        <v>144</v>
      </c>
      <c r="AV206" s="142" t="s">
        <v>149</v>
      </c>
      <c r="AZ206" s="13" t="s">
        <v>142</v>
      </c>
      <c r="BF206" s="143">
        <f t="shared" si="34"/>
        <v>0</v>
      </c>
      <c r="BG206" s="143">
        <f t="shared" si="35"/>
        <v>0</v>
      </c>
      <c r="BH206" s="143">
        <f t="shared" si="36"/>
        <v>0</v>
      </c>
      <c r="BI206" s="143">
        <f t="shared" si="37"/>
        <v>0</v>
      </c>
      <c r="BJ206" s="143">
        <f t="shared" si="38"/>
        <v>0</v>
      </c>
      <c r="BK206" s="13" t="s">
        <v>149</v>
      </c>
      <c r="BL206" s="143">
        <f t="shared" si="39"/>
        <v>0</v>
      </c>
      <c r="BM206" s="13" t="s">
        <v>148</v>
      </c>
      <c r="BN206" s="142" t="s">
        <v>721</v>
      </c>
    </row>
    <row r="207" spans="2:66" s="1" customFormat="1" ht="16.5" customHeight="1">
      <c r="B207" s="130"/>
      <c r="C207" s="131" t="s">
        <v>438</v>
      </c>
      <c r="D207" s="131" t="s">
        <v>144</v>
      </c>
      <c r="E207" s="131">
        <v>921</v>
      </c>
      <c r="F207" s="132" t="s">
        <v>1001</v>
      </c>
      <c r="G207" s="133" t="s">
        <v>1002</v>
      </c>
      <c r="H207" s="134" t="s">
        <v>344</v>
      </c>
      <c r="I207" s="135">
        <v>3</v>
      </c>
      <c r="J207" s="136"/>
      <c r="K207" s="136">
        <f t="shared" si="30"/>
        <v>0</v>
      </c>
      <c r="L207" s="137"/>
      <c r="M207" s="25"/>
      <c r="N207" s="138" t="s">
        <v>1</v>
      </c>
      <c r="O207" s="139" t="s">
        <v>39</v>
      </c>
      <c r="P207" s="140">
        <v>0</v>
      </c>
      <c r="Q207" s="140">
        <f t="shared" si="31"/>
        <v>0</v>
      </c>
      <c r="R207" s="140">
        <v>0</v>
      </c>
      <c r="S207" s="140">
        <f t="shared" si="32"/>
        <v>0</v>
      </c>
      <c r="T207" s="140">
        <v>0</v>
      </c>
      <c r="U207" s="140">
        <f t="shared" si="33"/>
        <v>0</v>
      </c>
      <c r="V207" s="141" t="s">
        <v>1</v>
      </c>
      <c r="AS207" s="142" t="s">
        <v>148</v>
      </c>
      <c r="AU207" s="142" t="s">
        <v>144</v>
      </c>
      <c r="AV207" s="142" t="s">
        <v>149</v>
      </c>
      <c r="AZ207" s="13" t="s">
        <v>142</v>
      </c>
      <c r="BF207" s="143">
        <f t="shared" si="34"/>
        <v>0</v>
      </c>
      <c r="BG207" s="143">
        <f t="shared" si="35"/>
        <v>0</v>
      </c>
      <c r="BH207" s="143">
        <f t="shared" si="36"/>
        <v>0</v>
      </c>
      <c r="BI207" s="143">
        <f t="shared" si="37"/>
        <v>0</v>
      </c>
      <c r="BJ207" s="143">
        <f t="shared" si="38"/>
        <v>0</v>
      </c>
      <c r="BK207" s="13" t="s">
        <v>149</v>
      </c>
      <c r="BL207" s="143">
        <f t="shared" si="39"/>
        <v>0</v>
      </c>
      <c r="BM207" s="13" t="s">
        <v>148</v>
      </c>
      <c r="BN207" s="142" t="s">
        <v>731</v>
      </c>
    </row>
    <row r="208" spans="2:66" s="1" customFormat="1" ht="16.5" customHeight="1">
      <c r="B208" s="130"/>
      <c r="C208" s="131" t="s">
        <v>440</v>
      </c>
      <c r="D208" s="131" t="s">
        <v>144</v>
      </c>
      <c r="E208" s="131">
        <v>921</v>
      </c>
      <c r="F208" s="132" t="s">
        <v>1012</v>
      </c>
      <c r="G208" s="133" t="s">
        <v>1013</v>
      </c>
      <c r="H208" s="134" t="s">
        <v>344</v>
      </c>
      <c r="I208" s="135">
        <v>1</v>
      </c>
      <c r="J208" s="136"/>
      <c r="K208" s="136">
        <f t="shared" si="30"/>
        <v>0</v>
      </c>
      <c r="L208" s="137"/>
      <c r="M208" s="25"/>
      <c r="N208" s="138" t="s">
        <v>1</v>
      </c>
      <c r="O208" s="139" t="s">
        <v>39</v>
      </c>
      <c r="P208" s="140">
        <v>0</v>
      </c>
      <c r="Q208" s="140">
        <f t="shared" si="31"/>
        <v>0</v>
      </c>
      <c r="R208" s="140">
        <v>0</v>
      </c>
      <c r="S208" s="140">
        <f t="shared" si="32"/>
        <v>0</v>
      </c>
      <c r="T208" s="140">
        <v>0</v>
      </c>
      <c r="U208" s="140">
        <f t="shared" si="33"/>
        <v>0</v>
      </c>
      <c r="V208" s="141" t="s">
        <v>1</v>
      </c>
      <c r="AS208" s="142" t="s">
        <v>148</v>
      </c>
      <c r="AU208" s="142" t="s">
        <v>144</v>
      </c>
      <c r="AV208" s="142" t="s">
        <v>149</v>
      </c>
      <c r="AZ208" s="13" t="s">
        <v>142</v>
      </c>
      <c r="BF208" s="143">
        <f t="shared" si="34"/>
        <v>0</v>
      </c>
      <c r="BG208" s="143">
        <f t="shared" si="35"/>
        <v>0</v>
      </c>
      <c r="BH208" s="143">
        <f t="shared" si="36"/>
        <v>0</v>
      </c>
      <c r="BI208" s="143">
        <f t="shared" si="37"/>
        <v>0</v>
      </c>
      <c r="BJ208" s="143">
        <f t="shared" si="38"/>
        <v>0</v>
      </c>
      <c r="BK208" s="13" t="s">
        <v>149</v>
      </c>
      <c r="BL208" s="143">
        <f t="shared" si="39"/>
        <v>0</v>
      </c>
      <c r="BM208" s="13" t="s">
        <v>148</v>
      </c>
      <c r="BN208" s="142" t="s">
        <v>740</v>
      </c>
    </row>
    <row r="209" spans="2:66" s="1" customFormat="1" ht="24.15" customHeight="1">
      <c r="B209" s="130"/>
      <c r="C209" s="131" t="s">
        <v>444</v>
      </c>
      <c r="D209" s="131" t="s">
        <v>144</v>
      </c>
      <c r="E209" s="131">
        <v>921</v>
      </c>
      <c r="F209" s="132" t="s">
        <v>1014</v>
      </c>
      <c r="G209" s="133" t="s">
        <v>1015</v>
      </c>
      <c r="H209" s="134" t="s">
        <v>344</v>
      </c>
      <c r="I209" s="135">
        <v>1</v>
      </c>
      <c r="J209" s="136"/>
      <c r="K209" s="136">
        <f t="shared" si="30"/>
        <v>0</v>
      </c>
      <c r="L209" s="137"/>
      <c r="M209" s="25"/>
      <c r="N209" s="138" t="s">
        <v>1</v>
      </c>
      <c r="O209" s="139" t="s">
        <v>39</v>
      </c>
      <c r="P209" s="140">
        <v>0</v>
      </c>
      <c r="Q209" s="140">
        <f t="shared" si="31"/>
        <v>0</v>
      </c>
      <c r="R209" s="140">
        <v>0</v>
      </c>
      <c r="S209" s="140">
        <f t="shared" si="32"/>
        <v>0</v>
      </c>
      <c r="T209" s="140">
        <v>0</v>
      </c>
      <c r="U209" s="140">
        <f t="shared" si="33"/>
        <v>0</v>
      </c>
      <c r="V209" s="141" t="s">
        <v>1</v>
      </c>
      <c r="AS209" s="142" t="s">
        <v>148</v>
      </c>
      <c r="AU209" s="142" t="s">
        <v>144</v>
      </c>
      <c r="AV209" s="142" t="s">
        <v>149</v>
      </c>
      <c r="AZ209" s="13" t="s">
        <v>142</v>
      </c>
      <c r="BF209" s="143">
        <f t="shared" si="34"/>
        <v>0</v>
      </c>
      <c r="BG209" s="143">
        <f t="shared" si="35"/>
        <v>0</v>
      </c>
      <c r="BH209" s="143">
        <f t="shared" si="36"/>
        <v>0</v>
      </c>
      <c r="BI209" s="143">
        <f t="shared" si="37"/>
        <v>0</v>
      </c>
      <c r="BJ209" s="143">
        <f t="shared" si="38"/>
        <v>0</v>
      </c>
      <c r="BK209" s="13" t="s">
        <v>149</v>
      </c>
      <c r="BL209" s="143">
        <f t="shared" si="39"/>
        <v>0</v>
      </c>
      <c r="BM209" s="13" t="s">
        <v>148</v>
      </c>
      <c r="BN209" s="142" t="s">
        <v>748</v>
      </c>
    </row>
    <row r="210" spans="2:66" s="1" customFormat="1" ht="24.15" customHeight="1">
      <c r="B210" s="130"/>
      <c r="C210" s="131" t="s">
        <v>448</v>
      </c>
      <c r="D210" s="131" t="s">
        <v>144</v>
      </c>
      <c r="E210" s="131" t="s">
        <v>1592</v>
      </c>
      <c r="F210" s="132" t="s">
        <v>1005</v>
      </c>
      <c r="G210" s="133" t="s">
        <v>1006</v>
      </c>
      <c r="H210" s="134" t="s">
        <v>1007</v>
      </c>
      <c r="I210" s="135">
        <v>8</v>
      </c>
      <c r="J210" s="136"/>
      <c r="K210" s="136">
        <f t="shared" si="30"/>
        <v>0</v>
      </c>
      <c r="L210" s="137"/>
      <c r="M210" s="25"/>
      <c r="N210" s="138" t="s">
        <v>1</v>
      </c>
      <c r="O210" s="139" t="s">
        <v>39</v>
      </c>
      <c r="P210" s="140">
        <v>0</v>
      </c>
      <c r="Q210" s="140">
        <f t="shared" si="31"/>
        <v>0</v>
      </c>
      <c r="R210" s="140">
        <v>0</v>
      </c>
      <c r="S210" s="140">
        <f t="shared" si="32"/>
        <v>0</v>
      </c>
      <c r="T210" s="140">
        <v>0</v>
      </c>
      <c r="U210" s="140">
        <f t="shared" si="33"/>
        <v>0</v>
      </c>
      <c r="V210" s="141" t="s">
        <v>1</v>
      </c>
      <c r="AS210" s="142" t="s">
        <v>148</v>
      </c>
      <c r="AU210" s="142" t="s">
        <v>144</v>
      </c>
      <c r="AV210" s="142" t="s">
        <v>149</v>
      </c>
      <c r="AZ210" s="13" t="s">
        <v>142</v>
      </c>
      <c r="BF210" s="143">
        <f t="shared" si="34"/>
        <v>0</v>
      </c>
      <c r="BG210" s="143">
        <f t="shared" si="35"/>
        <v>0</v>
      </c>
      <c r="BH210" s="143">
        <f t="shared" si="36"/>
        <v>0</v>
      </c>
      <c r="BI210" s="143">
        <f t="shared" si="37"/>
        <v>0</v>
      </c>
      <c r="BJ210" s="143">
        <f t="shared" si="38"/>
        <v>0</v>
      </c>
      <c r="BK210" s="13" t="s">
        <v>149</v>
      </c>
      <c r="BL210" s="143">
        <f t="shared" si="39"/>
        <v>0</v>
      </c>
      <c r="BM210" s="13" t="s">
        <v>148</v>
      </c>
      <c r="BN210" s="142" t="s">
        <v>756</v>
      </c>
    </row>
    <row r="211" spans="2:66" s="11" customFormat="1" ht="22.95" customHeight="1">
      <c r="B211" s="119"/>
      <c r="D211" s="120" t="s">
        <v>72</v>
      </c>
      <c r="E211" s="120"/>
      <c r="F211" s="128" t="s">
        <v>1016</v>
      </c>
      <c r="G211" s="128" t="s">
        <v>1017</v>
      </c>
      <c r="K211" s="129">
        <f>BL211</f>
        <v>0</v>
      </c>
      <c r="M211" s="119"/>
      <c r="N211" s="123"/>
      <c r="Q211" s="124">
        <f>SUM(Q212:Q220)</f>
        <v>0</v>
      </c>
      <c r="S211" s="124">
        <f>SUM(S212:S220)</f>
        <v>0</v>
      </c>
      <c r="U211" s="124">
        <f>SUM(U212:U220)</f>
        <v>0</v>
      </c>
      <c r="V211" s="125"/>
      <c r="AS211" s="120" t="s">
        <v>81</v>
      </c>
      <c r="AU211" s="126" t="s">
        <v>72</v>
      </c>
      <c r="AV211" s="126" t="s">
        <v>81</v>
      </c>
      <c r="AZ211" s="120" t="s">
        <v>142</v>
      </c>
      <c r="BL211" s="127">
        <f>SUM(BL212:BL220)</f>
        <v>0</v>
      </c>
    </row>
    <row r="212" spans="2:66" s="1" customFormat="1" ht="16.5" customHeight="1">
      <c r="B212" s="130"/>
      <c r="C212" s="131" t="s">
        <v>450</v>
      </c>
      <c r="D212" s="131" t="s">
        <v>144</v>
      </c>
      <c r="E212" s="131">
        <v>921</v>
      </c>
      <c r="F212" s="132" t="s">
        <v>1018</v>
      </c>
      <c r="G212" s="133" t="s">
        <v>1019</v>
      </c>
      <c r="H212" s="134" t="s">
        <v>344</v>
      </c>
      <c r="I212" s="135">
        <v>1</v>
      </c>
      <c r="J212" s="136"/>
      <c r="K212" s="136">
        <f t="shared" ref="K212:K220" si="40">ROUND(J212*I212,2)</f>
        <v>0</v>
      </c>
      <c r="L212" s="137"/>
      <c r="M212" s="25"/>
      <c r="N212" s="138" t="s">
        <v>1</v>
      </c>
      <c r="O212" s="139" t="s">
        <v>39</v>
      </c>
      <c r="P212" s="140">
        <v>0</v>
      </c>
      <c r="Q212" s="140">
        <f t="shared" ref="Q212:Q220" si="41">P212*I212</f>
        <v>0</v>
      </c>
      <c r="R212" s="140">
        <v>0</v>
      </c>
      <c r="S212" s="140">
        <f t="shared" ref="S212:S220" si="42">R212*I212</f>
        <v>0</v>
      </c>
      <c r="T212" s="140">
        <v>0</v>
      </c>
      <c r="U212" s="140">
        <f t="shared" ref="U212:U220" si="43">T212*I212</f>
        <v>0</v>
      </c>
      <c r="V212" s="141" t="s">
        <v>1</v>
      </c>
      <c r="AS212" s="142" t="s">
        <v>148</v>
      </c>
      <c r="AU212" s="142" t="s">
        <v>144</v>
      </c>
      <c r="AV212" s="142" t="s">
        <v>149</v>
      </c>
      <c r="AZ212" s="13" t="s">
        <v>142</v>
      </c>
      <c r="BF212" s="143">
        <f t="shared" ref="BF212:BF220" si="44">IF(O212="základná",K212,0)</f>
        <v>0</v>
      </c>
      <c r="BG212" s="143">
        <f t="shared" ref="BG212:BG220" si="45">IF(O212="znížená",K212,0)</f>
        <v>0</v>
      </c>
      <c r="BH212" s="143">
        <f t="shared" ref="BH212:BH220" si="46">IF(O212="zákl. prenesená",K212,0)</f>
        <v>0</v>
      </c>
      <c r="BI212" s="143">
        <f t="shared" ref="BI212:BI220" si="47">IF(O212="zníž. prenesená",K212,0)</f>
        <v>0</v>
      </c>
      <c r="BJ212" s="143">
        <f t="shared" ref="BJ212:BJ220" si="48">IF(O212="nulová",K212,0)</f>
        <v>0</v>
      </c>
      <c r="BK212" s="13" t="s">
        <v>149</v>
      </c>
      <c r="BL212" s="143">
        <f t="shared" ref="BL212:BL220" si="49">ROUND(J212*I212,2)</f>
        <v>0</v>
      </c>
      <c r="BM212" s="13" t="s">
        <v>148</v>
      </c>
      <c r="BN212" s="142" t="s">
        <v>762</v>
      </c>
    </row>
    <row r="213" spans="2:66" s="1" customFormat="1" ht="21.75" customHeight="1">
      <c r="B213" s="130"/>
      <c r="C213" s="131" t="s">
        <v>457</v>
      </c>
      <c r="D213" s="131" t="s">
        <v>144</v>
      </c>
      <c r="E213" s="131">
        <v>921</v>
      </c>
      <c r="F213" s="132" t="s">
        <v>1010</v>
      </c>
      <c r="G213" s="133" t="s">
        <v>1011</v>
      </c>
      <c r="H213" s="134" t="s">
        <v>344</v>
      </c>
      <c r="I213" s="135">
        <v>2</v>
      </c>
      <c r="J213" s="136"/>
      <c r="K213" s="136">
        <f t="shared" si="40"/>
        <v>0</v>
      </c>
      <c r="L213" s="137"/>
      <c r="M213" s="25"/>
      <c r="N213" s="138" t="s">
        <v>1</v>
      </c>
      <c r="O213" s="139" t="s">
        <v>39</v>
      </c>
      <c r="P213" s="140">
        <v>0</v>
      </c>
      <c r="Q213" s="140">
        <f t="shared" si="41"/>
        <v>0</v>
      </c>
      <c r="R213" s="140">
        <v>0</v>
      </c>
      <c r="S213" s="140">
        <f t="shared" si="42"/>
        <v>0</v>
      </c>
      <c r="T213" s="140">
        <v>0</v>
      </c>
      <c r="U213" s="140">
        <f t="shared" si="43"/>
        <v>0</v>
      </c>
      <c r="V213" s="141" t="s">
        <v>1</v>
      </c>
      <c r="AS213" s="142" t="s">
        <v>148</v>
      </c>
      <c r="AU213" s="142" t="s">
        <v>144</v>
      </c>
      <c r="AV213" s="142" t="s">
        <v>149</v>
      </c>
      <c r="AZ213" s="13" t="s">
        <v>142</v>
      </c>
      <c r="BF213" s="143">
        <f t="shared" si="44"/>
        <v>0</v>
      </c>
      <c r="BG213" s="143">
        <f t="shared" si="45"/>
        <v>0</v>
      </c>
      <c r="BH213" s="143">
        <f t="shared" si="46"/>
        <v>0</v>
      </c>
      <c r="BI213" s="143">
        <f t="shared" si="47"/>
        <v>0</v>
      </c>
      <c r="BJ213" s="143">
        <f t="shared" si="48"/>
        <v>0</v>
      </c>
      <c r="BK213" s="13" t="s">
        <v>149</v>
      </c>
      <c r="BL213" s="143">
        <f t="shared" si="49"/>
        <v>0</v>
      </c>
      <c r="BM213" s="13" t="s">
        <v>148</v>
      </c>
      <c r="BN213" s="142" t="s">
        <v>770</v>
      </c>
    </row>
    <row r="214" spans="2:66" s="1" customFormat="1" ht="16.5" customHeight="1">
      <c r="B214" s="130"/>
      <c r="C214" s="131" t="s">
        <v>461</v>
      </c>
      <c r="D214" s="131" t="s">
        <v>144</v>
      </c>
      <c r="E214" s="131">
        <v>921</v>
      </c>
      <c r="F214" s="132" t="s">
        <v>993</v>
      </c>
      <c r="G214" s="133" t="s">
        <v>994</v>
      </c>
      <c r="H214" s="134" t="s">
        <v>344</v>
      </c>
      <c r="I214" s="135">
        <v>1</v>
      </c>
      <c r="J214" s="136"/>
      <c r="K214" s="136">
        <f t="shared" si="40"/>
        <v>0</v>
      </c>
      <c r="L214" s="137"/>
      <c r="M214" s="25"/>
      <c r="N214" s="138" t="s">
        <v>1</v>
      </c>
      <c r="O214" s="139" t="s">
        <v>39</v>
      </c>
      <c r="P214" s="140">
        <v>0</v>
      </c>
      <c r="Q214" s="140">
        <f t="shared" si="41"/>
        <v>0</v>
      </c>
      <c r="R214" s="140">
        <v>0</v>
      </c>
      <c r="S214" s="140">
        <f t="shared" si="42"/>
        <v>0</v>
      </c>
      <c r="T214" s="140">
        <v>0</v>
      </c>
      <c r="U214" s="140">
        <f t="shared" si="43"/>
        <v>0</v>
      </c>
      <c r="V214" s="141" t="s">
        <v>1</v>
      </c>
      <c r="AS214" s="142" t="s">
        <v>148</v>
      </c>
      <c r="AU214" s="142" t="s">
        <v>144</v>
      </c>
      <c r="AV214" s="142" t="s">
        <v>149</v>
      </c>
      <c r="AZ214" s="13" t="s">
        <v>142</v>
      </c>
      <c r="BF214" s="143">
        <f t="shared" si="44"/>
        <v>0</v>
      </c>
      <c r="BG214" s="143">
        <f t="shared" si="45"/>
        <v>0</v>
      </c>
      <c r="BH214" s="143">
        <f t="shared" si="46"/>
        <v>0</v>
      </c>
      <c r="BI214" s="143">
        <f t="shared" si="47"/>
        <v>0</v>
      </c>
      <c r="BJ214" s="143">
        <f t="shared" si="48"/>
        <v>0</v>
      </c>
      <c r="BK214" s="13" t="s">
        <v>149</v>
      </c>
      <c r="BL214" s="143">
        <f t="shared" si="49"/>
        <v>0</v>
      </c>
      <c r="BM214" s="13" t="s">
        <v>148</v>
      </c>
      <c r="BN214" s="142" t="s">
        <v>779</v>
      </c>
    </row>
    <row r="215" spans="2:66" s="1" customFormat="1" ht="16.5" customHeight="1">
      <c r="B215" s="130"/>
      <c r="C215" s="131" t="s">
        <v>466</v>
      </c>
      <c r="D215" s="131" t="s">
        <v>144</v>
      </c>
      <c r="E215" s="131">
        <v>921</v>
      </c>
      <c r="F215" s="132" t="s">
        <v>995</v>
      </c>
      <c r="G215" s="133" t="s">
        <v>996</v>
      </c>
      <c r="H215" s="134" t="s">
        <v>344</v>
      </c>
      <c r="I215" s="135">
        <v>1</v>
      </c>
      <c r="J215" s="136"/>
      <c r="K215" s="136">
        <f t="shared" si="40"/>
        <v>0</v>
      </c>
      <c r="L215" s="137"/>
      <c r="M215" s="25"/>
      <c r="N215" s="138" t="s">
        <v>1</v>
      </c>
      <c r="O215" s="139" t="s">
        <v>39</v>
      </c>
      <c r="P215" s="140">
        <v>0</v>
      </c>
      <c r="Q215" s="140">
        <f t="shared" si="41"/>
        <v>0</v>
      </c>
      <c r="R215" s="140">
        <v>0</v>
      </c>
      <c r="S215" s="140">
        <f t="shared" si="42"/>
        <v>0</v>
      </c>
      <c r="T215" s="140">
        <v>0</v>
      </c>
      <c r="U215" s="140">
        <f t="shared" si="43"/>
        <v>0</v>
      </c>
      <c r="V215" s="141" t="s">
        <v>1</v>
      </c>
      <c r="AS215" s="142" t="s">
        <v>148</v>
      </c>
      <c r="AU215" s="142" t="s">
        <v>144</v>
      </c>
      <c r="AV215" s="142" t="s">
        <v>149</v>
      </c>
      <c r="AZ215" s="13" t="s">
        <v>142</v>
      </c>
      <c r="BF215" s="143">
        <f t="shared" si="44"/>
        <v>0</v>
      </c>
      <c r="BG215" s="143">
        <f t="shared" si="45"/>
        <v>0</v>
      </c>
      <c r="BH215" s="143">
        <f t="shared" si="46"/>
        <v>0</v>
      </c>
      <c r="BI215" s="143">
        <f t="shared" si="47"/>
        <v>0</v>
      </c>
      <c r="BJ215" s="143">
        <f t="shared" si="48"/>
        <v>0</v>
      </c>
      <c r="BK215" s="13" t="s">
        <v>149</v>
      </c>
      <c r="BL215" s="143">
        <f t="shared" si="49"/>
        <v>0</v>
      </c>
      <c r="BM215" s="13" t="s">
        <v>148</v>
      </c>
      <c r="BN215" s="142" t="s">
        <v>787</v>
      </c>
    </row>
    <row r="216" spans="2:66" s="1" customFormat="1" ht="16.5" customHeight="1">
      <c r="B216" s="130"/>
      <c r="C216" s="131" t="s">
        <v>470</v>
      </c>
      <c r="D216" s="131" t="s">
        <v>144</v>
      </c>
      <c r="E216" s="131">
        <v>921</v>
      </c>
      <c r="F216" s="132" t="s">
        <v>997</v>
      </c>
      <c r="G216" s="133" t="s">
        <v>998</v>
      </c>
      <c r="H216" s="134" t="s">
        <v>344</v>
      </c>
      <c r="I216" s="135">
        <v>1</v>
      </c>
      <c r="J216" s="136"/>
      <c r="K216" s="136">
        <f t="shared" si="40"/>
        <v>0</v>
      </c>
      <c r="L216" s="137"/>
      <c r="M216" s="25"/>
      <c r="N216" s="138" t="s">
        <v>1</v>
      </c>
      <c r="O216" s="139" t="s">
        <v>39</v>
      </c>
      <c r="P216" s="140">
        <v>0</v>
      </c>
      <c r="Q216" s="140">
        <f t="shared" si="41"/>
        <v>0</v>
      </c>
      <c r="R216" s="140">
        <v>0</v>
      </c>
      <c r="S216" s="140">
        <f t="shared" si="42"/>
        <v>0</v>
      </c>
      <c r="T216" s="140">
        <v>0</v>
      </c>
      <c r="U216" s="140">
        <f t="shared" si="43"/>
        <v>0</v>
      </c>
      <c r="V216" s="141" t="s">
        <v>1</v>
      </c>
      <c r="AS216" s="142" t="s">
        <v>148</v>
      </c>
      <c r="AU216" s="142" t="s">
        <v>144</v>
      </c>
      <c r="AV216" s="142" t="s">
        <v>149</v>
      </c>
      <c r="AZ216" s="13" t="s">
        <v>142</v>
      </c>
      <c r="BF216" s="143">
        <f t="shared" si="44"/>
        <v>0</v>
      </c>
      <c r="BG216" s="143">
        <f t="shared" si="45"/>
        <v>0</v>
      </c>
      <c r="BH216" s="143">
        <f t="shared" si="46"/>
        <v>0</v>
      </c>
      <c r="BI216" s="143">
        <f t="shared" si="47"/>
        <v>0</v>
      </c>
      <c r="BJ216" s="143">
        <f t="shared" si="48"/>
        <v>0</v>
      </c>
      <c r="BK216" s="13" t="s">
        <v>149</v>
      </c>
      <c r="BL216" s="143">
        <f t="shared" si="49"/>
        <v>0</v>
      </c>
      <c r="BM216" s="13" t="s">
        <v>148</v>
      </c>
      <c r="BN216" s="142" t="s">
        <v>796</v>
      </c>
    </row>
    <row r="217" spans="2:66" s="1" customFormat="1" ht="16.5" customHeight="1">
      <c r="B217" s="130"/>
      <c r="C217" s="131" t="s">
        <v>474</v>
      </c>
      <c r="D217" s="131" t="s">
        <v>144</v>
      </c>
      <c r="E217" s="131">
        <v>921</v>
      </c>
      <c r="F217" s="132" t="s">
        <v>1012</v>
      </c>
      <c r="G217" s="133" t="s">
        <v>1013</v>
      </c>
      <c r="H217" s="134" t="s">
        <v>344</v>
      </c>
      <c r="I217" s="135">
        <v>1</v>
      </c>
      <c r="J217" s="136"/>
      <c r="K217" s="136">
        <f t="shared" si="40"/>
        <v>0</v>
      </c>
      <c r="L217" s="137"/>
      <c r="M217" s="25"/>
      <c r="N217" s="138" t="s">
        <v>1</v>
      </c>
      <c r="O217" s="139" t="s">
        <v>39</v>
      </c>
      <c r="P217" s="140">
        <v>0</v>
      </c>
      <c r="Q217" s="140">
        <f t="shared" si="41"/>
        <v>0</v>
      </c>
      <c r="R217" s="140">
        <v>0</v>
      </c>
      <c r="S217" s="140">
        <f t="shared" si="42"/>
        <v>0</v>
      </c>
      <c r="T217" s="140">
        <v>0</v>
      </c>
      <c r="U217" s="140">
        <f t="shared" si="43"/>
        <v>0</v>
      </c>
      <c r="V217" s="141" t="s">
        <v>1</v>
      </c>
      <c r="AS217" s="142" t="s">
        <v>148</v>
      </c>
      <c r="AU217" s="142" t="s">
        <v>144</v>
      </c>
      <c r="AV217" s="142" t="s">
        <v>149</v>
      </c>
      <c r="AZ217" s="13" t="s">
        <v>142</v>
      </c>
      <c r="BF217" s="143">
        <f t="shared" si="44"/>
        <v>0</v>
      </c>
      <c r="BG217" s="143">
        <f t="shared" si="45"/>
        <v>0</v>
      </c>
      <c r="BH217" s="143">
        <f t="shared" si="46"/>
        <v>0</v>
      </c>
      <c r="BI217" s="143">
        <f t="shared" si="47"/>
        <v>0</v>
      </c>
      <c r="BJ217" s="143">
        <f t="shared" si="48"/>
        <v>0</v>
      </c>
      <c r="BK217" s="13" t="s">
        <v>149</v>
      </c>
      <c r="BL217" s="143">
        <f t="shared" si="49"/>
        <v>0</v>
      </c>
      <c r="BM217" s="13" t="s">
        <v>148</v>
      </c>
      <c r="BN217" s="142" t="s">
        <v>804</v>
      </c>
    </row>
    <row r="218" spans="2:66" s="1" customFormat="1" ht="16.5" customHeight="1">
      <c r="B218" s="130"/>
      <c r="C218" s="131" t="s">
        <v>478</v>
      </c>
      <c r="D218" s="131" t="s">
        <v>144</v>
      </c>
      <c r="E218" s="131">
        <v>921</v>
      </c>
      <c r="F218" s="132" t="s">
        <v>1020</v>
      </c>
      <c r="G218" s="133" t="s">
        <v>1021</v>
      </c>
      <c r="H218" s="134" t="s">
        <v>344</v>
      </c>
      <c r="I218" s="135">
        <v>1</v>
      </c>
      <c r="J218" s="136"/>
      <c r="K218" s="136">
        <f t="shared" si="40"/>
        <v>0</v>
      </c>
      <c r="L218" s="137"/>
      <c r="M218" s="25"/>
      <c r="N218" s="138" t="s">
        <v>1</v>
      </c>
      <c r="O218" s="139" t="s">
        <v>39</v>
      </c>
      <c r="P218" s="140">
        <v>0</v>
      </c>
      <c r="Q218" s="140">
        <f t="shared" si="41"/>
        <v>0</v>
      </c>
      <c r="R218" s="140">
        <v>0</v>
      </c>
      <c r="S218" s="140">
        <f t="shared" si="42"/>
        <v>0</v>
      </c>
      <c r="T218" s="140">
        <v>0</v>
      </c>
      <c r="U218" s="140">
        <f t="shared" si="43"/>
        <v>0</v>
      </c>
      <c r="V218" s="141" t="s">
        <v>1</v>
      </c>
      <c r="AS218" s="142" t="s">
        <v>148</v>
      </c>
      <c r="AU218" s="142" t="s">
        <v>144</v>
      </c>
      <c r="AV218" s="142" t="s">
        <v>149</v>
      </c>
      <c r="AZ218" s="13" t="s">
        <v>142</v>
      </c>
      <c r="BF218" s="143">
        <f t="shared" si="44"/>
        <v>0</v>
      </c>
      <c r="BG218" s="143">
        <f t="shared" si="45"/>
        <v>0</v>
      </c>
      <c r="BH218" s="143">
        <f t="shared" si="46"/>
        <v>0</v>
      </c>
      <c r="BI218" s="143">
        <f t="shared" si="47"/>
        <v>0</v>
      </c>
      <c r="BJ218" s="143">
        <f t="shared" si="48"/>
        <v>0</v>
      </c>
      <c r="BK218" s="13" t="s">
        <v>149</v>
      </c>
      <c r="BL218" s="143">
        <f t="shared" si="49"/>
        <v>0</v>
      </c>
      <c r="BM218" s="13" t="s">
        <v>148</v>
      </c>
      <c r="BN218" s="142" t="s">
        <v>812</v>
      </c>
    </row>
    <row r="219" spans="2:66" s="1" customFormat="1" ht="21.75" customHeight="1">
      <c r="B219" s="130"/>
      <c r="C219" s="131" t="s">
        <v>482</v>
      </c>
      <c r="D219" s="131" t="s">
        <v>144</v>
      </c>
      <c r="E219" s="131">
        <v>921</v>
      </c>
      <c r="F219" s="132" t="s">
        <v>1022</v>
      </c>
      <c r="G219" s="133" t="s">
        <v>1023</v>
      </c>
      <c r="H219" s="134" t="s">
        <v>344</v>
      </c>
      <c r="I219" s="135">
        <v>1</v>
      </c>
      <c r="J219" s="136"/>
      <c r="K219" s="136">
        <f t="shared" si="40"/>
        <v>0</v>
      </c>
      <c r="L219" s="137"/>
      <c r="M219" s="25"/>
      <c r="N219" s="138" t="s">
        <v>1</v>
      </c>
      <c r="O219" s="139" t="s">
        <v>39</v>
      </c>
      <c r="P219" s="140">
        <v>0</v>
      </c>
      <c r="Q219" s="140">
        <f t="shared" si="41"/>
        <v>0</v>
      </c>
      <c r="R219" s="140">
        <v>0</v>
      </c>
      <c r="S219" s="140">
        <f t="shared" si="42"/>
        <v>0</v>
      </c>
      <c r="T219" s="140">
        <v>0</v>
      </c>
      <c r="U219" s="140">
        <f t="shared" si="43"/>
        <v>0</v>
      </c>
      <c r="V219" s="141" t="s">
        <v>1</v>
      </c>
      <c r="AS219" s="142" t="s">
        <v>148</v>
      </c>
      <c r="AU219" s="142" t="s">
        <v>144</v>
      </c>
      <c r="AV219" s="142" t="s">
        <v>149</v>
      </c>
      <c r="AZ219" s="13" t="s">
        <v>142</v>
      </c>
      <c r="BF219" s="143">
        <f t="shared" si="44"/>
        <v>0</v>
      </c>
      <c r="BG219" s="143">
        <f t="shared" si="45"/>
        <v>0</v>
      </c>
      <c r="BH219" s="143">
        <f t="shared" si="46"/>
        <v>0</v>
      </c>
      <c r="BI219" s="143">
        <f t="shared" si="47"/>
        <v>0</v>
      </c>
      <c r="BJ219" s="143">
        <f t="shared" si="48"/>
        <v>0</v>
      </c>
      <c r="BK219" s="13" t="s">
        <v>149</v>
      </c>
      <c r="BL219" s="143">
        <f t="shared" si="49"/>
        <v>0</v>
      </c>
      <c r="BM219" s="13" t="s">
        <v>148</v>
      </c>
      <c r="BN219" s="142" t="s">
        <v>820</v>
      </c>
    </row>
    <row r="220" spans="2:66" s="1" customFormat="1" ht="37.950000000000003" customHeight="1">
      <c r="B220" s="130"/>
      <c r="C220" s="131" t="s">
        <v>486</v>
      </c>
      <c r="D220" s="131" t="s">
        <v>144</v>
      </c>
      <c r="E220" s="131">
        <v>921</v>
      </c>
      <c r="F220" s="132" t="s">
        <v>1024</v>
      </c>
      <c r="G220" s="133" t="s">
        <v>1025</v>
      </c>
      <c r="H220" s="134" t="s">
        <v>344</v>
      </c>
      <c r="I220" s="135">
        <v>4</v>
      </c>
      <c r="J220" s="136"/>
      <c r="K220" s="136">
        <f t="shared" si="40"/>
        <v>0</v>
      </c>
      <c r="L220" s="137"/>
      <c r="M220" s="25"/>
      <c r="N220" s="138" t="s">
        <v>1</v>
      </c>
      <c r="O220" s="139" t="s">
        <v>39</v>
      </c>
      <c r="P220" s="140">
        <v>0</v>
      </c>
      <c r="Q220" s="140">
        <f t="shared" si="41"/>
        <v>0</v>
      </c>
      <c r="R220" s="140">
        <v>0</v>
      </c>
      <c r="S220" s="140">
        <f t="shared" si="42"/>
        <v>0</v>
      </c>
      <c r="T220" s="140">
        <v>0</v>
      </c>
      <c r="U220" s="140">
        <f t="shared" si="43"/>
        <v>0</v>
      </c>
      <c r="V220" s="141" t="s">
        <v>1</v>
      </c>
      <c r="AS220" s="142" t="s">
        <v>148</v>
      </c>
      <c r="AU220" s="142" t="s">
        <v>144</v>
      </c>
      <c r="AV220" s="142" t="s">
        <v>149</v>
      </c>
      <c r="AZ220" s="13" t="s">
        <v>142</v>
      </c>
      <c r="BF220" s="143">
        <f t="shared" si="44"/>
        <v>0</v>
      </c>
      <c r="BG220" s="143">
        <f t="shared" si="45"/>
        <v>0</v>
      </c>
      <c r="BH220" s="143">
        <f t="shared" si="46"/>
        <v>0</v>
      </c>
      <c r="BI220" s="143">
        <f t="shared" si="47"/>
        <v>0</v>
      </c>
      <c r="BJ220" s="143">
        <f t="shared" si="48"/>
        <v>0</v>
      </c>
      <c r="BK220" s="13" t="s">
        <v>149</v>
      </c>
      <c r="BL220" s="143">
        <f t="shared" si="49"/>
        <v>0</v>
      </c>
      <c r="BM220" s="13" t="s">
        <v>148</v>
      </c>
      <c r="BN220" s="142" t="s">
        <v>830</v>
      </c>
    </row>
    <row r="221" spans="2:66" s="11" customFormat="1" ht="22.95" customHeight="1">
      <c r="B221" s="119"/>
      <c r="D221" s="120" t="s">
        <v>72</v>
      </c>
      <c r="E221" s="120"/>
      <c r="F221" s="128" t="s">
        <v>1026</v>
      </c>
      <c r="G221" s="128" t="s">
        <v>1027</v>
      </c>
      <c r="K221" s="129">
        <f>BL221</f>
        <v>0</v>
      </c>
      <c r="M221" s="119"/>
      <c r="N221" s="123"/>
      <c r="Q221" s="124">
        <f>SUM(Q222:Q232)</f>
        <v>0</v>
      </c>
      <c r="S221" s="124">
        <f>SUM(S222:S232)</f>
        <v>0</v>
      </c>
      <c r="U221" s="124">
        <f>SUM(U222:U232)</f>
        <v>0</v>
      </c>
      <c r="V221" s="125"/>
      <c r="AS221" s="120" t="s">
        <v>81</v>
      </c>
      <c r="AU221" s="126" t="s">
        <v>72</v>
      </c>
      <c r="AV221" s="126" t="s">
        <v>81</v>
      </c>
      <c r="AZ221" s="120" t="s">
        <v>142</v>
      </c>
      <c r="BL221" s="127">
        <f>SUM(BL222:BL232)</f>
        <v>0</v>
      </c>
    </row>
    <row r="222" spans="2:66" s="1" customFormat="1" ht="24.15" customHeight="1">
      <c r="B222" s="130"/>
      <c r="C222" s="131" t="s">
        <v>488</v>
      </c>
      <c r="D222" s="131" t="s">
        <v>144</v>
      </c>
      <c r="E222" s="131">
        <v>921</v>
      </c>
      <c r="F222" s="132" t="s">
        <v>1028</v>
      </c>
      <c r="G222" s="133" t="s">
        <v>1029</v>
      </c>
      <c r="H222" s="134" t="s">
        <v>339</v>
      </c>
      <c r="I222" s="135">
        <v>50</v>
      </c>
      <c r="J222" s="136"/>
      <c r="K222" s="136">
        <f t="shared" ref="K222:K232" si="50">ROUND(J222*I222,2)</f>
        <v>0</v>
      </c>
      <c r="L222" s="137"/>
      <c r="M222" s="25"/>
      <c r="N222" s="138" t="s">
        <v>1</v>
      </c>
      <c r="O222" s="139" t="s">
        <v>39</v>
      </c>
      <c r="P222" s="140">
        <v>0</v>
      </c>
      <c r="Q222" s="140">
        <f t="shared" ref="Q222:Q232" si="51">P222*I222</f>
        <v>0</v>
      </c>
      <c r="R222" s="140">
        <v>0</v>
      </c>
      <c r="S222" s="140">
        <f t="shared" ref="S222:S232" si="52">R222*I222</f>
        <v>0</v>
      </c>
      <c r="T222" s="140">
        <v>0</v>
      </c>
      <c r="U222" s="140">
        <f t="shared" ref="U222:U232" si="53">T222*I222</f>
        <v>0</v>
      </c>
      <c r="V222" s="141" t="s">
        <v>1</v>
      </c>
      <c r="AS222" s="142" t="s">
        <v>148</v>
      </c>
      <c r="AU222" s="142" t="s">
        <v>144</v>
      </c>
      <c r="AV222" s="142" t="s">
        <v>149</v>
      </c>
      <c r="AZ222" s="13" t="s">
        <v>142</v>
      </c>
      <c r="BF222" s="143">
        <f t="shared" ref="BF222:BF232" si="54">IF(O222="základná",K222,0)</f>
        <v>0</v>
      </c>
      <c r="BG222" s="143">
        <f t="shared" ref="BG222:BG232" si="55">IF(O222="znížená",K222,0)</f>
        <v>0</v>
      </c>
      <c r="BH222" s="143">
        <f t="shared" ref="BH222:BH232" si="56">IF(O222="zákl. prenesená",K222,0)</f>
        <v>0</v>
      </c>
      <c r="BI222" s="143">
        <f t="shared" ref="BI222:BI232" si="57">IF(O222="zníž. prenesená",K222,0)</f>
        <v>0</v>
      </c>
      <c r="BJ222" s="143">
        <f t="shared" ref="BJ222:BJ232" si="58">IF(O222="nulová",K222,0)</f>
        <v>0</v>
      </c>
      <c r="BK222" s="13" t="s">
        <v>149</v>
      </c>
      <c r="BL222" s="143">
        <f t="shared" ref="BL222:BL232" si="59">ROUND(J222*I222,2)</f>
        <v>0</v>
      </c>
      <c r="BM222" s="13" t="s">
        <v>148</v>
      </c>
      <c r="BN222" s="142" t="s">
        <v>840</v>
      </c>
    </row>
    <row r="223" spans="2:66" s="1" customFormat="1" ht="24.15" customHeight="1">
      <c r="B223" s="130"/>
      <c r="C223" s="131" t="s">
        <v>492</v>
      </c>
      <c r="D223" s="131" t="s">
        <v>144</v>
      </c>
      <c r="E223" s="131">
        <v>921</v>
      </c>
      <c r="F223" s="132" t="s">
        <v>1030</v>
      </c>
      <c r="G223" s="133" t="s">
        <v>1031</v>
      </c>
      <c r="H223" s="134" t="s">
        <v>339</v>
      </c>
      <c r="I223" s="135">
        <v>150</v>
      </c>
      <c r="J223" s="136"/>
      <c r="K223" s="136">
        <f t="shared" si="50"/>
        <v>0</v>
      </c>
      <c r="L223" s="137"/>
      <c r="M223" s="25"/>
      <c r="N223" s="138" t="s">
        <v>1</v>
      </c>
      <c r="O223" s="139" t="s">
        <v>39</v>
      </c>
      <c r="P223" s="140">
        <v>0</v>
      </c>
      <c r="Q223" s="140">
        <f t="shared" si="51"/>
        <v>0</v>
      </c>
      <c r="R223" s="140">
        <v>0</v>
      </c>
      <c r="S223" s="140">
        <f t="shared" si="52"/>
        <v>0</v>
      </c>
      <c r="T223" s="140">
        <v>0</v>
      </c>
      <c r="U223" s="140">
        <f t="shared" si="53"/>
        <v>0</v>
      </c>
      <c r="V223" s="141" t="s">
        <v>1</v>
      </c>
      <c r="AS223" s="142" t="s">
        <v>148</v>
      </c>
      <c r="AU223" s="142" t="s">
        <v>144</v>
      </c>
      <c r="AV223" s="142" t="s">
        <v>149</v>
      </c>
      <c r="AZ223" s="13" t="s">
        <v>142</v>
      </c>
      <c r="BF223" s="143">
        <f t="shared" si="54"/>
        <v>0</v>
      </c>
      <c r="BG223" s="143">
        <f t="shared" si="55"/>
        <v>0</v>
      </c>
      <c r="BH223" s="143">
        <f t="shared" si="56"/>
        <v>0</v>
      </c>
      <c r="BI223" s="143">
        <f t="shared" si="57"/>
        <v>0</v>
      </c>
      <c r="BJ223" s="143">
        <f t="shared" si="58"/>
        <v>0</v>
      </c>
      <c r="BK223" s="13" t="s">
        <v>149</v>
      </c>
      <c r="BL223" s="143">
        <f t="shared" si="59"/>
        <v>0</v>
      </c>
      <c r="BM223" s="13" t="s">
        <v>148</v>
      </c>
      <c r="BN223" s="142" t="s">
        <v>850</v>
      </c>
    </row>
    <row r="224" spans="2:66" s="1" customFormat="1" ht="24.15" customHeight="1">
      <c r="B224" s="130"/>
      <c r="C224" s="131" t="s">
        <v>496</v>
      </c>
      <c r="D224" s="131" t="s">
        <v>144</v>
      </c>
      <c r="E224" s="131">
        <v>921</v>
      </c>
      <c r="F224" s="132" t="s">
        <v>1032</v>
      </c>
      <c r="G224" s="133" t="s">
        <v>1033</v>
      </c>
      <c r="H224" s="134" t="s">
        <v>339</v>
      </c>
      <c r="I224" s="135">
        <v>80</v>
      </c>
      <c r="J224" s="136"/>
      <c r="K224" s="136">
        <f t="shared" si="50"/>
        <v>0</v>
      </c>
      <c r="L224" s="137"/>
      <c r="M224" s="25"/>
      <c r="N224" s="138" t="s">
        <v>1</v>
      </c>
      <c r="O224" s="139" t="s">
        <v>39</v>
      </c>
      <c r="P224" s="140">
        <v>0</v>
      </c>
      <c r="Q224" s="140">
        <f t="shared" si="51"/>
        <v>0</v>
      </c>
      <c r="R224" s="140">
        <v>0</v>
      </c>
      <c r="S224" s="140">
        <f t="shared" si="52"/>
        <v>0</v>
      </c>
      <c r="T224" s="140">
        <v>0</v>
      </c>
      <c r="U224" s="140">
        <f t="shared" si="53"/>
        <v>0</v>
      </c>
      <c r="V224" s="141" t="s">
        <v>1</v>
      </c>
      <c r="AS224" s="142" t="s">
        <v>148</v>
      </c>
      <c r="AU224" s="142" t="s">
        <v>144</v>
      </c>
      <c r="AV224" s="142" t="s">
        <v>149</v>
      </c>
      <c r="AZ224" s="13" t="s">
        <v>142</v>
      </c>
      <c r="BF224" s="143">
        <f t="shared" si="54"/>
        <v>0</v>
      </c>
      <c r="BG224" s="143">
        <f t="shared" si="55"/>
        <v>0</v>
      </c>
      <c r="BH224" s="143">
        <f t="shared" si="56"/>
        <v>0</v>
      </c>
      <c r="BI224" s="143">
        <f t="shared" si="57"/>
        <v>0</v>
      </c>
      <c r="BJ224" s="143">
        <f t="shared" si="58"/>
        <v>0</v>
      </c>
      <c r="BK224" s="13" t="s">
        <v>149</v>
      </c>
      <c r="BL224" s="143">
        <f t="shared" si="59"/>
        <v>0</v>
      </c>
      <c r="BM224" s="13" t="s">
        <v>148</v>
      </c>
      <c r="BN224" s="142" t="s">
        <v>858</v>
      </c>
    </row>
    <row r="225" spans="2:66" s="1" customFormat="1" ht="21.75" customHeight="1">
      <c r="B225" s="130"/>
      <c r="C225" s="131" t="s">
        <v>500</v>
      </c>
      <c r="D225" s="131" t="s">
        <v>144</v>
      </c>
      <c r="E225" s="131">
        <v>921</v>
      </c>
      <c r="F225" s="132" t="s">
        <v>1034</v>
      </c>
      <c r="G225" s="133" t="s">
        <v>1035</v>
      </c>
      <c r="H225" s="134" t="s">
        <v>344</v>
      </c>
      <c r="I225" s="135">
        <v>18</v>
      </c>
      <c r="J225" s="136"/>
      <c r="K225" s="136">
        <f t="shared" si="50"/>
        <v>0</v>
      </c>
      <c r="L225" s="137"/>
      <c r="M225" s="25"/>
      <c r="N225" s="138" t="s">
        <v>1</v>
      </c>
      <c r="O225" s="139" t="s">
        <v>39</v>
      </c>
      <c r="P225" s="140">
        <v>0</v>
      </c>
      <c r="Q225" s="140">
        <f t="shared" si="51"/>
        <v>0</v>
      </c>
      <c r="R225" s="140">
        <v>0</v>
      </c>
      <c r="S225" s="140">
        <f t="shared" si="52"/>
        <v>0</v>
      </c>
      <c r="T225" s="140">
        <v>0</v>
      </c>
      <c r="U225" s="140">
        <f t="shared" si="53"/>
        <v>0</v>
      </c>
      <c r="V225" s="141" t="s">
        <v>1</v>
      </c>
      <c r="AS225" s="142" t="s">
        <v>148</v>
      </c>
      <c r="AU225" s="142" t="s">
        <v>144</v>
      </c>
      <c r="AV225" s="142" t="s">
        <v>149</v>
      </c>
      <c r="AZ225" s="13" t="s">
        <v>142</v>
      </c>
      <c r="BF225" s="143">
        <f t="shared" si="54"/>
        <v>0</v>
      </c>
      <c r="BG225" s="143">
        <f t="shared" si="55"/>
        <v>0</v>
      </c>
      <c r="BH225" s="143">
        <f t="shared" si="56"/>
        <v>0</v>
      </c>
      <c r="BI225" s="143">
        <f t="shared" si="57"/>
        <v>0</v>
      </c>
      <c r="BJ225" s="143">
        <f t="shared" si="58"/>
        <v>0</v>
      </c>
      <c r="BK225" s="13" t="s">
        <v>149</v>
      </c>
      <c r="BL225" s="143">
        <f t="shared" si="59"/>
        <v>0</v>
      </c>
      <c r="BM225" s="13" t="s">
        <v>148</v>
      </c>
      <c r="BN225" s="142" t="s">
        <v>868</v>
      </c>
    </row>
    <row r="226" spans="2:66" s="1" customFormat="1" ht="16.5" customHeight="1">
      <c r="B226" s="130"/>
      <c r="C226" s="131" t="s">
        <v>504</v>
      </c>
      <c r="D226" s="131" t="s">
        <v>144</v>
      </c>
      <c r="E226" s="131">
        <v>921</v>
      </c>
      <c r="F226" s="132" t="s">
        <v>1036</v>
      </c>
      <c r="G226" s="133" t="s">
        <v>1037</v>
      </c>
      <c r="H226" s="134" t="s">
        <v>344</v>
      </c>
      <c r="I226" s="135">
        <v>10</v>
      </c>
      <c r="J226" s="136"/>
      <c r="K226" s="136">
        <f t="shared" si="50"/>
        <v>0</v>
      </c>
      <c r="L226" s="137"/>
      <c r="M226" s="25"/>
      <c r="N226" s="138" t="s">
        <v>1</v>
      </c>
      <c r="O226" s="139" t="s">
        <v>39</v>
      </c>
      <c r="P226" s="140">
        <v>0</v>
      </c>
      <c r="Q226" s="140">
        <f t="shared" si="51"/>
        <v>0</v>
      </c>
      <c r="R226" s="140">
        <v>0</v>
      </c>
      <c r="S226" s="140">
        <f t="shared" si="52"/>
        <v>0</v>
      </c>
      <c r="T226" s="140">
        <v>0</v>
      </c>
      <c r="U226" s="140">
        <f t="shared" si="53"/>
        <v>0</v>
      </c>
      <c r="V226" s="141" t="s">
        <v>1</v>
      </c>
      <c r="AS226" s="142" t="s">
        <v>148</v>
      </c>
      <c r="AU226" s="142" t="s">
        <v>144</v>
      </c>
      <c r="AV226" s="142" t="s">
        <v>149</v>
      </c>
      <c r="AZ226" s="13" t="s">
        <v>142</v>
      </c>
      <c r="BF226" s="143">
        <f t="shared" si="54"/>
        <v>0</v>
      </c>
      <c r="BG226" s="143">
        <f t="shared" si="55"/>
        <v>0</v>
      </c>
      <c r="BH226" s="143">
        <f t="shared" si="56"/>
        <v>0</v>
      </c>
      <c r="BI226" s="143">
        <f t="shared" si="57"/>
        <v>0</v>
      </c>
      <c r="BJ226" s="143">
        <f t="shared" si="58"/>
        <v>0</v>
      </c>
      <c r="BK226" s="13" t="s">
        <v>149</v>
      </c>
      <c r="BL226" s="143">
        <f t="shared" si="59"/>
        <v>0</v>
      </c>
      <c r="BM226" s="13" t="s">
        <v>148</v>
      </c>
      <c r="BN226" s="142" t="s">
        <v>884</v>
      </c>
    </row>
    <row r="227" spans="2:66" s="1" customFormat="1" ht="16.5" customHeight="1">
      <c r="B227" s="130"/>
      <c r="C227" s="131" t="s">
        <v>508</v>
      </c>
      <c r="D227" s="131" t="s">
        <v>144</v>
      </c>
      <c r="E227" s="131">
        <v>921</v>
      </c>
      <c r="F227" s="132" t="s">
        <v>1038</v>
      </c>
      <c r="G227" s="133" t="s">
        <v>1039</v>
      </c>
      <c r="H227" s="134" t="s">
        <v>344</v>
      </c>
      <c r="I227" s="135">
        <v>5</v>
      </c>
      <c r="J227" s="136"/>
      <c r="K227" s="136">
        <f t="shared" si="50"/>
        <v>0</v>
      </c>
      <c r="L227" s="137"/>
      <c r="M227" s="25"/>
      <c r="N227" s="138" t="s">
        <v>1</v>
      </c>
      <c r="O227" s="139" t="s">
        <v>39</v>
      </c>
      <c r="P227" s="140">
        <v>0</v>
      </c>
      <c r="Q227" s="140">
        <f t="shared" si="51"/>
        <v>0</v>
      </c>
      <c r="R227" s="140">
        <v>0</v>
      </c>
      <c r="S227" s="140">
        <f t="shared" si="52"/>
        <v>0</v>
      </c>
      <c r="T227" s="140">
        <v>0</v>
      </c>
      <c r="U227" s="140">
        <f t="shared" si="53"/>
        <v>0</v>
      </c>
      <c r="V227" s="141" t="s">
        <v>1</v>
      </c>
      <c r="AS227" s="142" t="s">
        <v>148</v>
      </c>
      <c r="AU227" s="142" t="s">
        <v>144</v>
      </c>
      <c r="AV227" s="142" t="s">
        <v>149</v>
      </c>
      <c r="AZ227" s="13" t="s">
        <v>142</v>
      </c>
      <c r="BF227" s="143">
        <f t="shared" si="54"/>
        <v>0</v>
      </c>
      <c r="BG227" s="143">
        <f t="shared" si="55"/>
        <v>0</v>
      </c>
      <c r="BH227" s="143">
        <f t="shared" si="56"/>
        <v>0</v>
      </c>
      <c r="BI227" s="143">
        <f t="shared" si="57"/>
        <v>0</v>
      </c>
      <c r="BJ227" s="143">
        <f t="shared" si="58"/>
        <v>0</v>
      </c>
      <c r="BK227" s="13" t="s">
        <v>149</v>
      </c>
      <c r="BL227" s="143">
        <f t="shared" si="59"/>
        <v>0</v>
      </c>
      <c r="BM227" s="13" t="s">
        <v>148</v>
      </c>
      <c r="BN227" s="142" t="s">
        <v>892</v>
      </c>
    </row>
    <row r="228" spans="2:66" s="1" customFormat="1" ht="16.5" customHeight="1">
      <c r="B228" s="130"/>
      <c r="C228" s="131" t="s">
        <v>512</v>
      </c>
      <c r="D228" s="131" t="s">
        <v>144</v>
      </c>
      <c r="E228" s="131">
        <v>921</v>
      </c>
      <c r="F228" s="132" t="s">
        <v>1040</v>
      </c>
      <c r="G228" s="133" t="s">
        <v>1041</v>
      </c>
      <c r="H228" s="134" t="s">
        <v>344</v>
      </c>
      <c r="I228" s="135">
        <v>5</v>
      </c>
      <c r="J228" s="136"/>
      <c r="K228" s="136">
        <f t="shared" si="50"/>
        <v>0</v>
      </c>
      <c r="L228" s="137"/>
      <c r="M228" s="25"/>
      <c r="N228" s="138" t="s">
        <v>1</v>
      </c>
      <c r="O228" s="139" t="s">
        <v>39</v>
      </c>
      <c r="P228" s="140">
        <v>0</v>
      </c>
      <c r="Q228" s="140">
        <f t="shared" si="51"/>
        <v>0</v>
      </c>
      <c r="R228" s="140">
        <v>0</v>
      </c>
      <c r="S228" s="140">
        <f t="shared" si="52"/>
        <v>0</v>
      </c>
      <c r="T228" s="140">
        <v>0</v>
      </c>
      <c r="U228" s="140">
        <f t="shared" si="53"/>
        <v>0</v>
      </c>
      <c r="V228" s="141" t="s">
        <v>1</v>
      </c>
      <c r="AS228" s="142" t="s">
        <v>148</v>
      </c>
      <c r="AU228" s="142" t="s">
        <v>144</v>
      </c>
      <c r="AV228" s="142" t="s">
        <v>149</v>
      </c>
      <c r="AZ228" s="13" t="s">
        <v>142</v>
      </c>
      <c r="BF228" s="143">
        <f t="shared" si="54"/>
        <v>0</v>
      </c>
      <c r="BG228" s="143">
        <f t="shared" si="55"/>
        <v>0</v>
      </c>
      <c r="BH228" s="143">
        <f t="shared" si="56"/>
        <v>0</v>
      </c>
      <c r="BI228" s="143">
        <f t="shared" si="57"/>
        <v>0</v>
      </c>
      <c r="BJ228" s="143">
        <f t="shared" si="58"/>
        <v>0</v>
      </c>
      <c r="BK228" s="13" t="s">
        <v>149</v>
      </c>
      <c r="BL228" s="143">
        <f t="shared" si="59"/>
        <v>0</v>
      </c>
      <c r="BM228" s="13" t="s">
        <v>148</v>
      </c>
      <c r="BN228" s="142" t="s">
        <v>1042</v>
      </c>
    </row>
    <row r="229" spans="2:66" s="1" customFormat="1" ht="16.5" customHeight="1">
      <c r="B229" s="130"/>
      <c r="C229" s="131" t="s">
        <v>516</v>
      </c>
      <c r="D229" s="131" t="s">
        <v>144</v>
      </c>
      <c r="E229" s="131">
        <v>921</v>
      </c>
      <c r="F229" s="132" t="s">
        <v>1043</v>
      </c>
      <c r="G229" s="133" t="s">
        <v>1044</v>
      </c>
      <c r="H229" s="134" t="s">
        <v>344</v>
      </c>
      <c r="I229" s="135">
        <v>84</v>
      </c>
      <c r="J229" s="136"/>
      <c r="K229" s="136">
        <f t="shared" si="50"/>
        <v>0</v>
      </c>
      <c r="L229" s="137"/>
      <c r="M229" s="25"/>
      <c r="N229" s="138" t="s">
        <v>1</v>
      </c>
      <c r="O229" s="139" t="s">
        <v>39</v>
      </c>
      <c r="P229" s="140">
        <v>0</v>
      </c>
      <c r="Q229" s="140">
        <f t="shared" si="51"/>
        <v>0</v>
      </c>
      <c r="R229" s="140">
        <v>0</v>
      </c>
      <c r="S229" s="140">
        <f t="shared" si="52"/>
        <v>0</v>
      </c>
      <c r="T229" s="140">
        <v>0</v>
      </c>
      <c r="U229" s="140">
        <f t="shared" si="53"/>
        <v>0</v>
      </c>
      <c r="V229" s="141" t="s">
        <v>1</v>
      </c>
      <c r="AS229" s="142" t="s">
        <v>148</v>
      </c>
      <c r="AU229" s="142" t="s">
        <v>144</v>
      </c>
      <c r="AV229" s="142" t="s">
        <v>149</v>
      </c>
      <c r="AZ229" s="13" t="s">
        <v>142</v>
      </c>
      <c r="BF229" s="143">
        <f t="shared" si="54"/>
        <v>0</v>
      </c>
      <c r="BG229" s="143">
        <f t="shared" si="55"/>
        <v>0</v>
      </c>
      <c r="BH229" s="143">
        <f t="shared" si="56"/>
        <v>0</v>
      </c>
      <c r="BI229" s="143">
        <f t="shared" si="57"/>
        <v>0</v>
      </c>
      <c r="BJ229" s="143">
        <f t="shared" si="58"/>
        <v>0</v>
      </c>
      <c r="BK229" s="13" t="s">
        <v>149</v>
      </c>
      <c r="BL229" s="143">
        <f t="shared" si="59"/>
        <v>0</v>
      </c>
      <c r="BM229" s="13" t="s">
        <v>148</v>
      </c>
      <c r="BN229" s="142" t="s">
        <v>1045</v>
      </c>
    </row>
    <row r="230" spans="2:66" s="1" customFormat="1" ht="16.5" customHeight="1">
      <c r="B230" s="130"/>
      <c r="C230" s="131" t="s">
        <v>520</v>
      </c>
      <c r="D230" s="131" t="s">
        <v>144</v>
      </c>
      <c r="E230" s="131">
        <v>921</v>
      </c>
      <c r="F230" s="132" t="s">
        <v>1046</v>
      </c>
      <c r="G230" s="133" t="s">
        <v>1047</v>
      </c>
      <c r="H230" s="134" t="s">
        <v>344</v>
      </c>
      <c r="I230" s="135">
        <v>5</v>
      </c>
      <c r="J230" s="136"/>
      <c r="K230" s="136">
        <f t="shared" si="50"/>
        <v>0</v>
      </c>
      <c r="L230" s="137"/>
      <c r="M230" s="25"/>
      <c r="N230" s="138" t="s">
        <v>1</v>
      </c>
      <c r="O230" s="139" t="s">
        <v>39</v>
      </c>
      <c r="P230" s="140">
        <v>0</v>
      </c>
      <c r="Q230" s="140">
        <f t="shared" si="51"/>
        <v>0</v>
      </c>
      <c r="R230" s="140">
        <v>0</v>
      </c>
      <c r="S230" s="140">
        <f t="shared" si="52"/>
        <v>0</v>
      </c>
      <c r="T230" s="140">
        <v>0</v>
      </c>
      <c r="U230" s="140">
        <f t="shared" si="53"/>
        <v>0</v>
      </c>
      <c r="V230" s="141" t="s">
        <v>1</v>
      </c>
      <c r="AS230" s="142" t="s">
        <v>148</v>
      </c>
      <c r="AU230" s="142" t="s">
        <v>144</v>
      </c>
      <c r="AV230" s="142" t="s">
        <v>149</v>
      </c>
      <c r="AZ230" s="13" t="s">
        <v>142</v>
      </c>
      <c r="BF230" s="143">
        <f t="shared" si="54"/>
        <v>0</v>
      </c>
      <c r="BG230" s="143">
        <f t="shared" si="55"/>
        <v>0</v>
      </c>
      <c r="BH230" s="143">
        <f t="shared" si="56"/>
        <v>0</v>
      </c>
      <c r="BI230" s="143">
        <f t="shared" si="57"/>
        <v>0</v>
      </c>
      <c r="BJ230" s="143">
        <f t="shared" si="58"/>
        <v>0</v>
      </c>
      <c r="BK230" s="13" t="s">
        <v>149</v>
      </c>
      <c r="BL230" s="143">
        <f t="shared" si="59"/>
        <v>0</v>
      </c>
      <c r="BM230" s="13" t="s">
        <v>148</v>
      </c>
      <c r="BN230" s="142" t="s">
        <v>1048</v>
      </c>
    </row>
    <row r="231" spans="2:66" s="1" customFormat="1" ht="24.15" customHeight="1">
      <c r="B231" s="130"/>
      <c r="C231" s="131" t="s">
        <v>526</v>
      </c>
      <c r="D231" s="131" t="s">
        <v>144</v>
      </c>
      <c r="E231" s="131">
        <v>921</v>
      </c>
      <c r="F231" s="132" t="s">
        <v>1049</v>
      </c>
      <c r="G231" s="133" t="s">
        <v>1050</v>
      </c>
      <c r="H231" s="134" t="s">
        <v>344</v>
      </c>
      <c r="I231" s="135">
        <v>6</v>
      </c>
      <c r="J231" s="136"/>
      <c r="K231" s="136">
        <f t="shared" si="50"/>
        <v>0</v>
      </c>
      <c r="L231" s="137"/>
      <c r="M231" s="25"/>
      <c r="N231" s="138" t="s">
        <v>1</v>
      </c>
      <c r="O231" s="139" t="s">
        <v>39</v>
      </c>
      <c r="P231" s="140">
        <v>0</v>
      </c>
      <c r="Q231" s="140">
        <f t="shared" si="51"/>
        <v>0</v>
      </c>
      <c r="R231" s="140">
        <v>0</v>
      </c>
      <c r="S231" s="140">
        <f t="shared" si="52"/>
        <v>0</v>
      </c>
      <c r="T231" s="140">
        <v>0</v>
      </c>
      <c r="U231" s="140">
        <f t="shared" si="53"/>
        <v>0</v>
      </c>
      <c r="V231" s="141" t="s">
        <v>1</v>
      </c>
      <c r="AS231" s="142" t="s">
        <v>148</v>
      </c>
      <c r="AU231" s="142" t="s">
        <v>144</v>
      </c>
      <c r="AV231" s="142" t="s">
        <v>149</v>
      </c>
      <c r="AZ231" s="13" t="s">
        <v>142</v>
      </c>
      <c r="BF231" s="143">
        <f t="shared" si="54"/>
        <v>0</v>
      </c>
      <c r="BG231" s="143">
        <f t="shared" si="55"/>
        <v>0</v>
      </c>
      <c r="BH231" s="143">
        <f t="shared" si="56"/>
        <v>0</v>
      </c>
      <c r="BI231" s="143">
        <f t="shared" si="57"/>
        <v>0</v>
      </c>
      <c r="BJ231" s="143">
        <f t="shared" si="58"/>
        <v>0</v>
      </c>
      <c r="BK231" s="13" t="s">
        <v>149</v>
      </c>
      <c r="BL231" s="143">
        <f t="shared" si="59"/>
        <v>0</v>
      </c>
      <c r="BM231" s="13" t="s">
        <v>148</v>
      </c>
      <c r="BN231" s="142" t="s">
        <v>1051</v>
      </c>
    </row>
    <row r="232" spans="2:66" s="1" customFormat="1" ht="24.15" customHeight="1">
      <c r="B232" s="130"/>
      <c r="C232" s="131" t="s">
        <v>530</v>
      </c>
      <c r="D232" s="131" t="s">
        <v>144</v>
      </c>
      <c r="E232" s="131">
        <v>920</v>
      </c>
      <c r="F232" s="132" t="s">
        <v>1052</v>
      </c>
      <c r="G232" s="133" t="s">
        <v>1053</v>
      </c>
      <c r="H232" s="134" t="s">
        <v>344</v>
      </c>
      <c r="I232" s="135">
        <v>1</v>
      </c>
      <c r="J232" s="136"/>
      <c r="K232" s="136">
        <f t="shared" si="50"/>
        <v>0</v>
      </c>
      <c r="L232" s="137"/>
      <c r="M232" s="25"/>
      <c r="N232" s="138" t="s">
        <v>1</v>
      </c>
      <c r="O232" s="139" t="s">
        <v>39</v>
      </c>
      <c r="P232" s="140">
        <v>0</v>
      </c>
      <c r="Q232" s="140">
        <f t="shared" si="51"/>
        <v>0</v>
      </c>
      <c r="R232" s="140">
        <v>0</v>
      </c>
      <c r="S232" s="140">
        <f t="shared" si="52"/>
        <v>0</v>
      </c>
      <c r="T232" s="140">
        <v>0</v>
      </c>
      <c r="U232" s="140">
        <f t="shared" si="53"/>
        <v>0</v>
      </c>
      <c r="V232" s="141" t="s">
        <v>1</v>
      </c>
      <c r="AS232" s="142" t="s">
        <v>148</v>
      </c>
      <c r="AU232" s="142" t="s">
        <v>144</v>
      </c>
      <c r="AV232" s="142" t="s">
        <v>149</v>
      </c>
      <c r="AZ232" s="13" t="s">
        <v>142</v>
      </c>
      <c r="BF232" s="143">
        <f t="shared" si="54"/>
        <v>0</v>
      </c>
      <c r="BG232" s="143">
        <f t="shared" si="55"/>
        <v>0</v>
      </c>
      <c r="BH232" s="143">
        <f t="shared" si="56"/>
        <v>0</v>
      </c>
      <c r="BI232" s="143">
        <f t="shared" si="57"/>
        <v>0</v>
      </c>
      <c r="BJ232" s="143">
        <f t="shared" si="58"/>
        <v>0</v>
      </c>
      <c r="BK232" s="13" t="s">
        <v>149</v>
      </c>
      <c r="BL232" s="143">
        <f t="shared" si="59"/>
        <v>0</v>
      </c>
      <c r="BM232" s="13" t="s">
        <v>148</v>
      </c>
      <c r="BN232" s="142" t="s">
        <v>1054</v>
      </c>
    </row>
    <row r="233" spans="2:66" s="11" customFormat="1" ht="22.95" customHeight="1">
      <c r="B233" s="119"/>
      <c r="D233" s="120" t="s">
        <v>72</v>
      </c>
      <c r="E233" s="120"/>
      <c r="F233" s="128" t="s">
        <v>1055</v>
      </c>
      <c r="G233" s="128" t="s">
        <v>1056</v>
      </c>
      <c r="K233" s="129">
        <f>BL233</f>
        <v>0</v>
      </c>
      <c r="M233" s="119"/>
      <c r="N233" s="123"/>
      <c r="Q233" s="124">
        <f>SUM(Q234:Q237)</f>
        <v>0</v>
      </c>
      <c r="S233" s="124">
        <f>SUM(S234:S237)</f>
        <v>0</v>
      </c>
      <c r="U233" s="124">
        <f>SUM(U234:U237)</f>
        <v>0</v>
      </c>
      <c r="V233" s="125"/>
      <c r="AS233" s="120" t="s">
        <v>81</v>
      </c>
      <c r="AU233" s="126" t="s">
        <v>72</v>
      </c>
      <c r="AV233" s="126" t="s">
        <v>81</v>
      </c>
      <c r="AZ233" s="120" t="s">
        <v>142</v>
      </c>
      <c r="BL233" s="127">
        <f>SUM(BL234:BL237)</f>
        <v>0</v>
      </c>
    </row>
    <row r="234" spans="2:66" s="1" customFormat="1" ht="16.5" customHeight="1">
      <c r="B234" s="130"/>
      <c r="C234" s="131" t="s">
        <v>534</v>
      </c>
      <c r="D234" s="131" t="s">
        <v>144</v>
      </c>
      <c r="E234" s="131" t="s">
        <v>1592</v>
      </c>
      <c r="F234" s="132" t="s">
        <v>1057</v>
      </c>
      <c r="G234" s="133" t="s">
        <v>1058</v>
      </c>
      <c r="H234" s="134" t="s">
        <v>1007</v>
      </c>
      <c r="I234" s="135">
        <v>32</v>
      </c>
      <c r="J234" s="136"/>
      <c r="K234" s="136">
        <f>ROUND(J234*I234,2)</f>
        <v>0</v>
      </c>
      <c r="L234" s="137"/>
      <c r="M234" s="25"/>
      <c r="N234" s="138" t="s">
        <v>1</v>
      </c>
      <c r="O234" s="139" t="s">
        <v>39</v>
      </c>
      <c r="P234" s="140">
        <v>0</v>
      </c>
      <c r="Q234" s="140">
        <f>P234*I234</f>
        <v>0</v>
      </c>
      <c r="R234" s="140">
        <v>0</v>
      </c>
      <c r="S234" s="140">
        <f>R234*I234</f>
        <v>0</v>
      </c>
      <c r="T234" s="140">
        <v>0</v>
      </c>
      <c r="U234" s="140">
        <f>T234*I234</f>
        <v>0</v>
      </c>
      <c r="V234" s="141" t="s">
        <v>1</v>
      </c>
      <c r="AS234" s="142" t="s">
        <v>148</v>
      </c>
      <c r="AU234" s="142" t="s">
        <v>144</v>
      </c>
      <c r="AV234" s="142" t="s">
        <v>149</v>
      </c>
      <c r="AZ234" s="13" t="s">
        <v>142</v>
      </c>
      <c r="BF234" s="143">
        <f>IF(O234="základná",K234,0)</f>
        <v>0</v>
      </c>
      <c r="BG234" s="143">
        <f>IF(O234="znížená",K234,0)</f>
        <v>0</v>
      </c>
      <c r="BH234" s="143">
        <f>IF(O234="zákl. prenesená",K234,0)</f>
        <v>0</v>
      </c>
      <c r="BI234" s="143">
        <f>IF(O234="zníž. prenesená",K234,0)</f>
        <v>0</v>
      </c>
      <c r="BJ234" s="143">
        <f>IF(O234="nulová",K234,0)</f>
        <v>0</v>
      </c>
      <c r="BK234" s="13" t="s">
        <v>149</v>
      </c>
      <c r="BL234" s="143">
        <f>ROUND(J234*I234,2)</f>
        <v>0</v>
      </c>
      <c r="BM234" s="13" t="s">
        <v>148</v>
      </c>
      <c r="BN234" s="142" t="s">
        <v>1059</v>
      </c>
    </row>
    <row r="235" spans="2:66" s="1" customFormat="1" ht="16.5" customHeight="1">
      <c r="B235" s="130"/>
      <c r="C235" s="131" t="s">
        <v>538</v>
      </c>
      <c r="D235" s="131" t="s">
        <v>144</v>
      </c>
      <c r="E235" s="131" t="s">
        <v>1592</v>
      </c>
      <c r="F235" s="132" t="s">
        <v>1060</v>
      </c>
      <c r="G235" s="133" t="s">
        <v>1061</v>
      </c>
      <c r="H235" s="134" t="s">
        <v>1007</v>
      </c>
      <c r="I235" s="135">
        <v>25</v>
      </c>
      <c r="J235" s="136"/>
      <c r="K235" s="136">
        <f>ROUND(J235*I235,2)</f>
        <v>0</v>
      </c>
      <c r="L235" s="137"/>
      <c r="M235" s="25"/>
      <c r="N235" s="138" t="s">
        <v>1</v>
      </c>
      <c r="O235" s="139" t="s">
        <v>39</v>
      </c>
      <c r="P235" s="140">
        <v>0</v>
      </c>
      <c r="Q235" s="140">
        <f>P235*I235</f>
        <v>0</v>
      </c>
      <c r="R235" s="140">
        <v>0</v>
      </c>
      <c r="S235" s="140">
        <f>R235*I235</f>
        <v>0</v>
      </c>
      <c r="T235" s="140">
        <v>0</v>
      </c>
      <c r="U235" s="140">
        <f>T235*I235</f>
        <v>0</v>
      </c>
      <c r="V235" s="141" t="s">
        <v>1</v>
      </c>
      <c r="AS235" s="142" t="s">
        <v>148</v>
      </c>
      <c r="AU235" s="142" t="s">
        <v>144</v>
      </c>
      <c r="AV235" s="142" t="s">
        <v>149</v>
      </c>
      <c r="AZ235" s="13" t="s">
        <v>142</v>
      </c>
      <c r="BF235" s="143">
        <f>IF(O235="základná",K235,0)</f>
        <v>0</v>
      </c>
      <c r="BG235" s="143">
        <f>IF(O235="znížená",K235,0)</f>
        <v>0</v>
      </c>
      <c r="BH235" s="143">
        <f>IF(O235="zákl. prenesená",K235,0)</f>
        <v>0</v>
      </c>
      <c r="BI235" s="143">
        <f>IF(O235="zníž. prenesená",K235,0)</f>
        <v>0</v>
      </c>
      <c r="BJ235" s="143">
        <f>IF(O235="nulová",K235,0)</f>
        <v>0</v>
      </c>
      <c r="BK235" s="13" t="s">
        <v>149</v>
      </c>
      <c r="BL235" s="143">
        <f>ROUND(J235*I235,2)</f>
        <v>0</v>
      </c>
      <c r="BM235" s="13" t="s">
        <v>148</v>
      </c>
      <c r="BN235" s="142" t="s">
        <v>1062</v>
      </c>
    </row>
    <row r="236" spans="2:66" s="1" customFormat="1" ht="16.5" customHeight="1">
      <c r="B236" s="130"/>
      <c r="C236" s="131" t="s">
        <v>540</v>
      </c>
      <c r="D236" s="131" t="s">
        <v>144</v>
      </c>
      <c r="E236" s="131" t="s">
        <v>1592</v>
      </c>
      <c r="F236" s="132" t="s">
        <v>1063</v>
      </c>
      <c r="G236" s="133" t="s">
        <v>1064</v>
      </c>
      <c r="H236" s="134" t="s">
        <v>1007</v>
      </c>
      <c r="I236" s="135">
        <v>15</v>
      </c>
      <c r="J236" s="136"/>
      <c r="K236" s="136">
        <f>ROUND(J236*I236,2)</f>
        <v>0</v>
      </c>
      <c r="L236" s="137"/>
      <c r="M236" s="25"/>
      <c r="N236" s="138" t="s">
        <v>1</v>
      </c>
      <c r="O236" s="139" t="s">
        <v>39</v>
      </c>
      <c r="P236" s="140">
        <v>0</v>
      </c>
      <c r="Q236" s="140">
        <f>P236*I236</f>
        <v>0</v>
      </c>
      <c r="R236" s="140">
        <v>0</v>
      </c>
      <c r="S236" s="140">
        <f>R236*I236</f>
        <v>0</v>
      </c>
      <c r="T236" s="140">
        <v>0</v>
      </c>
      <c r="U236" s="140">
        <f>T236*I236</f>
        <v>0</v>
      </c>
      <c r="V236" s="141" t="s">
        <v>1</v>
      </c>
      <c r="AS236" s="142" t="s">
        <v>148</v>
      </c>
      <c r="AU236" s="142" t="s">
        <v>144</v>
      </c>
      <c r="AV236" s="142" t="s">
        <v>149</v>
      </c>
      <c r="AZ236" s="13" t="s">
        <v>142</v>
      </c>
      <c r="BF236" s="143">
        <f>IF(O236="základná",K236,0)</f>
        <v>0</v>
      </c>
      <c r="BG236" s="143">
        <f>IF(O236="znížená",K236,0)</f>
        <v>0</v>
      </c>
      <c r="BH236" s="143">
        <f>IF(O236="zákl. prenesená",K236,0)</f>
        <v>0</v>
      </c>
      <c r="BI236" s="143">
        <f>IF(O236="zníž. prenesená",K236,0)</f>
        <v>0</v>
      </c>
      <c r="BJ236" s="143">
        <f>IF(O236="nulová",K236,0)</f>
        <v>0</v>
      </c>
      <c r="BK236" s="13" t="s">
        <v>149</v>
      </c>
      <c r="BL236" s="143">
        <f>ROUND(J236*I236,2)</f>
        <v>0</v>
      </c>
      <c r="BM236" s="13" t="s">
        <v>148</v>
      </c>
      <c r="BN236" s="142" t="s">
        <v>1065</v>
      </c>
    </row>
    <row r="237" spans="2:66" s="1" customFormat="1" ht="16.5" customHeight="1">
      <c r="B237" s="130"/>
      <c r="C237" s="131" t="s">
        <v>544</v>
      </c>
      <c r="D237" s="131" t="s">
        <v>144</v>
      </c>
      <c r="E237" s="131" t="s">
        <v>1592</v>
      </c>
      <c r="F237" s="132" t="s">
        <v>1066</v>
      </c>
      <c r="G237" s="133" t="s">
        <v>1067</v>
      </c>
      <c r="H237" s="134" t="s">
        <v>1007</v>
      </c>
      <c r="I237" s="135">
        <v>5</v>
      </c>
      <c r="J237" s="136"/>
      <c r="K237" s="136">
        <f>ROUND(J237*I237,2)</f>
        <v>0</v>
      </c>
      <c r="L237" s="137"/>
      <c r="M237" s="25"/>
      <c r="N237" s="138" t="s">
        <v>1</v>
      </c>
      <c r="O237" s="139" t="s">
        <v>39</v>
      </c>
      <c r="P237" s="140">
        <v>0</v>
      </c>
      <c r="Q237" s="140">
        <f>P237*I237</f>
        <v>0</v>
      </c>
      <c r="R237" s="140">
        <v>0</v>
      </c>
      <c r="S237" s="140">
        <f>R237*I237</f>
        <v>0</v>
      </c>
      <c r="T237" s="140">
        <v>0</v>
      </c>
      <c r="U237" s="140">
        <f>T237*I237</f>
        <v>0</v>
      </c>
      <c r="V237" s="141" t="s">
        <v>1</v>
      </c>
      <c r="AS237" s="142" t="s">
        <v>148</v>
      </c>
      <c r="AU237" s="142" t="s">
        <v>144</v>
      </c>
      <c r="AV237" s="142" t="s">
        <v>149</v>
      </c>
      <c r="AZ237" s="13" t="s">
        <v>142</v>
      </c>
      <c r="BF237" s="143">
        <f>IF(O237="základná",K237,0)</f>
        <v>0</v>
      </c>
      <c r="BG237" s="143">
        <f>IF(O237="znížená",K237,0)</f>
        <v>0</v>
      </c>
      <c r="BH237" s="143">
        <f>IF(O237="zákl. prenesená",K237,0)</f>
        <v>0</v>
      </c>
      <c r="BI237" s="143">
        <f>IF(O237="zníž. prenesená",K237,0)</f>
        <v>0</v>
      </c>
      <c r="BJ237" s="143">
        <f>IF(O237="nulová",K237,0)</f>
        <v>0</v>
      </c>
      <c r="BK237" s="13" t="s">
        <v>149</v>
      </c>
      <c r="BL237" s="143">
        <f>ROUND(J237*I237,2)</f>
        <v>0</v>
      </c>
      <c r="BM237" s="13" t="s">
        <v>148</v>
      </c>
      <c r="BN237" s="142" t="s">
        <v>1068</v>
      </c>
    </row>
    <row r="238" spans="2:66" s="11" customFormat="1" ht="22.95" customHeight="1">
      <c r="B238" s="119"/>
      <c r="D238" s="120" t="s">
        <v>72</v>
      </c>
      <c r="E238" s="120"/>
      <c r="F238" s="128" t="s">
        <v>1069</v>
      </c>
      <c r="G238" s="128" t="s">
        <v>1070</v>
      </c>
      <c r="K238" s="129">
        <f>BL238</f>
        <v>0</v>
      </c>
      <c r="M238" s="119"/>
      <c r="N238" s="123"/>
      <c r="Q238" s="124">
        <f>SUM(Q239:Q264)</f>
        <v>0</v>
      </c>
      <c r="S238" s="124">
        <f>SUM(S239:S264)</f>
        <v>0</v>
      </c>
      <c r="U238" s="124">
        <f>SUM(U239:U264)</f>
        <v>0</v>
      </c>
      <c r="V238" s="125"/>
      <c r="AS238" s="120" t="s">
        <v>81</v>
      </c>
      <c r="AU238" s="126" t="s">
        <v>72</v>
      </c>
      <c r="AV238" s="126" t="s">
        <v>81</v>
      </c>
      <c r="AZ238" s="120" t="s">
        <v>142</v>
      </c>
      <c r="BL238" s="127">
        <f>SUM(BL239:BL264)</f>
        <v>0</v>
      </c>
    </row>
    <row r="239" spans="2:66" s="1" customFormat="1" ht="16.5" customHeight="1">
      <c r="B239" s="130"/>
      <c r="C239" s="144" t="s">
        <v>398</v>
      </c>
      <c r="D239" s="144" t="s">
        <v>205</v>
      </c>
      <c r="E239" s="144">
        <v>341</v>
      </c>
      <c r="F239" s="145" t="s">
        <v>1593</v>
      </c>
      <c r="G239" s="146" t="s">
        <v>1071</v>
      </c>
      <c r="H239" s="147" t="s">
        <v>339</v>
      </c>
      <c r="I239" s="148">
        <v>350</v>
      </c>
      <c r="J239" s="149"/>
      <c r="K239" s="149">
        <f t="shared" ref="K239:K264" si="60">ROUND(J239*I239,2)</f>
        <v>0</v>
      </c>
      <c r="L239" s="150"/>
      <c r="M239" s="151"/>
      <c r="N239" s="152" t="s">
        <v>1</v>
      </c>
      <c r="O239" s="153" t="s">
        <v>39</v>
      </c>
      <c r="P239" s="140">
        <v>0</v>
      </c>
      <c r="Q239" s="140">
        <f t="shared" ref="Q239:Q264" si="61">P239*I239</f>
        <v>0</v>
      </c>
      <c r="R239" s="140">
        <v>0</v>
      </c>
      <c r="S239" s="140">
        <f t="shared" ref="S239:S264" si="62">R239*I239</f>
        <v>0</v>
      </c>
      <c r="T239" s="140">
        <v>0</v>
      </c>
      <c r="U239" s="140">
        <f t="shared" ref="U239:U264" si="63">T239*I239</f>
        <v>0</v>
      </c>
      <c r="V239" s="141" t="s">
        <v>1</v>
      </c>
      <c r="AS239" s="142" t="s">
        <v>174</v>
      </c>
      <c r="AU239" s="142" t="s">
        <v>205</v>
      </c>
      <c r="AV239" s="142" t="s">
        <v>149</v>
      </c>
      <c r="AZ239" s="13" t="s">
        <v>142</v>
      </c>
      <c r="BF239" s="143">
        <f t="shared" ref="BF239:BF264" si="64">IF(O239="základná",K239,0)</f>
        <v>0</v>
      </c>
      <c r="BG239" s="143">
        <f t="shared" ref="BG239:BG264" si="65">IF(O239="znížená",K239,0)</f>
        <v>0</v>
      </c>
      <c r="BH239" s="143">
        <f t="shared" ref="BH239:BH264" si="66">IF(O239="zákl. prenesená",K239,0)</f>
        <v>0</v>
      </c>
      <c r="BI239" s="143">
        <f t="shared" ref="BI239:BI264" si="67">IF(O239="zníž. prenesená",K239,0)</f>
        <v>0</v>
      </c>
      <c r="BJ239" s="143">
        <f t="shared" ref="BJ239:BJ264" si="68">IF(O239="nulová",K239,0)</f>
        <v>0</v>
      </c>
      <c r="BK239" s="13" t="s">
        <v>149</v>
      </c>
      <c r="BL239" s="143">
        <f t="shared" ref="BL239:BL264" si="69">ROUND(J239*I239,2)</f>
        <v>0</v>
      </c>
      <c r="BM239" s="13" t="s">
        <v>148</v>
      </c>
      <c r="BN239" s="142" t="s">
        <v>1072</v>
      </c>
    </row>
    <row r="240" spans="2:66" s="1" customFormat="1" ht="16.5" customHeight="1">
      <c r="B240" s="130"/>
      <c r="C240" s="144" t="s">
        <v>551</v>
      </c>
      <c r="D240" s="144" t="s">
        <v>205</v>
      </c>
      <c r="E240" s="144">
        <v>341</v>
      </c>
      <c r="F240" s="145" t="s">
        <v>1594</v>
      </c>
      <c r="G240" s="146" t="s">
        <v>1073</v>
      </c>
      <c r="H240" s="147" t="s">
        <v>339</v>
      </c>
      <c r="I240" s="148">
        <v>50</v>
      </c>
      <c r="J240" s="149"/>
      <c r="K240" s="149">
        <f t="shared" si="60"/>
        <v>0</v>
      </c>
      <c r="L240" s="150"/>
      <c r="M240" s="151"/>
      <c r="N240" s="152" t="s">
        <v>1</v>
      </c>
      <c r="O240" s="153" t="s">
        <v>39</v>
      </c>
      <c r="P240" s="140">
        <v>0</v>
      </c>
      <c r="Q240" s="140">
        <f t="shared" si="61"/>
        <v>0</v>
      </c>
      <c r="R240" s="140">
        <v>0</v>
      </c>
      <c r="S240" s="140">
        <f t="shared" si="62"/>
        <v>0</v>
      </c>
      <c r="T240" s="140">
        <v>0</v>
      </c>
      <c r="U240" s="140">
        <f t="shared" si="63"/>
        <v>0</v>
      </c>
      <c r="V240" s="141" t="s">
        <v>1</v>
      </c>
      <c r="AS240" s="142" t="s">
        <v>174</v>
      </c>
      <c r="AU240" s="142" t="s">
        <v>205</v>
      </c>
      <c r="AV240" s="142" t="s">
        <v>149</v>
      </c>
      <c r="AZ240" s="13" t="s">
        <v>142</v>
      </c>
      <c r="BF240" s="143">
        <f t="shared" si="64"/>
        <v>0</v>
      </c>
      <c r="BG240" s="143">
        <f t="shared" si="65"/>
        <v>0</v>
      </c>
      <c r="BH240" s="143">
        <f t="shared" si="66"/>
        <v>0</v>
      </c>
      <c r="BI240" s="143">
        <f t="shared" si="67"/>
        <v>0</v>
      </c>
      <c r="BJ240" s="143">
        <f t="shared" si="68"/>
        <v>0</v>
      </c>
      <c r="BK240" s="13" t="s">
        <v>149</v>
      </c>
      <c r="BL240" s="143">
        <f t="shared" si="69"/>
        <v>0</v>
      </c>
      <c r="BM240" s="13" t="s">
        <v>148</v>
      </c>
      <c r="BN240" s="142" t="s">
        <v>1074</v>
      </c>
    </row>
    <row r="241" spans="2:66" s="1" customFormat="1" ht="16.5" customHeight="1">
      <c r="B241" s="130"/>
      <c r="C241" s="144" t="s">
        <v>555</v>
      </c>
      <c r="D241" s="144" t="s">
        <v>205</v>
      </c>
      <c r="E241" s="144">
        <v>341</v>
      </c>
      <c r="F241" s="145" t="s">
        <v>1595</v>
      </c>
      <c r="G241" s="146" t="s">
        <v>1075</v>
      </c>
      <c r="H241" s="147" t="s">
        <v>339</v>
      </c>
      <c r="I241" s="148">
        <v>400</v>
      </c>
      <c r="J241" s="149"/>
      <c r="K241" s="149">
        <f t="shared" si="60"/>
        <v>0</v>
      </c>
      <c r="L241" s="150"/>
      <c r="M241" s="151"/>
      <c r="N241" s="152" t="s">
        <v>1</v>
      </c>
      <c r="O241" s="153" t="s">
        <v>39</v>
      </c>
      <c r="P241" s="140">
        <v>0</v>
      </c>
      <c r="Q241" s="140">
        <f t="shared" si="61"/>
        <v>0</v>
      </c>
      <c r="R241" s="140">
        <v>0</v>
      </c>
      <c r="S241" s="140">
        <f t="shared" si="62"/>
        <v>0</v>
      </c>
      <c r="T241" s="140">
        <v>0</v>
      </c>
      <c r="U241" s="140">
        <f t="shared" si="63"/>
        <v>0</v>
      </c>
      <c r="V241" s="141" t="s">
        <v>1</v>
      </c>
      <c r="AS241" s="142" t="s">
        <v>174</v>
      </c>
      <c r="AU241" s="142" t="s">
        <v>205</v>
      </c>
      <c r="AV241" s="142" t="s">
        <v>149</v>
      </c>
      <c r="AZ241" s="13" t="s">
        <v>142</v>
      </c>
      <c r="BF241" s="143">
        <f t="shared" si="64"/>
        <v>0</v>
      </c>
      <c r="BG241" s="143">
        <f t="shared" si="65"/>
        <v>0</v>
      </c>
      <c r="BH241" s="143">
        <f t="shared" si="66"/>
        <v>0</v>
      </c>
      <c r="BI241" s="143">
        <f t="shared" si="67"/>
        <v>0</v>
      </c>
      <c r="BJ241" s="143">
        <f t="shared" si="68"/>
        <v>0</v>
      </c>
      <c r="BK241" s="13" t="s">
        <v>149</v>
      </c>
      <c r="BL241" s="143">
        <f t="shared" si="69"/>
        <v>0</v>
      </c>
      <c r="BM241" s="13" t="s">
        <v>148</v>
      </c>
      <c r="BN241" s="142" t="s">
        <v>1076</v>
      </c>
    </row>
    <row r="242" spans="2:66" s="1" customFormat="1" ht="16.5" customHeight="1">
      <c r="B242" s="130"/>
      <c r="C242" s="144" t="s">
        <v>559</v>
      </c>
      <c r="D242" s="144" t="s">
        <v>205</v>
      </c>
      <c r="E242" s="144">
        <v>341</v>
      </c>
      <c r="F242" s="145" t="s">
        <v>1596</v>
      </c>
      <c r="G242" s="146" t="s">
        <v>1077</v>
      </c>
      <c r="H242" s="147" t="s">
        <v>339</v>
      </c>
      <c r="I242" s="148">
        <v>50</v>
      </c>
      <c r="J242" s="149"/>
      <c r="K242" s="149">
        <f t="shared" si="60"/>
        <v>0</v>
      </c>
      <c r="L242" s="150"/>
      <c r="M242" s="151"/>
      <c r="N242" s="152" t="s">
        <v>1</v>
      </c>
      <c r="O242" s="153" t="s">
        <v>39</v>
      </c>
      <c r="P242" s="140">
        <v>0</v>
      </c>
      <c r="Q242" s="140">
        <f t="shared" si="61"/>
        <v>0</v>
      </c>
      <c r="R242" s="140">
        <v>0</v>
      </c>
      <c r="S242" s="140">
        <f t="shared" si="62"/>
        <v>0</v>
      </c>
      <c r="T242" s="140">
        <v>0</v>
      </c>
      <c r="U242" s="140">
        <f t="shared" si="63"/>
        <v>0</v>
      </c>
      <c r="V242" s="141" t="s">
        <v>1</v>
      </c>
      <c r="AS242" s="142" t="s">
        <v>174</v>
      </c>
      <c r="AU242" s="142" t="s">
        <v>205</v>
      </c>
      <c r="AV242" s="142" t="s">
        <v>149</v>
      </c>
      <c r="AZ242" s="13" t="s">
        <v>142</v>
      </c>
      <c r="BF242" s="143">
        <f t="shared" si="64"/>
        <v>0</v>
      </c>
      <c r="BG242" s="143">
        <f t="shared" si="65"/>
        <v>0</v>
      </c>
      <c r="BH242" s="143">
        <f t="shared" si="66"/>
        <v>0</v>
      </c>
      <c r="BI242" s="143">
        <f t="shared" si="67"/>
        <v>0</v>
      </c>
      <c r="BJ242" s="143">
        <f t="shared" si="68"/>
        <v>0</v>
      </c>
      <c r="BK242" s="13" t="s">
        <v>149</v>
      </c>
      <c r="BL242" s="143">
        <f t="shared" si="69"/>
        <v>0</v>
      </c>
      <c r="BM242" s="13" t="s">
        <v>148</v>
      </c>
      <c r="BN242" s="142" t="s">
        <v>1078</v>
      </c>
    </row>
    <row r="243" spans="2:66" s="1" customFormat="1" ht="16.5" customHeight="1">
      <c r="B243" s="130"/>
      <c r="C243" s="144" t="s">
        <v>563</v>
      </c>
      <c r="D243" s="144" t="s">
        <v>205</v>
      </c>
      <c r="E243" s="144">
        <v>341</v>
      </c>
      <c r="F243" s="145" t="s">
        <v>1597</v>
      </c>
      <c r="G243" s="146" t="s">
        <v>1079</v>
      </c>
      <c r="H243" s="147" t="s">
        <v>339</v>
      </c>
      <c r="I243" s="148">
        <v>50</v>
      </c>
      <c r="J243" s="149"/>
      <c r="K243" s="149">
        <f t="shared" si="60"/>
        <v>0</v>
      </c>
      <c r="L243" s="150"/>
      <c r="M243" s="151"/>
      <c r="N243" s="152" t="s">
        <v>1</v>
      </c>
      <c r="O243" s="153" t="s">
        <v>39</v>
      </c>
      <c r="P243" s="140">
        <v>0</v>
      </c>
      <c r="Q243" s="140">
        <f t="shared" si="61"/>
        <v>0</v>
      </c>
      <c r="R243" s="140">
        <v>0</v>
      </c>
      <c r="S243" s="140">
        <f t="shared" si="62"/>
        <v>0</v>
      </c>
      <c r="T243" s="140">
        <v>0</v>
      </c>
      <c r="U243" s="140">
        <f t="shared" si="63"/>
        <v>0</v>
      </c>
      <c r="V243" s="141" t="s">
        <v>1</v>
      </c>
      <c r="AS243" s="142" t="s">
        <v>174</v>
      </c>
      <c r="AU243" s="142" t="s">
        <v>205</v>
      </c>
      <c r="AV243" s="142" t="s">
        <v>149</v>
      </c>
      <c r="AZ243" s="13" t="s">
        <v>142</v>
      </c>
      <c r="BF243" s="143">
        <f t="shared" si="64"/>
        <v>0</v>
      </c>
      <c r="BG243" s="143">
        <f t="shared" si="65"/>
        <v>0</v>
      </c>
      <c r="BH243" s="143">
        <f t="shared" si="66"/>
        <v>0</v>
      </c>
      <c r="BI243" s="143">
        <f t="shared" si="67"/>
        <v>0</v>
      </c>
      <c r="BJ243" s="143">
        <f t="shared" si="68"/>
        <v>0</v>
      </c>
      <c r="BK243" s="13" t="s">
        <v>149</v>
      </c>
      <c r="BL243" s="143">
        <f t="shared" si="69"/>
        <v>0</v>
      </c>
      <c r="BM243" s="13" t="s">
        <v>148</v>
      </c>
      <c r="BN243" s="142" t="s">
        <v>1080</v>
      </c>
    </row>
    <row r="244" spans="2:66" s="1" customFormat="1" ht="16.5" customHeight="1">
      <c r="B244" s="130"/>
      <c r="C244" s="144" t="s">
        <v>567</v>
      </c>
      <c r="D244" s="144" t="s">
        <v>205</v>
      </c>
      <c r="E244" s="144" t="s">
        <v>1585</v>
      </c>
      <c r="F244" s="145" t="s">
        <v>1081</v>
      </c>
      <c r="G244" s="146" t="s">
        <v>1082</v>
      </c>
      <c r="H244" s="147" t="s">
        <v>344</v>
      </c>
      <c r="I244" s="148">
        <v>4</v>
      </c>
      <c r="J244" s="149"/>
      <c r="K244" s="149">
        <f t="shared" si="60"/>
        <v>0</v>
      </c>
      <c r="L244" s="150"/>
      <c r="M244" s="151"/>
      <c r="N244" s="152" t="s">
        <v>1</v>
      </c>
      <c r="O244" s="153" t="s">
        <v>39</v>
      </c>
      <c r="P244" s="140">
        <v>0</v>
      </c>
      <c r="Q244" s="140">
        <f t="shared" si="61"/>
        <v>0</v>
      </c>
      <c r="R244" s="140">
        <v>0</v>
      </c>
      <c r="S244" s="140">
        <f t="shared" si="62"/>
        <v>0</v>
      </c>
      <c r="T244" s="140">
        <v>0</v>
      </c>
      <c r="U244" s="140">
        <f t="shared" si="63"/>
        <v>0</v>
      </c>
      <c r="V244" s="141" t="s">
        <v>1</v>
      </c>
      <c r="AS244" s="142" t="s">
        <v>174</v>
      </c>
      <c r="AU244" s="142" t="s">
        <v>205</v>
      </c>
      <c r="AV244" s="142" t="s">
        <v>149</v>
      </c>
      <c r="AZ244" s="13" t="s">
        <v>142</v>
      </c>
      <c r="BF244" s="143">
        <f t="shared" si="64"/>
        <v>0</v>
      </c>
      <c r="BG244" s="143">
        <f t="shared" si="65"/>
        <v>0</v>
      </c>
      <c r="BH244" s="143">
        <f t="shared" si="66"/>
        <v>0</v>
      </c>
      <c r="BI244" s="143">
        <f t="shared" si="67"/>
        <v>0</v>
      </c>
      <c r="BJ244" s="143">
        <f t="shared" si="68"/>
        <v>0</v>
      </c>
      <c r="BK244" s="13" t="s">
        <v>149</v>
      </c>
      <c r="BL244" s="143">
        <f t="shared" si="69"/>
        <v>0</v>
      </c>
      <c r="BM244" s="13" t="s">
        <v>148</v>
      </c>
      <c r="BN244" s="142" t="s">
        <v>1083</v>
      </c>
    </row>
    <row r="245" spans="2:66" s="1" customFormat="1" ht="16.5" customHeight="1">
      <c r="B245" s="130"/>
      <c r="C245" s="144" t="s">
        <v>571</v>
      </c>
      <c r="D245" s="144" t="s">
        <v>205</v>
      </c>
      <c r="E245" s="144">
        <v>345</v>
      </c>
      <c r="F245" s="145" t="s">
        <v>1600</v>
      </c>
      <c r="G245" s="146" t="s">
        <v>1084</v>
      </c>
      <c r="H245" s="147" t="s">
        <v>344</v>
      </c>
      <c r="I245" s="148">
        <v>1</v>
      </c>
      <c r="J245" s="149"/>
      <c r="K245" s="149">
        <f t="shared" si="60"/>
        <v>0</v>
      </c>
      <c r="L245" s="150"/>
      <c r="M245" s="151"/>
      <c r="N245" s="152" t="s">
        <v>1</v>
      </c>
      <c r="O245" s="153" t="s">
        <v>39</v>
      </c>
      <c r="P245" s="140">
        <v>0</v>
      </c>
      <c r="Q245" s="140">
        <f t="shared" si="61"/>
        <v>0</v>
      </c>
      <c r="R245" s="140">
        <v>0</v>
      </c>
      <c r="S245" s="140">
        <f t="shared" si="62"/>
        <v>0</v>
      </c>
      <c r="T245" s="140">
        <v>0</v>
      </c>
      <c r="U245" s="140">
        <f t="shared" si="63"/>
        <v>0</v>
      </c>
      <c r="V245" s="141" t="s">
        <v>1</v>
      </c>
      <c r="AS245" s="142" t="s">
        <v>174</v>
      </c>
      <c r="AU245" s="142" t="s">
        <v>205</v>
      </c>
      <c r="AV245" s="142" t="s">
        <v>149</v>
      </c>
      <c r="AZ245" s="13" t="s">
        <v>142</v>
      </c>
      <c r="BF245" s="143">
        <f t="shared" si="64"/>
        <v>0</v>
      </c>
      <c r="BG245" s="143">
        <f t="shared" si="65"/>
        <v>0</v>
      </c>
      <c r="BH245" s="143">
        <f t="shared" si="66"/>
        <v>0</v>
      </c>
      <c r="BI245" s="143">
        <f t="shared" si="67"/>
        <v>0</v>
      </c>
      <c r="BJ245" s="143">
        <f t="shared" si="68"/>
        <v>0</v>
      </c>
      <c r="BK245" s="13" t="s">
        <v>149</v>
      </c>
      <c r="BL245" s="143">
        <f t="shared" si="69"/>
        <v>0</v>
      </c>
      <c r="BM245" s="13" t="s">
        <v>148</v>
      </c>
      <c r="BN245" s="142" t="s">
        <v>1085</v>
      </c>
    </row>
    <row r="246" spans="2:66" s="1" customFormat="1" ht="16.5" customHeight="1">
      <c r="B246" s="130"/>
      <c r="C246" s="144" t="s">
        <v>577</v>
      </c>
      <c r="D246" s="144" t="s">
        <v>205</v>
      </c>
      <c r="E246" s="144" t="s">
        <v>1585</v>
      </c>
      <c r="F246" s="145" t="s">
        <v>1086</v>
      </c>
      <c r="G246" s="146" t="s">
        <v>1087</v>
      </c>
      <c r="H246" s="147" t="s">
        <v>344</v>
      </c>
      <c r="I246" s="148">
        <v>28</v>
      </c>
      <c r="J246" s="149"/>
      <c r="K246" s="149">
        <f t="shared" si="60"/>
        <v>0</v>
      </c>
      <c r="L246" s="150"/>
      <c r="M246" s="151"/>
      <c r="N246" s="152" t="s">
        <v>1</v>
      </c>
      <c r="O246" s="153" t="s">
        <v>39</v>
      </c>
      <c r="P246" s="140">
        <v>0</v>
      </c>
      <c r="Q246" s="140">
        <f t="shared" si="61"/>
        <v>0</v>
      </c>
      <c r="R246" s="140">
        <v>0</v>
      </c>
      <c r="S246" s="140">
        <f t="shared" si="62"/>
        <v>0</v>
      </c>
      <c r="T246" s="140">
        <v>0</v>
      </c>
      <c r="U246" s="140">
        <f t="shared" si="63"/>
        <v>0</v>
      </c>
      <c r="V246" s="141" t="s">
        <v>1</v>
      </c>
      <c r="AS246" s="142" t="s">
        <v>174</v>
      </c>
      <c r="AU246" s="142" t="s">
        <v>205</v>
      </c>
      <c r="AV246" s="142" t="s">
        <v>149</v>
      </c>
      <c r="AZ246" s="13" t="s">
        <v>142</v>
      </c>
      <c r="BF246" s="143">
        <f t="shared" si="64"/>
        <v>0</v>
      </c>
      <c r="BG246" s="143">
        <f t="shared" si="65"/>
        <v>0</v>
      </c>
      <c r="BH246" s="143">
        <f t="shared" si="66"/>
        <v>0</v>
      </c>
      <c r="BI246" s="143">
        <f t="shared" si="67"/>
        <v>0</v>
      </c>
      <c r="BJ246" s="143">
        <f t="shared" si="68"/>
        <v>0</v>
      </c>
      <c r="BK246" s="13" t="s">
        <v>149</v>
      </c>
      <c r="BL246" s="143">
        <f t="shared" si="69"/>
        <v>0</v>
      </c>
      <c r="BM246" s="13" t="s">
        <v>148</v>
      </c>
      <c r="BN246" s="142" t="s">
        <v>1088</v>
      </c>
    </row>
    <row r="247" spans="2:66" s="1" customFormat="1" ht="21.75" customHeight="1">
      <c r="B247" s="130"/>
      <c r="C247" s="144" t="s">
        <v>581</v>
      </c>
      <c r="D247" s="144" t="s">
        <v>205</v>
      </c>
      <c r="E247" s="144" t="s">
        <v>1585</v>
      </c>
      <c r="F247" s="145" t="s">
        <v>1089</v>
      </c>
      <c r="G247" s="146" t="s">
        <v>1090</v>
      </c>
      <c r="H247" s="147" t="s">
        <v>344</v>
      </c>
      <c r="I247" s="148">
        <v>1</v>
      </c>
      <c r="J247" s="149"/>
      <c r="K247" s="149">
        <f t="shared" si="60"/>
        <v>0</v>
      </c>
      <c r="L247" s="150"/>
      <c r="M247" s="151"/>
      <c r="N247" s="152" t="s">
        <v>1</v>
      </c>
      <c r="O247" s="153" t="s">
        <v>39</v>
      </c>
      <c r="P247" s="140">
        <v>0</v>
      </c>
      <c r="Q247" s="140">
        <f t="shared" si="61"/>
        <v>0</v>
      </c>
      <c r="R247" s="140">
        <v>0</v>
      </c>
      <c r="S247" s="140">
        <f t="shared" si="62"/>
        <v>0</v>
      </c>
      <c r="T247" s="140">
        <v>0</v>
      </c>
      <c r="U247" s="140">
        <f t="shared" si="63"/>
        <v>0</v>
      </c>
      <c r="V247" s="141" t="s">
        <v>1</v>
      </c>
      <c r="AS247" s="142" t="s">
        <v>174</v>
      </c>
      <c r="AU247" s="142" t="s">
        <v>205</v>
      </c>
      <c r="AV247" s="142" t="s">
        <v>149</v>
      </c>
      <c r="AZ247" s="13" t="s">
        <v>142</v>
      </c>
      <c r="BF247" s="143">
        <f t="shared" si="64"/>
        <v>0</v>
      </c>
      <c r="BG247" s="143">
        <f t="shared" si="65"/>
        <v>0</v>
      </c>
      <c r="BH247" s="143">
        <f t="shared" si="66"/>
        <v>0</v>
      </c>
      <c r="BI247" s="143">
        <f t="shared" si="67"/>
        <v>0</v>
      </c>
      <c r="BJ247" s="143">
        <f t="shared" si="68"/>
        <v>0</v>
      </c>
      <c r="BK247" s="13" t="s">
        <v>149</v>
      </c>
      <c r="BL247" s="143">
        <f t="shared" si="69"/>
        <v>0</v>
      </c>
      <c r="BM247" s="13" t="s">
        <v>148</v>
      </c>
      <c r="BN247" s="142" t="s">
        <v>1091</v>
      </c>
    </row>
    <row r="248" spans="2:66" s="1" customFormat="1" ht="16.5" customHeight="1">
      <c r="B248" s="130"/>
      <c r="C248" s="144" t="s">
        <v>585</v>
      </c>
      <c r="D248" s="144" t="s">
        <v>205</v>
      </c>
      <c r="E248" s="144" t="s">
        <v>1585</v>
      </c>
      <c r="F248" s="145" t="s">
        <v>1092</v>
      </c>
      <c r="G248" s="146" t="s">
        <v>934</v>
      </c>
      <c r="H248" s="147" t="s">
        <v>344</v>
      </c>
      <c r="I248" s="148">
        <v>56</v>
      </c>
      <c r="J248" s="149"/>
      <c r="K248" s="149">
        <f t="shared" si="60"/>
        <v>0</v>
      </c>
      <c r="L248" s="150"/>
      <c r="M248" s="151"/>
      <c r="N248" s="152" t="s">
        <v>1</v>
      </c>
      <c r="O248" s="153" t="s">
        <v>39</v>
      </c>
      <c r="P248" s="140">
        <v>0</v>
      </c>
      <c r="Q248" s="140">
        <f t="shared" si="61"/>
        <v>0</v>
      </c>
      <c r="R248" s="140">
        <v>0</v>
      </c>
      <c r="S248" s="140">
        <f t="shared" si="62"/>
        <v>0</v>
      </c>
      <c r="T248" s="140">
        <v>0</v>
      </c>
      <c r="U248" s="140">
        <f t="shared" si="63"/>
        <v>0</v>
      </c>
      <c r="V248" s="141" t="s">
        <v>1</v>
      </c>
      <c r="AS248" s="142" t="s">
        <v>174</v>
      </c>
      <c r="AU248" s="142" t="s">
        <v>205</v>
      </c>
      <c r="AV248" s="142" t="s">
        <v>149</v>
      </c>
      <c r="AZ248" s="13" t="s">
        <v>142</v>
      </c>
      <c r="BF248" s="143">
        <f t="shared" si="64"/>
        <v>0</v>
      </c>
      <c r="BG248" s="143">
        <f t="shared" si="65"/>
        <v>0</v>
      </c>
      <c r="BH248" s="143">
        <f t="shared" si="66"/>
        <v>0</v>
      </c>
      <c r="BI248" s="143">
        <f t="shared" si="67"/>
        <v>0</v>
      </c>
      <c r="BJ248" s="143">
        <f t="shared" si="68"/>
        <v>0</v>
      </c>
      <c r="BK248" s="13" t="s">
        <v>149</v>
      </c>
      <c r="BL248" s="143">
        <f t="shared" si="69"/>
        <v>0</v>
      </c>
      <c r="BM248" s="13" t="s">
        <v>148</v>
      </c>
      <c r="BN248" s="142" t="s">
        <v>1093</v>
      </c>
    </row>
    <row r="249" spans="2:66" s="1" customFormat="1" ht="16.5" customHeight="1">
      <c r="B249" s="130"/>
      <c r="C249" s="144" t="s">
        <v>589</v>
      </c>
      <c r="D249" s="144" t="s">
        <v>205</v>
      </c>
      <c r="E249" s="144" t="s">
        <v>1585</v>
      </c>
      <c r="F249" s="145" t="s">
        <v>1094</v>
      </c>
      <c r="G249" s="146" t="s">
        <v>1095</v>
      </c>
      <c r="H249" s="147" t="s">
        <v>344</v>
      </c>
      <c r="I249" s="148">
        <v>4.6500000000000004</v>
      </c>
      <c r="J249" s="149"/>
      <c r="K249" s="149">
        <f t="shared" si="60"/>
        <v>0</v>
      </c>
      <c r="L249" s="150"/>
      <c r="M249" s="151"/>
      <c r="N249" s="152" t="s">
        <v>1</v>
      </c>
      <c r="O249" s="153" t="s">
        <v>39</v>
      </c>
      <c r="P249" s="140">
        <v>0</v>
      </c>
      <c r="Q249" s="140">
        <f t="shared" si="61"/>
        <v>0</v>
      </c>
      <c r="R249" s="140">
        <v>0</v>
      </c>
      <c r="S249" s="140">
        <f t="shared" si="62"/>
        <v>0</v>
      </c>
      <c r="T249" s="140">
        <v>0</v>
      </c>
      <c r="U249" s="140">
        <f t="shared" si="63"/>
        <v>0</v>
      </c>
      <c r="V249" s="141" t="s">
        <v>1</v>
      </c>
      <c r="AS249" s="142" t="s">
        <v>174</v>
      </c>
      <c r="AU249" s="142" t="s">
        <v>205</v>
      </c>
      <c r="AV249" s="142" t="s">
        <v>149</v>
      </c>
      <c r="AZ249" s="13" t="s">
        <v>142</v>
      </c>
      <c r="BF249" s="143">
        <f t="shared" si="64"/>
        <v>0</v>
      </c>
      <c r="BG249" s="143">
        <f t="shared" si="65"/>
        <v>0</v>
      </c>
      <c r="BH249" s="143">
        <f t="shared" si="66"/>
        <v>0</v>
      </c>
      <c r="BI249" s="143">
        <f t="shared" si="67"/>
        <v>0</v>
      </c>
      <c r="BJ249" s="143">
        <f t="shared" si="68"/>
        <v>0</v>
      </c>
      <c r="BK249" s="13" t="s">
        <v>149</v>
      </c>
      <c r="BL249" s="143">
        <f t="shared" si="69"/>
        <v>0</v>
      </c>
      <c r="BM249" s="13" t="s">
        <v>148</v>
      </c>
      <c r="BN249" s="142" t="s">
        <v>1096</v>
      </c>
    </row>
    <row r="250" spans="2:66" s="1" customFormat="1" ht="16.5" customHeight="1">
      <c r="B250" s="130"/>
      <c r="C250" s="144" t="s">
        <v>593</v>
      </c>
      <c r="D250" s="144" t="s">
        <v>205</v>
      </c>
      <c r="E250" s="144" t="s">
        <v>1585</v>
      </c>
      <c r="F250" s="145" t="s">
        <v>1097</v>
      </c>
      <c r="G250" s="146" t="s">
        <v>1098</v>
      </c>
      <c r="H250" s="147" t="s">
        <v>344</v>
      </c>
      <c r="I250" s="148">
        <v>5.28</v>
      </c>
      <c r="J250" s="149"/>
      <c r="K250" s="149">
        <f t="shared" si="60"/>
        <v>0</v>
      </c>
      <c r="L250" s="150"/>
      <c r="M250" s="151"/>
      <c r="N250" s="152" t="s">
        <v>1</v>
      </c>
      <c r="O250" s="153" t="s">
        <v>39</v>
      </c>
      <c r="P250" s="140">
        <v>0</v>
      </c>
      <c r="Q250" s="140">
        <f t="shared" si="61"/>
        <v>0</v>
      </c>
      <c r="R250" s="140">
        <v>0</v>
      </c>
      <c r="S250" s="140">
        <f t="shared" si="62"/>
        <v>0</v>
      </c>
      <c r="T250" s="140">
        <v>0</v>
      </c>
      <c r="U250" s="140">
        <f t="shared" si="63"/>
        <v>0</v>
      </c>
      <c r="V250" s="141" t="s">
        <v>1</v>
      </c>
      <c r="AS250" s="142" t="s">
        <v>174</v>
      </c>
      <c r="AU250" s="142" t="s">
        <v>205</v>
      </c>
      <c r="AV250" s="142" t="s">
        <v>149</v>
      </c>
      <c r="AZ250" s="13" t="s">
        <v>142</v>
      </c>
      <c r="BF250" s="143">
        <f t="shared" si="64"/>
        <v>0</v>
      </c>
      <c r="BG250" s="143">
        <f t="shared" si="65"/>
        <v>0</v>
      </c>
      <c r="BH250" s="143">
        <f t="shared" si="66"/>
        <v>0</v>
      </c>
      <c r="BI250" s="143">
        <f t="shared" si="67"/>
        <v>0</v>
      </c>
      <c r="BJ250" s="143">
        <f t="shared" si="68"/>
        <v>0</v>
      </c>
      <c r="BK250" s="13" t="s">
        <v>149</v>
      </c>
      <c r="BL250" s="143">
        <f t="shared" si="69"/>
        <v>0</v>
      </c>
      <c r="BM250" s="13" t="s">
        <v>148</v>
      </c>
      <c r="BN250" s="142" t="s">
        <v>1099</v>
      </c>
    </row>
    <row r="251" spans="2:66" s="1" customFormat="1" ht="16.5" customHeight="1">
      <c r="B251" s="130"/>
      <c r="C251" s="144" t="s">
        <v>599</v>
      </c>
      <c r="D251" s="144" t="s">
        <v>205</v>
      </c>
      <c r="E251" s="144">
        <v>345</v>
      </c>
      <c r="F251" s="145" t="s">
        <v>1611</v>
      </c>
      <c r="G251" s="146" t="s">
        <v>940</v>
      </c>
      <c r="H251" s="147" t="s">
        <v>344</v>
      </c>
      <c r="I251" s="148">
        <v>8</v>
      </c>
      <c r="J251" s="149"/>
      <c r="K251" s="149">
        <f t="shared" si="60"/>
        <v>0</v>
      </c>
      <c r="L251" s="150"/>
      <c r="M251" s="151"/>
      <c r="N251" s="152" t="s">
        <v>1</v>
      </c>
      <c r="O251" s="153" t="s">
        <v>39</v>
      </c>
      <c r="P251" s="140">
        <v>0</v>
      </c>
      <c r="Q251" s="140">
        <f t="shared" si="61"/>
        <v>0</v>
      </c>
      <c r="R251" s="140">
        <v>0</v>
      </c>
      <c r="S251" s="140">
        <f t="shared" si="62"/>
        <v>0</v>
      </c>
      <c r="T251" s="140">
        <v>0</v>
      </c>
      <c r="U251" s="140">
        <f t="shared" si="63"/>
        <v>0</v>
      </c>
      <c r="V251" s="141" t="s">
        <v>1</v>
      </c>
      <c r="AS251" s="142" t="s">
        <v>174</v>
      </c>
      <c r="AU251" s="142" t="s">
        <v>205</v>
      </c>
      <c r="AV251" s="142" t="s">
        <v>149</v>
      </c>
      <c r="AZ251" s="13" t="s">
        <v>142</v>
      </c>
      <c r="BF251" s="143">
        <f t="shared" si="64"/>
        <v>0</v>
      </c>
      <c r="BG251" s="143">
        <f t="shared" si="65"/>
        <v>0</v>
      </c>
      <c r="BH251" s="143">
        <f t="shared" si="66"/>
        <v>0</v>
      </c>
      <c r="BI251" s="143">
        <f t="shared" si="67"/>
        <v>0</v>
      </c>
      <c r="BJ251" s="143">
        <f t="shared" si="68"/>
        <v>0</v>
      </c>
      <c r="BK251" s="13" t="s">
        <v>149</v>
      </c>
      <c r="BL251" s="143">
        <f t="shared" si="69"/>
        <v>0</v>
      </c>
      <c r="BM251" s="13" t="s">
        <v>148</v>
      </c>
      <c r="BN251" s="142" t="s">
        <v>1100</v>
      </c>
    </row>
    <row r="252" spans="2:66" s="1" customFormat="1" ht="16.5" customHeight="1">
      <c r="B252" s="130"/>
      <c r="C252" s="144" t="s">
        <v>605</v>
      </c>
      <c r="D252" s="144" t="s">
        <v>205</v>
      </c>
      <c r="E252" s="144">
        <v>345</v>
      </c>
      <c r="F252" s="145" t="s">
        <v>1612</v>
      </c>
      <c r="G252" s="146" t="s">
        <v>1101</v>
      </c>
      <c r="H252" s="147" t="s">
        <v>344</v>
      </c>
      <c r="I252" s="148">
        <v>8</v>
      </c>
      <c r="J252" s="149"/>
      <c r="K252" s="149">
        <f t="shared" si="60"/>
        <v>0</v>
      </c>
      <c r="L252" s="150"/>
      <c r="M252" s="151"/>
      <c r="N252" s="152" t="s">
        <v>1</v>
      </c>
      <c r="O252" s="153" t="s">
        <v>39</v>
      </c>
      <c r="P252" s="140">
        <v>0</v>
      </c>
      <c r="Q252" s="140">
        <f t="shared" si="61"/>
        <v>0</v>
      </c>
      <c r="R252" s="140">
        <v>0</v>
      </c>
      <c r="S252" s="140">
        <f t="shared" si="62"/>
        <v>0</v>
      </c>
      <c r="T252" s="140">
        <v>0</v>
      </c>
      <c r="U252" s="140">
        <f t="shared" si="63"/>
        <v>0</v>
      </c>
      <c r="V252" s="141" t="s">
        <v>1</v>
      </c>
      <c r="AS252" s="142" t="s">
        <v>174</v>
      </c>
      <c r="AU252" s="142" t="s">
        <v>205</v>
      </c>
      <c r="AV252" s="142" t="s">
        <v>149</v>
      </c>
      <c r="AZ252" s="13" t="s">
        <v>142</v>
      </c>
      <c r="BF252" s="143">
        <f t="shared" si="64"/>
        <v>0</v>
      </c>
      <c r="BG252" s="143">
        <f t="shared" si="65"/>
        <v>0</v>
      </c>
      <c r="BH252" s="143">
        <f t="shared" si="66"/>
        <v>0</v>
      </c>
      <c r="BI252" s="143">
        <f t="shared" si="67"/>
        <v>0</v>
      </c>
      <c r="BJ252" s="143">
        <f t="shared" si="68"/>
        <v>0</v>
      </c>
      <c r="BK252" s="13" t="s">
        <v>149</v>
      </c>
      <c r="BL252" s="143">
        <f t="shared" si="69"/>
        <v>0</v>
      </c>
      <c r="BM252" s="13" t="s">
        <v>148</v>
      </c>
      <c r="BN252" s="142" t="s">
        <v>1102</v>
      </c>
    </row>
    <row r="253" spans="2:66" s="1" customFormat="1" ht="16.5" customHeight="1">
      <c r="B253" s="130"/>
      <c r="C253" s="144" t="s">
        <v>609</v>
      </c>
      <c r="D253" s="144" t="s">
        <v>205</v>
      </c>
      <c r="E253" s="144">
        <v>341</v>
      </c>
      <c r="F253" s="145" t="s">
        <v>1615</v>
      </c>
      <c r="G253" s="146" t="s">
        <v>1103</v>
      </c>
      <c r="H253" s="147" t="s">
        <v>339</v>
      </c>
      <c r="I253" s="148">
        <v>150</v>
      </c>
      <c r="J253" s="149"/>
      <c r="K253" s="149">
        <f t="shared" si="60"/>
        <v>0</v>
      </c>
      <c r="L253" s="150"/>
      <c r="M253" s="151"/>
      <c r="N253" s="152" t="s">
        <v>1</v>
      </c>
      <c r="O253" s="153" t="s">
        <v>39</v>
      </c>
      <c r="P253" s="140">
        <v>0</v>
      </c>
      <c r="Q253" s="140">
        <f t="shared" si="61"/>
        <v>0</v>
      </c>
      <c r="R253" s="140">
        <v>0</v>
      </c>
      <c r="S253" s="140">
        <f t="shared" si="62"/>
        <v>0</v>
      </c>
      <c r="T253" s="140">
        <v>0</v>
      </c>
      <c r="U253" s="140">
        <f t="shared" si="63"/>
        <v>0</v>
      </c>
      <c r="V253" s="141" t="s">
        <v>1</v>
      </c>
      <c r="AS253" s="142" t="s">
        <v>174</v>
      </c>
      <c r="AU253" s="142" t="s">
        <v>205</v>
      </c>
      <c r="AV253" s="142" t="s">
        <v>149</v>
      </c>
      <c r="AZ253" s="13" t="s">
        <v>142</v>
      </c>
      <c r="BF253" s="143">
        <f t="shared" si="64"/>
        <v>0</v>
      </c>
      <c r="BG253" s="143">
        <f t="shared" si="65"/>
        <v>0</v>
      </c>
      <c r="BH253" s="143">
        <f t="shared" si="66"/>
        <v>0</v>
      </c>
      <c r="BI253" s="143">
        <f t="shared" si="67"/>
        <v>0</v>
      </c>
      <c r="BJ253" s="143">
        <f t="shared" si="68"/>
        <v>0</v>
      </c>
      <c r="BK253" s="13" t="s">
        <v>149</v>
      </c>
      <c r="BL253" s="143">
        <f t="shared" si="69"/>
        <v>0</v>
      </c>
      <c r="BM253" s="13" t="s">
        <v>148</v>
      </c>
      <c r="BN253" s="142" t="s">
        <v>1104</v>
      </c>
    </row>
    <row r="254" spans="2:66" s="1" customFormat="1" ht="16.5" customHeight="1">
      <c r="B254" s="130"/>
      <c r="C254" s="144" t="s">
        <v>613</v>
      </c>
      <c r="D254" s="144" t="s">
        <v>205</v>
      </c>
      <c r="E254" s="144">
        <v>341</v>
      </c>
      <c r="F254" s="145" t="s">
        <v>1617</v>
      </c>
      <c r="G254" s="146" t="s">
        <v>1105</v>
      </c>
      <c r="H254" s="147" t="s">
        <v>339</v>
      </c>
      <c r="I254" s="148">
        <v>200</v>
      </c>
      <c r="J254" s="149"/>
      <c r="K254" s="149">
        <f t="shared" si="60"/>
        <v>0</v>
      </c>
      <c r="L254" s="150"/>
      <c r="M254" s="151"/>
      <c r="N254" s="152" t="s">
        <v>1</v>
      </c>
      <c r="O254" s="153" t="s">
        <v>39</v>
      </c>
      <c r="P254" s="140">
        <v>0</v>
      </c>
      <c r="Q254" s="140">
        <f t="shared" si="61"/>
        <v>0</v>
      </c>
      <c r="R254" s="140">
        <v>0</v>
      </c>
      <c r="S254" s="140">
        <f t="shared" si="62"/>
        <v>0</v>
      </c>
      <c r="T254" s="140">
        <v>0</v>
      </c>
      <c r="U254" s="140">
        <f t="shared" si="63"/>
        <v>0</v>
      </c>
      <c r="V254" s="141" t="s">
        <v>1</v>
      </c>
      <c r="AS254" s="142" t="s">
        <v>174</v>
      </c>
      <c r="AU254" s="142" t="s">
        <v>205</v>
      </c>
      <c r="AV254" s="142" t="s">
        <v>149</v>
      </c>
      <c r="AZ254" s="13" t="s">
        <v>142</v>
      </c>
      <c r="BF254" s="143">
        <f t="shared" si="64"/>
        <v>0</v>
      </c>
      <c r="BG254" s="143">
        <f t="shared" si="65"/>
        <v>0</v>
      </c>
      <c r="BH254" s="143">
        <f t="shared" si="66"/>
        <v>0</v>
      </c>
      <c r="BI254" s="143">
        <f t="shared" si="67"/>
        <v>0</v>
      </c>
      <c r="BJ254" s="143">
        <f t="shared" si="68"/>
        <v>0</v>
      </c>
      <c r="BK254" s="13" t="s">
        <v>149</v>
      </c>
      <c r="BL254" s="143">
        <f t="shared" si="69"/>
        <v>0</v>
      </c>
      <c r="BM254" s="13" t="s">
        <v>148</v>
      </c>
      <c r="BN254" s="142" t="s">
        <v>1106</v>
      </c>
    </row>
    <row r="255" spans="2:66" s="1" customFormat="1" ht="24.15" customHeight="1">
      <c r="B255" s="130"/>
      <c r="C255" s="144" t="s">
        <v>617</v>
      </c>
      <c r="D255" s="144" t="s">
        <v>205</v>
      </c>
      <c r="E255" s="144" t="s">
        <v>1585</v>
      </c>
      <c r="F255" s="145" t="s">
        <v>1107</v>
      </c>
      <c r="G255" s="146" t="s">
        <v>1108</v>
      </c>
      <c r="H255" s="147" t="s">
        <v>339</v>
      </c>
      <c r="I255" s="148">
        <v>200</v>
      </c>
      <c r="J255" s="149"/>
      <c r="K255" s="149">
        <f t="shared" si="60"/>
        <v>0</v>
      </c>
      <c r="L255" s="150"/>
      <c r="M255" s="151"/>
      <c r="N255" s="152" t="s">
        <v>1</v>
      </c>
      <c r="O255" s="153" t="s">
        <v>39</v>
      </c>
      <c r="P255" s="140">
        <v>0</v>
      </c>
      <c r="Q255" s="140">
        <f t="shared" si="61"/>
        <v>0</v>
      </c>
      <c r="R255" s="140">
        <v>0</v>
      </c>
      <c r="S255" s="140">
        <f t="shared" si="62"/>
        <v>0</v>
      </c>
      <c r="T255" s="140">
        <v>0</v>
      </c>
      <c r="U255" s="140">
        <f t="shared" si="63"/>
        <v>0</v>
      </c>
      <c r="V255" s="141" t="s">
        <v>1</v>
      </c>
      <c r="AS255" s="142" t="s">
        <v>174</v>
      </c>
      <c r="AU255" s="142" t="s">
        <v>205</v>
      </c>
      <c r="AV255" s="142" t="s">
        <v>149</v>
      </c>
      <c r="AZ255" s="13" t="s">
        <v>142</v>
      </c>
      <c r="BF255" s="143">
        <f t="shared" si="64"/>
        <v>0</v>
      </c>
      <c r="BG255" s="143">
        <f t="shared" si="65"/>
        <v>0</v>
      </c>
      <c r="BH255" s="143">
        <f t="shared" si="66"/>
        <v>0</v>
      </c>
      <c r="BI255" s="143">
        <f t="shared" si="67"/>
        <v>0</v>
      </c>
      <c r="BJ255" s="143">
        <f t="shared" si="68"/>
        <v>0</v>
      </c>
      <c r="BK255" s="13" t="s">
        <v>149</v>
      </c>
      <c r="BL255" s="143">
        <f t="shared" si="69"/>
        <v>0</v>
      </c>
      <c r="BM255" s="13" t="s">
        <v>148</v>
      </c>
      <c r="BN255" s="142" t="s">
        <v>1109</v>
      </c>
    </row>
    <row r="256" spans="2:66" s="1" customFormat="1" ht="16.5" customHeight="1">
      <c r="B256" s="130"/>
      <c r="C256" s="144" t="s">
        <v>621</v>
      </c>
      <c r="D256" s="144" t="s">
        <v>205</v>
      </c>
      <c r="E256" s="144" t="s">
        <v>1585</v>
      </c>
      <c r="F256" s="145" t="s">
        <v>1110</v>
      </c>
      <c r="G256" s="146" t="s">
        <v>1111</v>
      </c>
      <c r="H256" s="147" t="s">
        <v>339</v>
      </c>
      <c r="I256" s="148">
        <v>200</v>
      </c>
      <c r="J256" s="149"/>
      <c r="K256" s="149">
        <f t="shared" si="60"/>
        <v>0</v>
      </c>
      <c r="L256" s="150"/>
      <c r="M256" s="151"/>
      <c r="N256" s="152" t="s">
        <v>1</v>
      </c>
      <c r="O256" s="153" t="s">
        <v>39</v>
      </c>
      <c r="P256" s="140">
        <v>0</v>
      </c>
      <c r="Q256" s="140">
        <f t="shared" si="61"/>
        <v>0</v>
      </c>
      <c r="R256" s="140">
        <v>0</v>
      </c>
      <c r="S256" s="140">
        <f t="shared" si="62"/>
        <v>0</v>
      </c>
      <c r="T256" s="140">
        <v>0</v>
      </c>
      <c r="U256" s="140">
        <f t="shared" si="63"/>
        <v>0</v>
      </c>
      <c r="V256" s="141" t="s">
        <v>1</v>
      </c>
      <c r="AS256" s="142" t="s">
        <v>174</v>
      </c>
      <c r="AU256" s="142" t="s">
        <v>205</v>
      </c>
      <c r="AV256" s="142" t="s">
        <v>149</v>
      </c>
      <c r="AZ256" s="13" t="s">
        <v>142</v>
      </c>
      <c r="BF256" s="143">
        <f t="shared" si="64"/>
        <v>0</v>
      </c>
      <c r="BG256" s="143">
        <f t="shared" si="65"/>
        <v>0</v>
      </c>
      <c r="BH256" s="143">
        <f t="shared" si="66"/>
        <v>0</v>
      </c>
      <c r="BI256" s="143">
        <f t="shared" si="67"/>
        <v>0</v>
      </c>
      <c r="BJ256" s="143">
        <f t="shared" si="68"/>
        <v>0</v>
      </c>
      <c r="BK256" s="13" t="s">
        <v>149</v>
      </c>
      <c r="BL256" s="143">
        <f t="shared" si="69"/>
        <v>0</v>
      </c>
      <c r="BM256" s="13" t="s">
        <v>148</v>
      </c>
      <c r="BN256" s="142" t="s">
        <v>1112</v>
      </c>
    </row>
    <row r="257" spans="2:66" s="1" customFormat="1" ht="16.5" customHeight="1">
      <c r="B257" s="130"/>
      <c r="C257" s="144" t="s">
        <v>625</v>
      </c>
      <c r="D257" s="144" t="s">
        <v>205</v>
      </c>
      <c r="E257" s="144">
        <v>345</v>
      </c>
      <c r="F257" s="145" t="s">
        <v>1618</v>
      </c>
      <c r="G257" s="146" t="s">
        <v>1113</v>
      </c>
      <c r="H257" s="147" t="s">
        <v>339</v>
      </c>
      <c r="I257" s="148">
        <v>200</v>
      </c>
      <c r="J257" s="149"/>
      <c r="K257" s="149">
        <f t="shared" si="60"/>
        <v>0</v>
      </c>
      <c r="L257" s="150"/>
      <c r="M257" s="151"/>
      <c r="N257" s="152" t="s">
        <v>1</v>
      </c>
      <c r="O257" s="153" t="s">
        <v>39</v>
      </c>
      <c r="P257" s="140">
        <v>0</v>
      </c>
      <c r="Q257" s="140">
        <f t="shared" si="61"/>
        <v>0</v>
      </c>
      <c r="R257" s="140">
        <v>0</v>
      </c>
      <c r="S257" s="140">
        <f t="shared" si="62"/>
        <v>0</v>
      </c>
      <c r="T257" s="140">
        <v>0</v>
      </c>
      <c r="U257" s="140">
        <f t="shared" si="63"/>
        <v>0</v>
      </c>
      <c r="V257" s="141" t="s">
        <v>1</v>
      </c>
      <c r="AS257" s="142" t="s">
        <v>174</v>
      </c>
      <c r="AU257" s="142" t="s">
        <v>205</v>
      </c>
      <c r="AV257" s="142" t="s">
        <v>149</v>
      </c>
      <c r="AZ257" s="13" t="s">
        <v>142</v>
      </c>
      <c r="BF257" s="143">
        <f t="shared" si="64"/>
        <v>0</v>
      </c>
      <c r="BG257" s="143">
        <f t="shared" si="65"/>
        <v>0</v>
      </c>
      <c r="BH257" s="143">
        <f t="shared" si="66"/>
        <v>0</v>
      </c>
      <c r="BI257" s="143">
        <f t="shared" si="67"/>
        <v>0</v>
      </c>
      <c r="BJ257" s="143">
        <f t="shared" si="68"/>
        <v>0</v>
      </c>
      <c r="BK257" s="13" t="s">
        <v>149</v>
      </c>
      <c r="BL257" s="143">
        <f t="shared" si="69"/>
        <v>0</v>
      </c>
      <c r="BM257" s="13" t="s">
        <v>148</v>
      </c>
      <c r="BN257" s="142" t="s">
        <v>1114</v>
      </c>
    </row>
    <row r="258" spans="2:66" s="1" customFormat="1" ht="16.5" customHeight="1">
      <c r="B258" s="130"/>
      <c r="C258" s="144" t="s">
        <v>629</v>
      </c>
      <c r="D258" s="144" t="s">
        <v>205</v>
      </c>
      <c r="E258" s="144">
        <v>345</v>
      </c>
      <c r="F258" s="145" t="s">
        <v>1619</v>
      </c>
      <c r="G258" s="146" t="s">
        <v>1115</v>
      </c>
      <c r="H258" s="147" t="s">
        <v>339</v>
      </c>
      <c r="I258" s="148">
        <v>50</v>
      </c>
      <c r="J258" s="149"/>
      <c r="K258" s="149">
        <f t="shared" si="60"/>
        <v>0</v>
      </c>
      <c r="L258" s="150"/>
      <c r="M258" s="151"/>
      <c r="N258" s="152" t="s">
        <v>1</v>
      </c>
      <c r="O258" s="153" t="s">
        <v>39</v>
      </c>
      <c r="P258" s="140">
        <v>0</v>
      </c>
      <c r="Q258" s="140">
        <f t="shared" si="61"/>
        <v>0</v>
      </c>
      <c r="R258" s="140">
        <v>0</v>
      </c>
      <c r="S258" s="140">
        <f t="shared" si="62"/>
        <v>0</v>
      </c>
      <c r="T258" s="140">
        <v>0</v>
      </c>
      <c r="U258" s="140">
        <f t="shared" si="63"/>
        <v>0</v>
      </c>
      <c r="V258" s="141" t="s">
        <v>1</v>
      </c>
      <c r="AS258" s="142" t="s">
        <v>174</v>
      </c>
      <c r="AU258" s="142" t="s">
        <v>205</v>
      </c>
      <c r="AV258" s="142" t="s">
        <v>149</v>
      </c>
      <c r="AZ258" s="13" t="s">
        <v>142</v>
      </c>
      <c r="BF258" s="143">
        <f t="shared" si="64"/>
        <v>0</v>
      </c>
      <c r="BG258" s="143">
        <f t="shared" si="65"/>
        <v>0</v>
      </c>
      <c r="BH258" s="143">
        <f t="shared" si="66"/>
        <v>0</v>
      </c>
      <c r="BI258" s="143">
        <f t="shared" si="67"/>
        <v>0</v>
      </c>
      <c r="BJ258" s="143">
        <f t="shared" si="68"/>
        <v>0</v>
      </c>
      <c r="BK258" s="13" t="s">
        <v>149</v>
      </c>
      <c r="BL258" s="143">
        <f t="shared" si="69"/>
        <v>0</v>
      </c>
      <c r="BM258" s="13" t="s">
        <v>148</v>
      </c>
      <c r="BN258" s="142" t="s">
        <v>1116</v>
      </c>
    </row>
    <row r="259" spans="2:66" s="1" customFormat="1" ht="16.5" customHeight="1">
      <c r="B259" s="130"/>
      <c r="C259" s="144" t="s">
        <v>633</v>
      </c>
      <c r="D259" s="144" t="s">
        <v>205</v>
      </c>
      <c r="E259" s="144">
        <v>345</v>
      </c>
      <c r="F259" s="145" t="s">
        <v>1620</v>
      </c>
      <c r="G259" s="146" t="s">
        <v>1117</v>
      </c>
      <c r="H259" s="147" t="s">
        <v>339</v>
      </c>
      <c r="I259" s="148">
        <v>50</v>
      </c>
      <c r="J259" s="149"/>
      <c r="K259" s="149">
        <f t="shared" si="60"/>
        <v>0</v>
      </c>
      <c r="L259" s="150"/>
      <c r="M259" s="151"/>
      <c r="N259" s="152" t="s">
        <v>1</v>
      </c>
      <c r="O259" s="153" t="s">
        <v>39</v>
      </c>
      <c r="P259" s="140">
        <v>0</v>
      </c>
      <c r="Q259" s="140">
        <f t="shared" si="61"/>
        <v>0</v>
      </c>
      <c r="R259" s="140">
        <v>0</v>
      </c>
      <c r="S259" s="140">
        <f t="shared" si="62"/>
        <v>0</v>
      </c>
      <c r="T259" s="140">
        <v>0</v>
      </c>
      <c r="U259" s="140">
        <f t="shared" si="63"/>
        <v>0</v>
      </c>
      <c r="V259" s="141" t="s">
        <v>1</v>
      </c>
      <c r="AS259" s="142" t="s">
        <v>174</v>
      </c>
      <c r="AU259" s="142" t="s">
        <v>205</v>
      </c>
      <c r="AV259" s="142" t="s">
        <v>149</v>
      </c>
      <c r="AZ259" s="13" t="s">
        <v>142</v>
      </c>
      <c r="BF259" s="143">
        <f t="shared" si="64"/>
        <v>0</v>
      </c>
      <c r="BG259" s="143">
        <f t="shared" si="65"/>
        <v>0</v>
      </c>
      <c r="BH259" s="143">
        <f t="shared" si="66"/>
        <v>0</v>
      </c>
      <c r="BI259" s="143">
        <f t="shared" si="67"/>
        <v>0</v>
      </c>
      <c r="BJ259" s="143">
        <f t="shared" si="68"/>
        <v>0</v>
      </c>
      <c r="BK259" s="13" t="s">
        <v>149</v>
      </c>
      <c r="BL259" s="143">
        <f t="shared" si="69"/>
        <v>0</v>
      </c>
      <c r="BM259" s="13" t="s">
        <v>148</v>
      </c>
      <c r="BN259" s="142" t="s">
        <v>1118</v>
      </c>
    </row>
    <row r="260" spans="2:66" s="1" customFormat="1" ht="16.5" customHeight="1">
      <c r="B260" s="130"/>
      <c r="C260" s="144" t="s">
        <v>637</v>
      </c>
      <c r="D260" s="144" t="s">
        <v>205</v>
      </c>
      <c r="E260" s="144" t="s">
        <v>1585</v>
      </c>
      <c r="F260" s="145" t="s">
        <v>1119</v>
      </c>
      <c r="G260" s="146" t="s">
        <v>958</v>
      </c>
      <c r="H260" s="147" t="s">
        <v>344</v>
      </c>
      <c r="I260" s="148">
        <v>600</v>
      </c>
      <c r="J260" s="149"/>
      <c r="K260" s="149">
        <f t="shared" si="60"/>
        <v>0</v>
      </c>
      <c r="L260" s="150"/>
      <c r="M260" s="151"/>
      <c r="N260" s="152" t="s">
        <v>1</v>
      </c>
      <c r="O260" s="153" t="s">
        <v>39</v>
      </c>
      <c r="P260" s="140">
        <v>0</v>
      </c>
      <c r="Q260" s="140">
        <f t="shared" si="61"/>
        <v>0</v>
      </c>
      <c r="R260" s="140">
        <v>0</v>
      </c>
      <c r="S260" s="140">
        <f t="shared" si="62"/>
        <v>0</v>
      </c>
      <c r="T260" s="140">
        <v>0</v>
      </c>
      <c r="U260" s="140">
        <f t="shared" si="63"/>
        <v>0</v>
      </c>
      <c r="V260" s="141" t="s">
        <v>1</v>
      </c>
      <c r="AS260" s="142" t="s">
        <v>174</v>
      </c>
      <c r="AU260" s="142" t="s">
        <v>205</v>
      </c>
      <c r="AV260" s="142" t="s">
        <v>149</v>
      </c>
      <c r="AZ260" s="13" t="s">
        <v>142</v>
      </c>
      <c r="BF260" s="143">
        <f t="shared" si="64"/>
        <v>0</v>
      </c>
      <c r="BG260" s="143">
        <f t="shared" si="65"/>
        <v>0</v>
      </c>
      <c r="BH260" s="143">
        <f t="shared" si="66"/>
        <v>0</v>
      </c>
      <c r="BI260" s="143">
        <f t="shared" si="67"/>
        <v>0</v>
      </c>
      <c r="BJ260" s="143">
        <f t="shared" si="68"/>
        <v>0</v>
      </c>
      <c r="BK260" s="13" t="s">
        <v>149</v>
      </c>
      <c r="BL260" s="143">
        <f t="shared" si="69"/>
        <v>0</v>
      </c>
      <c r="BM260" s="13" t="s">
        <v>148</v>
      </c>
      <c r="BN260" s="142" t="s">
        <v>1120</v>
      </c>
    </row>
    <row r="261" spans="2:66" s="1" customFormat="1" ht="16.5" customHeight="1">
      <c r="B261" s="130"/>
      <c r="C261" s="144" t="s">
        <v>641</v>
      </c>
      <c r="D261" s="144" t="s">
        <v>205</v>
      </c>
      <c r="E261" s="144" t="s">
        <v>1585</v>
      </c>
      <c r="F261" s="145" t="s">
        <v>1121</v>
      </c>
      <c r="G261" s="146" t="s">
        <v>1122</v>
      </c>
      <c r="H261" s="147" t="s">
        <v>344</v>
      </c>
      <c r="I261" s="148">
        <v>150</v>
      </c>
      <c r="J261" s="149"/>
      <c r="K261" s="149">
        <f t="shared" si="60"/>
        <v>0</v>
      </c>
      <c r="L261" s="150"/>
      <c r="M261" s="151"/>
      <c r="N261" s="152" t="s">
        <v>1</v>
      </c>
      <c r="O261" s="153" t="s">
        <v>39</v>
      </c>
      <c r="P261" s="140">
        <v>0</v>
      </c>
      <c r="Q261" s="140">
        <f t="shared" si="61"/>
        <v>0</v>
      </c>
      <c r="R261" s="140">
        <v>0</v>
      </c>
      <c r="S261" s="140">
        <f t="shared" si="62"/>
        <v>0</v>
      </c>
      <c r="T261" s="140">
        <v>0</v>
      </c>
      <c r="U261" s="140">
        <f t="shared" si="63"/>
        <v>0</v>
      </c>
      <c r="V261" s="141" t="s">
        <v>1</v>
      </c>
      <c r="AS261" s="142" t="s">
        <v>174</v>
      </c>
      <c r="AU261" s="142" t="s">
        <v>205</v>
      </c>
      <c r="AV261" s="142" t="s">
        <v>149</v>
      </c>
      <c r="AZ261" s="13" t="s">
        <v>142</v>
      </c>
      <c r="BF261" s="143">
        <f t="shared" si="64"/>
        <v>0</v>
      </c>
      <c r="BG261" s="143">
        <f t="shared" si="65"/>
        <v>0</v>
      </c>
      <c r="BH261" s="143">
        <f t="shared" si="66"/>
        <v>0</v>
      </c>
      <c r="BI261" s="143">
        <f t="shared" si="67"/>
        <v>0</v>
      </c>
      <c r="BJ261" s="143">
        <f t="shared" si="68"/>
        <v>0</v>
      </c>
      <c r="BK261" s="13" t="s">
        <v>149</v>
      </c>
      <c r="BL261" s="143">
        <f t="shared" si="69"/>
        <v>0</v>
      </c>
      <c r="BM261" s="13" t="s">
        <v>148</v>
      </c>
      <c r="BN261" s="142" t="s">
        <v>1123</v>
      </c>
    </row>
    <row r="262" spans="2:66" s="1" customFormat="1" ht="24.15" customHeight="1">
      <c r="B262" s="130"/>
      <c r="C262" s="144" t="s">
        <v>645</v>
      </c>
      <c r="D262" s="144" t="s">
        <v>205</v>
      </c>
      <c r="E262" s="144" t="s">
        <v>1585</v>
      </c>
      <c r="F262" s="145" t="s">
        <v>1124</v>
      </c>
      <c r="G262" s="146" t="s">
        <v>1125</v>
      </c>
      <c r="H262" s="147" t="s">
        <v>344</v>
      </c>
      <c r="I262" s="148">
        <v>11</v>
      </c>
      <c r="J262" s="149"/>
      <c r="K262" s="149">
        <f t="shared" si="60"/>
        <v>0</v>
      </c>
      <c r="L262" s="150"/>
      <c r="M262" s="151"/>
      <c r="N262" s="152" t="s">
        <v>1</v>
      </c>
      <c r="O262" s="153" t="s">
        <v>39</v>
      </c>
      <c r="P262" s="140">
        <v>0</v>
      </c>
      <c r="Q262" s="140">
        <f t="shared" si="61"/>
        <v>0</v>
      </c>
      <c r="R262" s="140">
        <v>0</v>
      </c>
      <c r="S262" s="140">
        <f t="shared" si="62"/>
        <v>0</v>
      </c>
      <c r="T262" s="140">
        <v>0</v>
      </c>
      <c r="U262" s="140">
        <f t="shared" si="63"/>
        <v>0</v>
      </c>
      <c r="V262" s="141" t="s">
        <v>1</v>
      </c>
      <c r="AS262" s="142" t="s">
        <v>174</v>
      </c>
      <c r="AU262" s="142" t="s">
        <v>205</v>
      </c>
      <c r="AV262" s="142" t="s">
        <v>149</v>
      </c>
      <c r="AZ262" s="13" t="s">
        <v>142</v>
      </c>
      <c r="BF262" s="143">
        <f t="shared" si="64"/>
        <v>0</v>
      </c>
      <c r="BG262" s="143">
        <f t="shared" si="65"/>
        <v>0</v>
      </c>
      <c r="BH262" s="143">
        <f t="shared" si="66"/>
        <v>0</v>
      </c>
      <c r="BI262" s="143">
        <f t="shared" si="67"/>
        <v>0</v>
      </c>
      <c r="BJ262" s="143">
        <f t="shared" si="68"/>
        <v>0</v>
      </c>
      <c r="BK262" s="13" t="s">
        <v>149</v>
      </c>
      <c r="BL262" s="143">
        <f t="shared" si="69"/>
        <v>0</v>
      </c>
      <c r="BM262" s="13" t="s">
        <v>148</v>
      </c>
      <c r="BN262" s="142" t="s">
        <v>1126</v>
      </c>
    </row>
    <row r="263" spans="2:66" s="1" customFormat="1" ht="16.5" customHeight="1">
      <c r="B263" s="130"/>
      <c r="C263" s="144" t="s">
        <v>649</v>
      </c>
      <c r="D263" s="144" t="s">
        <v>205</v>
      </c>
      <c r="E263" s="144" t="s">
        <v>1585</v>
      </c>
      <c r="F263" s="145" t="s">
        <v>1127</v>
      </c>
      <c r="G263" s="146" t="s">
        <v>1128</v>
      </c>
      <c r="H263" s="147" t="s">
        <v>344</v>
      </c>
      <c r="I263" s="148">
        <v>4</v>
      </c>
      <c r="J263" s="149"/>
      <c r="K263" s="149">
        <f t="shared" si="60"/>
        <v>0</v>
      </c>
      <c r="L263" s="150"/>
      <c r="M263" s="151"/>
      <c r="N263" s="152" t="s">
        <v>1</v>
      </c>
      <c r="O263" s="153" t="s">
        <v>39</v>
      </c>
      <c r="P263" s="140">
        <v>0</v>
      </c>
      <c r="Q263" s="140">
        <f t="shared" si="61"/>
        <v>0</v>
      </c>
      <c r="R263" s="140">
        <v>0</v>
      </c>
      <c r="S263" s="140">
        <f t="shared" si="62"/>
        <v>0</v>
      </c>
      <c r="T263" s="140">
        <v>0</v>
      </c>
      <c r="U263" s="140">
        <f t="shared" si="63"/>
        <v>0</v>
      </c>
      <c r="V263" s="141" t="s">
        <v>1</v>
      </c>
      <c r="AS263" s="142" t="s">
        <v>174</v>
      </c>
      <c r="AU263" s="142" t="s">
        <v>205</v>
      </c>
      <c r="AV263" s="142" t="s">
        <v>149</v>
      </c>
      <c r="AZ263" s="13" t="s">
        <v>142</v>
      </c>
      <c r="BF263" s="143">
        <f t="shared" si="64"/>
        <v>0</v>
      </c>
      <c r="BG263" s="143">
        <f t="shared" si="65"/>
        <v>0</v>
      </c>
      <c r="BH263" s="143">
        <f t="shared" si="66"/>
        <v>0</v>
      </c>
      <c r="BI263" s="143">
        <f t="shared" si="67"/>
        <v>0</v>
      </c>
      <c r="BJ263" s="143">
        <f t="shared" si="68"/>
        <v>0</v>
      </c>
      <c r="BK263" s="13" t="s">
        <v>149</v>
      </c>
      <c r="BL263" s="143">
        <f t="shared" si="69"/>
        <v>0</v>
      </c>
      <c r="BM263" s="13" t="s">
        <v>148</v>
      </c>
      <c r="BN263" s="142" t="s">
        <v>1129</v>
      </c>
    </row>
    <row r="264" spans="2:66" s="1" customFormat="1" ht="24.15" customHeight="1">
      <c r="B264" s="130"/>
      <c r="C264" s="144" t="s">
        <v>655</v>
      </c>
      <c r="D264" s="144" t="s">
        <v>205</v>
      </c>
      <c r="E264" s="144" t="s">
        <v>1585</v>
      </c>
      <c r="F264" s="145" t="s">
        <v>1130</v>
      </c>
      <c r="G264" s="146" t="s">
        <v>1131</v>
      </c>
      <c r="H264" s="147" t="s">
        <v>344</v>
      </c>
      <c r="I264" s="148">
        <v>1</v>
      </c>
      <c r="J264" s="149"/>
      <c r="K264" s="149">
        <f t="shared" si="60"/>
        <v>0</v>
      </c>
      <c r="L264" s="150"/>
      <c r="M264" s="151"/>
      <c r="N264" s="152" t="s">
        <v>1</v>
      </c>
      <c r="O264" s="153" t="s">
        <v>39</v>
      </c>
      <c r="P264" s="140">
        <v>0</v>
      </c>
      <c r="Q264" s="140">
        <f t="shared" si="61"/>
        <v>0</v>
      </c>
      <c r="R264" s="140">
        <v>0</v>
      </c>
      <c r="S264" s="140">
        <f t="shared" si="62"/>
        <v>0</v>
      </c>
      <c r="T264" s="140">
        <v>0</v>
      </c>
      <c r="U264" s="140">
        <f t="shared" si="63"/>
        <v>0</v>
      </c>
      <c r="V264" s="141" t="s">
        <v>1</v>
      </c>
      <c r="AS264" s="142" t="s">
        <v>174</v>
      </c>
      <c r="AU264" s="142" t="s">
        <v>205</v>
      </c>
      <c r="AV264" s="142" t="s">
        <v>149</v>
      </c>
      <c r="AZ264" s="13" t="s">
        <v>142</v>
      </c>
      <c r="BF264" s="143">
        <f t="shared" si="64"/>
        <v>0</v>
      </c>
      <c r="BG264" s="143">
        <f t="shared" si="65"/>
        <v>0</v>
      </c>
      <c r="BH264" s="143">
        <f t="shared" si="66"/>
        <v>0</v>
      </c>
      <c r="BI264" s="143">
        <f t="shared" si="67"/>
        <v>0</v>
      </c>
      <c r="BJ264" s="143">
        <f t="shared" si="68"/>
        <v>0</v>
      </c>
      <c r="BK264" s="13" t="s">
        <v>149</v>
      </c>
      <c r="BL264" s="143">
        <f t="shared" si="69"/>
        <v>0</v>
      </c>
      <c r="BM264" s="13" t="s">
        <v>148</v>
      </c>
      <c r="BN264" s="142" t="s">
        <v>1132</v>
      </c>
    </row>
    <row r="265" spans="2:66" s="11" customFormat="1" ht="22.95" customHeight="1">
      <c r="B265" s="119"/>
      <c r="D265" s="120" t="s">
        <v>72</v>
      </c>
      <c r="E265" s="120"/>
      <c r="F265" s="128" t="s">
        <v>1133</v>
      </c>
      <c r="G265" s="128" t="s">
        <v>1134</v>
      </c>
      <c r="K265" s="129">
        <f>BL265</f>
        <v>0</v>
      </c>
      <c r="M265" s="119"/>
      <c r="N265" s="123"/>
      <c r="Q265" s="124">
        <f>SUM(Q266:Q297)</f>
        <v>0</v>
      </c>
      <c r="S265" s="124">
        <f>SUM(S266:S297)</f>
        <v>0</v>
      </c>
      <c r="U265" s="124">
        <f>SUM(U266:U297)</f>
        <v>0</v>
      </c>
      <c r="V265" s="125"/>
      <c r="AS265" s="120" t="s">
        <v>81</v>
      </c>
      <c r="AU265" s="126" t="s">
        <v>72</v>
      </c>
      <c r="AV265" s="126" t="s">
        <v>81</v>
      </c>
      <c r="AZ265" s="120" t="s">
        <v>142</v>
      </c>
      <c r="BL265" s="127">
        <f>SUM(BL266:BL297)</f>
        <v>0</v>
      </c>
    </row>
    <row r="266" spans="2:66" s="1" customFormat="1" ht="16.5" customHeight="1">
      <c r="B266" s="130"/>
      <c r="C266" s="144" t="s">
        <v>659</v>
      </c>
      <c r="D266" s="144" t="s">
        <v>205</v>
      </c>
      <c r="E266" s="144">
        <v>341</v>
      </c>
      <c r="F266" s="145" t="s">
        <v>1593</v>
      </c>
      <c r="G266" s="146" t="s">
        <v>1071</v>
      </c>
      <c r="H266" s="147" t="s">
        <v>339</v>
      </c>
      <c r="I266" s="148">
        <v>350</v>
      </c>
      <c r="J266" s="149"/>
      <c r="K266" s="149">
        <f t="shared" ref="K266:K297" si="70">ROUND(J266*I266,2)</f>
        <v>0</v>
      </c>
      <c r="L266" s="150"/>
      <c r="M266" s="151"/>
      <c r="N266" s="152" t="s">
        <v>1</v>
      </c>
      <c r="O266" s="153" t="s">
        <v>39</v>
      </c>
      <c r="P266" s="140">
        <v>0</v>
      </c>
      <c r="Q266" s="140">
        <f t="shared" ref="Q266:Q297" si="71">P266*I266</f>
        <v>0</v>
      </c>
      <c r="R266" s="140">
        <v>0</v>
      </c>
      <c r="S266" s="140">
        <f t="shared" ref="S266:S297" si="72">R266*I266</f>
        <v>0</v>
      </c>
      <c r="T266" s="140">
        <v>0</v>
      </c>
      <c r="U266" s="140">
        <f t="shared" ref="U266:U297" si="73">T266*I266</f>
        <v>0</v>
      </c>
      <c r="V266" s="141" t="s">
        <v>1</v>
      </c>
      <c r="AS266" s="142" t="s">
        <v>174</v>
      </c>
      <c r="AU266" s="142" t="s">
        <v>205</v>
      </c>
      <c r="AV266" s="142" t="s">
        <v>149</v>
      </c>
      <c r="AZ266" s="13" t="s">
        <v>142</v>
      </c>
      <c r="BF266" s="143">
        <f t="shared" ref="BF266:BF297" si="74">IF(O266="základná",K266,0)</f>
        <v>0</v>
      </c>
      <c r="BG266" s="143">
        <f t="shared" ref="BG266:BG297" si="75">IF(O266="znížená",K266,0)</f>
        <v>0</v>
      </c>
      <c r="BH266" s="143">
        <f t="shared" ref="BH266:BH297" si="76">IF(O266="zákl. prenesená",K266,0)</f>
        <v>0</v>
      </c>
      <c r="BI266" s="143">
        <f t="shared" ref="BI266:BI297" si="77">IF(O266="zníž. prenesená",K266,0)</f>
        <v>0</v>
      </c>
      <c r="BJ266" s="143">
        <f t="shared" ref="BJ266:BJ297" si="78">IF(O266="nulová",K266,0)</f>
        <v>0</v>
      </c>
      <c r="BK266" s="13" t="s">
        <v>149</v>
      </c>
      <c r="BL266" s="143">
        <f t="shared" ref="BL266:BL297" si="79">ROUND(J266*I266,2)</f>
        <v>0</v>
      </c>
      <c r="BM266" s="13" t="s">
        <v>148</v>
      </c>
      <c r="BN266" s="142" t="s">
        <v>1135</v>
      </c>
    </row>
    <row r="267" spans="2:66" s="1" customFormat="1" ht="16.5" customHeight="1">
      <c r="B267" s="130"/>
      <c r="C267" s="144" t="s">
        <v>663</v>
      </c>
      <c r="D267" s="144" t="s">
        <v>205</v>
      </c>
      <c r="E267" s="144">
        <v>341</v>
      </c>
      <c r="F267" s="145" t="s">
        <v>1599</v>
      </c>
      <c r="G267" s="146" t="s">
        <v>1136</v>
      </c>
      <c r="H267" s="147" t="s">
        <v>339</v>
      </c>
      <c r="I267" s="148">
        <v>250</v>
      </c>
      <c r="J267" s="149"/>
      <c r="K267" s="149">
        <f t="shared" si="70"/>
        <v>0</v>
      </c>
      <c r="L267" s="150"/>
      <c r="M267" s="151"/>
      <c r="N267" s="152" t="s">
        <v>1</v>
      </c>
      <c r="O267" s="153" t="s">
        <v>39</v>
      </c>
      <c r="P267" s="140">
        <v>0</v>
      </c>
      <c r="Q267" s="140">
        <f t="shared" si="71"/>
        <v>0</v>
      </c>
      <c r="R267" s="140">
        <v>0</v>
      </c>
      <c r="S267" s="140">
        <f t="shared" si="72"/>
        <v>0</v>
      </c>
      <c r="T267" s="140">
        <v>0</v>
      </c>
      <c r="U267" s="140">
        <f t="shared" si="73"/>
        <v>0</v>
      </c>
      <c r="V267" s="141" t="s">
        <v>1</v>
      </c>
      <c r="AS267" s="142" t="s">
        <v>174</v>
      </c>
      <c r="AU267" s="142" t="s">
        <v>205</v>
      </c>
      <c r="AV267" s="142" t="s">
        <v>149</v>
      </c>
      <c r="AZ267" s="13" t="s">
        <v>142</v>
      </c>
      <c r="BF267" s="143">
        <f t="shared" si="74"/>
        <v>0</v>
      </c>
      <c r="BG267" s="143">
        <f t="shared" si="75"/>
        <v>0</v>
      </c>
      <c r="BH267" s="143">
        <f t="shared" si="76"/>
        <v>0</v>
      </c>
      <c r="BI267" s="143">
        <f t="shared" si="77"/>
        <v>0</v>
      </c>
      <c r="BJ267" s="143">
        <f t="shared" si="78"/>
        <v>0</v>
      </c>
      <c r="BK267" s="13" t="s">
        <v>149</v>
      </c>
      <c r="BL267" s="143">
        <f t="shared" si="79"/>
        <v>0</v>
      </c>
      <c r="BM267" s="13" t="s">
        <v>148</v>
      </c>
      <c r="BN267" s="142" t="s">
        <v>1137</v>
      </c>
    </row>
    <row r="268" spans="2:66" s="1" customFormat="1" ht="16.5" customHeight="1">
      <c r="B268" s="130"/>
      <c r="C268" s="144" t="s">
        <v>667</v>
      </c>
      <c r="D268" s="144" t="s">
        <v>205</v>
      </c>
      <c r="E268" s="144">
        <v>341</v>
      </c>
      <c r="F268" s="145" t="s">
        <v>1594</v>
      </c>
      <c r="G268" s="146" t="s">
        <v>1073</v>
      </c>
      <c r="H268" s="147" t="s">
        <v>339</v>
      </c>
      <c r="I268" s="148">
        <v>50</v>
      </c>
      <c r="J268" s="149"/>
      <c r="K268" s="149">
        <f t="shared" si="70"/>
        <v>0</v>
      </c>
      <c r="L268" s="150"/>
      <c r="M268" s="151"/>
      <c r="N268" s="152" t="s">
        <v>1</v>
      </c>
      <c r="O268" s="153" t="s">
        <v>39</v>
      </c>
      <c r="P268" s="140">
        <v>0</v>
      </c>
      <c r="Q268" s="140">
        <f t="shared" si="71"/>
        <v>0</v>
      </c>
      <c r="R268" s="140">
        <v>0</v>
      </c>
      <c r="S268" s="140">
        <f t="shared" si="72"/>
        <v>0</v>
      </c>
      <c r="T268" s="140">
        <v>0</v>
      </c>
      <c r="U268" s="140">
        <f t="shared" si="73"/>
        <v>0</v>
      </c>
      <c r="V268" s="141" t="s">
        <v>1</v>
      </c>
      <c r="AS268" s="142" t="s">
        <v>174</v>
      </c>
      <c r="AU268" s="142" t="s">
        <v>205</v>
      </c>
      <c r="AV268" s="142" t="s">
        <v>149</v>
      </c>
      <c r="AZ268" s="13" t="s">
        <v>142</v>
      </c>
      <c r="BF268" s="143">
        <f t="shared" si="74"/>
        <v>0</v>
      </c>
      <c r="BG268" s="143">
        <f t="shared" si="75"/>
        <v>0</v>
      </c>
      <c r="BH268" s="143">
        <f t="shared" si="76"/>
        <v>0</v>
      </c>
      <c r="BI268" s="143">
        <f t="shared" si="77"/>
        <v>0</v>
      </c>
      <c r="BJ268" s="143">
        <f t="shared" si="78"/>
        <v>0</v>
      </c>
      <c r="BK268" s="13" t="s">
        <v>149</v>
      </c>
      <c r="BL268" s="143">
        <f t="shared" si="79"/>
        <v>0</v>
      </c>
      <c r="BM268" s="13" t="s">
        <v>148</v>
      </c>
      <c r="BN268" s="142" t="s">
        <v>1138</v>
      </c>
    </row>
    <row r="269" spans="2:66" s="1" customFormat="1" ht="16.5" customHeight="1">
      <c r="B269" s="130"/>
      <c r="C269" s="144" t="s">
        <v>671</v>
      </c>
      <c r="D269" s="144" t="s">
        <v>205</v>
      </c>
      <c r="E269" s="144">
        <v>341</v>
      </c>
      <c r="F269" s="145" t="s">
        <v>1595</v>
      </c>
      <c r="G269" s="146" t="s">
        <v>1075</v>
      </c>
      <c r="H269" s="147" t="s">
        <v>339</v>
      </c>
      <c r="I269" s="148">
        <v>300</v>
      </c>
      <c r="J269" s="149"/>
      <c r="K269" s="149">
        <f t="shared" si="70"/>
        <v>0</v>
      </c>
      <c r="L269" s="150"/>
      <c r="M269" s="151"/>
      <c r="N269" s="152" t="s">
        <v>1</v>
      </c>
      <c r="O269" s="153" t="s">
        <v>39</v>
      </c>
      <c r="P269" s="140">
        <v>0</v>
      </c>
      <c r="Q269" s="140">
        <f t="shared" si="71"/>
        <v>0</v>
      </c>
      <c r="R269" s="140">
        <v>0</v>
      </c>
      <c r="S269" s="140">
        <f t="shared" si="72"/>
        <v>0</v>
      </c>
      <c r="T269" s="140">
        <v>0</v>
      </c>
      <c r="U269" s="140">
        <f t="shared" si="73"/>
        <v>0</v>
      </c>
      <c r="V269" s="141" t="s">
        <v>1</v>
      </c>
      <c r="AS269" s="142" t="s">
        <v>174</v>
      </c>
      <c r="AU269" s="142" t="s">
        <v>205</v>
      </c>
      <c r="AV269" s="142" t="s">
        <v>149</v>
      </c>
      <c r="AZ269" s="13" t="s">
        <v>142</v>
      </c>
      <c r="BF269" s="143">
        <f t="shared" si="74"/>
        <v>0</v>
      </c>
      <c r="BG269" s="143">
        <f t="shared" si="75"/>
        <v>0</v>
      </c>
      <c r="BH269" s="143">
        <f t="shared" si="76"/>
        <v>0</v>
      </c>
      <c r="BI269" s="143">
        <f t="shared" si="77"/>
        <v>0</v>
      </c>
      <c r="BJ269" s="143">
        <f t="shared" si="78"/>
        <v>0</v>
      </c>
      <c r="BK269" s="13" t="s">
        <v>149</v>
      </c>
      <c r="BL269" s="143">
        <f t="shared" si="79"/>
        <v>0</v>
      </c>
      <c r="BM269" s="13" t="s">
        <v>148</v>
      </c>
      <c r="BN269" s="142" t="s">
        <v>1139</v>
      </c>
    </row>
    <row r="270" spans="2:66" s="1" customFormat="1" ht="16.5" customHeight="1">
      <c r="B270" s="130"/>
      <c r="C270" s="144" t="s">
        <v>675</v>
      </c>
      <c r="D270" s="144" t="s">
        <v>205</v>
      </c>
      <c r="E270" s="144">
        <v>341</v>
      </c>
      <c r="F270" s="145" t="s">
        <v>1598</v>
      </c>
      <c r="G270" s="146" t="s">
        <v>1140</v>
      </c>
      <c r="H270" s="147" t="s">
        <v>339</v>
      </c>
      <c r="I270" s="148">
        <v>20</v>
      </c>
      <c r="J270" s="149"/>
      <c r="K270" s="149">
        <f t="shared" si="70"/>
        <v>0</v>
      </c>
      <c r="L270" s="150"/>
      <c r="M270" s="151"/>
      <c r="N270" s="152" t="s">
        <v>1</v>
      </c>
      <c r="O270" s="153" t="s">
        <v>39</v>
      </c>
      <c r="P270" s="140">
        <v>0</v>
      </c>
      <c r="Q270" s="140">
        <f t="shared" si="71"/>
        <v>0</v>
      </c>
      <c r="R270" s="140">
        <v>0</v>
      </c>
      <c r="S270" s="140">
        <f t="shared" si="72"/>
        <v>0</v>
      </c>
      <c r="T270" s="140">
        <v>0</v>
      </c>
      <c r="U270" s="140">
        <f t="shared" si="73"/>
        <v>0</v>
      </c>
      <c r="V270" s="141" t="s">
        <v>1</v>
      </c>
      <c r="AS270" s="142" t="s">
        <v>174</v>
      </c>
      <c r="AU270" s="142" t="s">
        <v>205</v>
      </c>
      <c r="AV270" s="142" t="s">
        <v>149</v>
      </c>
      <c r="AZ270" s="13" t="s">
        <v>142</v>
      </c>
      <c r="BF270" s="143">
        <f t="shared" si="74"/>
        <v>0</v>
      </c>
      <c r="BG270" s="143">
        <f t="shared" si="75"/>
        <v>0</v>
      </c>
      <c r="BH270" s="143">
        <f t="shared" si="76"/>
        <v>0</v>
      </c>
      <c r="BI270" s="143">
        <f t="shared" si="77"/>
        <v>0</v>
      </c>
      <c r="BJ270" s="143">
        <f t="shared" si="78"/>
        <v>0</v>
      </c>
      <c r="BK270" s="13" t="s">
        <v>149</v>
      </c>
      <c r="BL270" s="143">
        <f t="shared" si="79"/>
        <v>0</v>
      </c>
      <c r="BM270" s="13" t="s">
        <v>148</v>
      </c>
      <c r="BN270" s="142" t="s">
        <v>1141</v>
      </c>
    </row>
    <row r="271" spans="2:66" s="1" customFormat="1" ht="16.5" customHeight="1">
      <c r="B271" s="130"/>
      <c r="C271" s="144" t="s">
        <v>681</v>
      </c>
      <c r="D271" s="144" t="s">
        <v>205</v>
      </c>
      <c r="E271" s="144">
        <v>341</v>
      </c>
      <c r="F271" s="145" t="s">
        <v>1596</v>
      </c>
      <c r="G271" s="146" t="s">
        <v>1077</v>
      </c>
      <c r="H271" s="147" t="s">
        <v>339</v>
      </c>
      <c r="I271" s="148">
        <v>20</v>
      </c>
      <c r="J271" s="149"/>
      <c r="K271" s="149">
        <f t="shared" si="70"/>
        <v>0</v>
      </c>
      <c r="L271" s="150"/>
      <c r="M271" s="151"/>
      <c r="N271" s="152" t="s">
        <v>1</v>
      </c>
      <c r="O271" s="153" t="s">
        <v>39</v>
      </c>
      <c r="P271" s="140">
        <v>0</v>
      </c>
      <c r="Q271" s="140">
        <f t="shared" si="71"/>
        <v>0</v>
      </c>
      <c r="R271" s="140">
        <v>0</v>
      </c>
      <c r="S271" s="140">
        <f t="shared" si="72"/>
        <v>0</v>
      </c>
      <c r="T271" s="140">
        <v>0</v>
      </c>
      <c r="U271" s="140">
        <f t="shared" si="73"/>
        <v>0</v>
      </c>
      <c r="V271" s="141" t="s">
        <v>1</v>
      </c>
      <c r="AS271" s="142" t="s">
        <v>174</v>
      </c>
      <c r="AU271" s="142" t="s">
        <v>205</v>
      </c>
      <c r="AV271" s="142" t="s">
        <v>149</v>
      </c>
      <c r="AZ271" s="13" t="s">
        <v>142</v>
      </c>
      <c r="BF271" s="143">
        <f t="shared" si="74"/>
        <v>0</v>
      </c>
      <c r="BG271" s="143">
        <f t="shared" si="75"/>
        <v>0</v>
      </c>
      <c r="BH271" s="143">
        <f t="shared" si="76"/>
        <v>0</v>
      </c>
      <c r="BI271" s="143">
        <f t="shared" si="77"/>
        <v>0</v>
      </c>
      <c r="BJ271" s="143">
        <f t="shared" si="78"/>
        <v>0</v>
      </c>
      <c r="BK271" s="13" t="s">
        <v>149</v>
      </c>
      <c r="BL271" s="143">
        <f t="shared" si="79"/>
        <v>0</v>
      </c>
      <c r="BM271" s="13" t="s">
        <v>148</v>
      </c>
      <c r="BN271" s="142" t="s">
        <v>1142</v>
      </c>
    </row>
    <row r="272" spans="2:66" s="1" customFormat="1" ht="16.5" customHeight="1">
      <c r="B272" s="130"/>
      <c r="C272" s="144" t="s">
        <v>685</v>
      </c>
      <c r="D272" s="144" t="s">
        <v>205</v>
      </c>
      <c r="E272" s="144" t="s">
        <v>1585</v>
      </c>
      <c r="F272" s="145" t="s">
        <v>1143</v>
      </c>
      <c r="G272" s="146" t="s">
        <v>1082</v>
      </c>
      <c r="H272" s="147" t="s">
        <v>344</v>
      </c>
      <c r="I272" s="148">
        <v>4</v>
      </c>
      <c r="J272" s="149"/>
      <c r="K272" s="149">
        <f t="shared" si="70"/>
        <v>0</v>
      </c>
      <c r="L272" s="150"/>
      <c r="M272" s="151"/>
      <c r="N272" s="152" t="s">
        <v>1</v>
      </c>
      <c r="O272" s="153" t="s">
        <v>39</v>
      </c>
      <c r="P272" s="140">
        <v>0</v>
      </c>
      <c r="Q272" s="140">
        <f t="shared" si="71"/>
        <v>0</v>
      </c>
      <c r="R272" s="140">
        <v>0</v>
      </c>
      <c r="S272" s="140">
        <f t="shared" si="72"/>
        <v>0</v>
      </c>
      <c r="T272" s="140">
        <v>0</v>
      </c>
      <c r="U272" s="140">
        <f t="shared" si="73"/>
        <v>0</v>
      </c>
      <c r="V272" s="141" t="s">
        <v>1</v>
      </c>
      <c r="AS272" s="142" t="s">
        <v>174</v>
      </c>
      <c r="AU272" s="142" t="s">
        <v>205</v>
      </c>
      <c r="AV272" s="142" t="s">
        <v>149</v>
      </c>
      <c r="AZ272" s="13" t="s">
        <v>142</v>
      </c>
      <c r="BF272" s="143">
        <f t="shared" si="74"/>
        <v>0</v>
      </c>
      <c r="BG272" s="143">
        <f t="shared" si="75"/>
        <v>0</v>
      </c>
      <c r="BH272" s="143">
        <f t="shared" si="76"/>
        <v>0</v>
      </c>
      <c r="BI272" s="143">
        <f t="shared" si="77"/>
        <v>0</v>
      </c>
      <c r="BJ272" s="143">
        <f t="shared" si="78"/>
        <v>0</v>
      </c>
      <c r="BK272" s="13" t="s">
        <v>149</v>
      </c>
      <c r="BL272" s="143">
        <f t="shared" si="79"/>
        <v>0</v>
      </c>
      <c r="BM272" s="13" t="s">
        <v>148</v>
      </c>
      <c r="BN272" s="142" t="s">
        <v>1144</v>
      </c>
    </row>
    <row r="273" spans="2:66" s="1" customFormat="1" ht="16.5" customHeight="1">
      <c r="B273" s="130"/>
      <c r="C273" s="144" t="s">
        <v>689</v>
      </c>
      <c r="D273" s="144" t="s">
        <v>205</v>
      </c>
      <c r="E273" s="144">
        <v>345</v>
      </c>
      <c r="F273" s="145" t="s">
        <v>1600</v>
      </c>
      <c r="G273" s="146" t="s">
        <v>1084</v>
      </c>
      <c r="H273" s="147" t="s">
        <v>344</v>
      </c>
      <c r="I273" s="148">
        <v>1</v>
      </c>
      <c r="J273" s="149"/>
      <c r="K273" s="149">
        <f t="shared" si="70"/>
        <v>0</v>
      </c>
      <c r="L273" s="150"/>
      <c r="M273" s="151"/>
      <c r="N273" s="152" t="s">
        <v>1</v>
      </c>
      <c r="O273" s="153" t="s">
        <v>39</v>
      </c>
      <c r="P273" s="140">
        <v>0</v>
      </c>
      <c r="Q273" s="140">
        <f t="shared" si="71"/>
        <v>0</v>
      </c>
      <c r="R273" s="140">
        <v>0</v>
      </c>
      <c r="S273" s="140">
        <f t="shared" si="72"/>
        <v>0</v>
      </c>
      <c r="T273" s="140">
        <v>0</v>
      </c>
      <c r="U273" s="140">
        <f t="shared" si="73"/>
        <v>0</v>
      </c>
      <c r="V273" s="141" t="s">
        <v>1</v>
      </c>
      <c r="AS273" s="142" t="s">
        <v>174</v>
      </c>
      <c r="AU273" s="142" t="s">
        <v>205</v>
      </c>
      <c r="AV273" s="142" t="s">
        <v>149</v>
      </c>
      <c r="AZ273" s="13" t="s">
        <v>142</v>
      </c>
      <c r="BF273" s="143">
        <f t="shared" si="74"/>
        <v>0</v>
      </c>
      <c r="BG273" s="143">
        <f t="shared" si="75"/>
        <v>0</v>
      </c>
      <c r="BH273" s="143">
        <f t="shared" si="76"/>
        <v>0</v>
      </c>
      <c r="BI273" s="143">
        <f t="shared" si="77"/>
        <v>0</v>
      </c>
      <c r="BJ273" s="143">
        <f t="shared" si="78"/>
        <v>0</v>
      </c>
      <c r="BK273" s="13" t="s">
        <v>149</v>
      </c>
      <c r="BL273" s="143">
        <f t="shared" si="79"/>
        <v>0</v>
      </c>
      <c r="BM273" s="13" t="s">
        <v>148</v>
      </c>
      <c r="BN273" s="142" t="s">
        <v>1145</v>
      </c>
    </row>
    <row r="274" spans="2:66" s="1" customFormat="1" ht="24.15" customHeight="1">
      <c r="B274" s="130"/>
      <c r="C274" s="144" t="s">
        <v>693</v>
      </c>
      <c r="D274" s="144" t="s">
        <v>205</v>
      </c>
      <c r="E274" s="144" t="s">
        <v>1585</v>
      </c>
      <c r="F274" s="145" t="s">
        <v>1146</v>
      </c>
      <c r="G274" s="146" t="s">
        <v>1147</v>
      </c>
      <c r="H274" s="147" t="s">
        <v>344</v>
      </c>
      <c r="I274" s="148">
        <v>1</v>
      </c>
      <c r="J274" s="149"/>
      <c r="K274" s="149">
        <f t="shared" si="70"/>
        <v>0</v>
      </c>
      <c r="L274" s="150"/>
      <c r="M274" s="151"/>
      <c r="N274" s="152" t="s">
        <v>1</v>
      </c>
      <c r="O274" s="153" t="s">
        <v>39</v>
      </c>
      <c r="P274" s="140">
        <v>0</v>
      </c>
      <c r="Q274" s="140">
        <f t="shared" si="71"/>
        <v>0</v>
      </c>
      <c r="R274" s="140">
        <v>0</v>
      </c>
      <c r="S274" s="140">
        <f t="shared" si="72"/>
        <v>0</v>
      </c>
      <c r="T274" s="140">
        <v>0</v>
      </c>
      <c r="U274" s="140">
        <f t="shared" si="73"/>
        <v>0</v>
      </c>
      <c r="V274" s="141" t="s">
        <v>1</v>
      </c>
      <c r="AS274" s="142" t="s">
        <v>174</v>
      </c>
      <c r="AU274" s="142" t="s">
        <v>205</v>
      </c>
      <c r="AV274" s="142" t="s">
        <v>149</v>
      </c>
      <c r="AZ274" s="13" t="s">
        <v>142</v>
      </c>
      <c r="BF274" s="143">
        <f t="shared" si="74"/>
        <v>0</v>
      </c>
      <c r="BG274" s="143">
        <f t="shared" si="75"/>
        <v>0</v>
      </c>
      <c r="BH274" s="143">
        <f t="shared" si="76"/>
        <v>0</v>
      </c>
      <c r="BI274" s="143">
        <f t="shared" si="77"/>
        <v>0</v>
      </c>
      <c r="BJ274" s="143">
        <f t="shared" si="78"/>
        <v>0</v>
      </c>
      <c r="BK274" s="13" t="s">
        <v>149</v>
      </c>
      <c r="BL274" s="143">
        <f t="shared" si="79"/>
        <v>0</v>
      </c>
      <c r="BM274" s="13" t="s">
        <v>148</v>
      </c>
      <c r="BN274" s="142" t="s">
        <v>1148</v>
      </c>
    </row>
    <row r="275" spans="2:66" s="1" customFormat="1" ht="16.5" customHeight="1">
      <c r="B275" s="130"/>
      <c r="C275" s="144" t="s">
        <v>697</v>
      </c>
      <c r="D275" s="144" t="s">
        <v>205</v>
      </c>
      <c r="E275" s="144" t="s">
        <v>1585</v>
      </c>
      <c r="F275" s="145" t="s">
        <v>1149</v>
      </c>
      <c r="G275" s="146" t="s">
        <v>1087</v>
      </c>
      <c r="H275" s="147" t="s">
        <v>344</v>
      </c>
      <c r="I275" s="148">
        <v>16</v>
      </c>
      <c r="J275" s="149"/>
      <c r="K275" s="149">
        <f t="shared" si="70"/>
        <v>0</v>
      </c>
      <c r="L275" s="150"/>
      <c r="M275" s="151"/>
      <c r="N275" s="152" t="s">
        <v>1</v>
      </c>
      <c r="O275" s="153" t="s">
        <v>39</v>
      </c>
      <c r="P275" s="140">
        <v>0</v>
      </c>
      <c r="Q275" s="140">
        <f t="shared" si="71"/>
        <v>0</v>
      </c>
      <c r="R275" s="140">
        <v>0</v>
      </c>
      <c r="S275" s="140">
        <f t="shared" si="72"/>
        <v>0</v>
      </c>
      <c r="T275" s="140">
        <v>0</v>
      </c>
      <c r="U275" s="140">
        <f t="shared" si="73"/>
        <v>0</v>
      </c>
      <c r="V275" s="141" t="s">
        <v>1</v>
      </c>
      <c r="AS275" s="142" t="s">
        <v>174</v>
      </c>
      <c r="AU275" s="142" t="s">
        <v>205</v>
      </c>
      <c r="AV275" s="142" t="s">
        <v>149</v>
      </c>
      <c r="AZ275" s="13" t="s">
        <v>142</v>
      </c>
      <c r="BF275" s="143">
        <f t="shared" si="74"/>
        <v>0</v>
      </c>
      <c r="BG275" s="143">
        <f t="shared" si="75"/>
        <v>0</v>
      </c>
      <c r="BH275" s="143">
        <f t="shared" si="76"/>
        <v>0</v>
      </c>
      <c r="BI275" s="143">
        <f t="shared" si="77"/>
        <v>0</v>
      </c>
      <c r="BJ275" s="143">
        <f t="shared" si="78"/>
        <v>0</v>
      </c>
      <c r="BK275" s="13" t="s">
        <v>149</v>
      </c>
      <c r="BL275" s="143">
        <f t="shared" si="79"/>
        <v>0</v>
      </c>
      <c r="BM275" s="13" t="s">
        <v>148</v>
      </c>
      <c r="BN275" s="142" t="s">
        <v>1150</v>
      </c>
    </row>
    <row r="276" spans="2:66" s="1" customFormat="1" ht="16.5" customHeight="1">
      <c r="B276" s="130"/>
      <c r="C276" s="144" t="s">
        <v>701</v>
      </c>
      <c r="D276" s="144" t="s">
        <v>205</v>
      </c>
      <c r="E276" s="144" t="s">
        <v>1585</v>
      </c>
      <c r="F276" s="145" t="s">
        <v>1151</v>
      </c>
      <c r="G276" s="146" t="s">
        <v>1152</v>
      </c>
      <c r="H276" s="147" t="s">
        <v>344</v>
      </c>
      <c r="I276" s="148">
        <v>18</v>
      </c>
      <c r="J276" s="149"/>
      <c r="K276" s="149">
        <f t="shared" si="70"/>
        <v>0</v>
      </c>
      <c r="L276" s="150"/>
      <c r="M276" s="151"/>
      <c r="N276" s="152" t="s">
        <v>1</v>
      </c>
      <c r="O276" s="153" t="s">
        <v>39</v>
      </c>
      <c r="P276" s="140">
        <v>0</v>
      </c>
      <c r="Q276" s="140">
        <f t="shared" si="71"/>
        <v>0</v>
      </c>
      <c r="R276" s="140">
        <v>0</v>
      </c>
      <c r="S276" s="140">
        <f t="shared" si="72"/>
        <v>0</v>
      </c>
      <c r="T276" s="140">
        <v>0</v>
      </c>
      <c r="U276" s="140">
        <f t="shared" si="73"/>
        <v>0</v>
      </c>
      <c r="V276" s="141" t="s">
        <v>1</v>
      </c>
      <c r="AS276" s="142" t="s">
        <v>174</v>
      </c>
      <c r="AU276" s="142" t="s">
        <v>205</v>
      </c>
      <c r="AV276" s="142" t="s">
        <v>149</v>
      </c>
      <c r="AZ276" s="13" t="s">
        <v>142</v>
      </c>
      <c r="BF276" s="143">
        <f t="shared" si="74"/>
        <v>0</v>
      </c>
      <c r="BG276" s="143">
        <f t="shared" si="75"/>
        <v>0</v>
      </c>
      <c r="BH276" s="143">
        <f t="shared" si="76"/>
        <v>0</v>
      </c>
      <c r="BI276" s="143">
        <f t="shared" si="77"/>
        <v>0</v>
      </c>
      <c r="BJ276" s="143">
        <f t="shared" si="78"/>
        <v>0</v>
      </c>
      <c r="BK276" s="13" t="s">
        <v>149</v>
      </c>
      <c r="BL276" s="143">
        <f t="shared" si="79"/>
        <v>0</v>
      </c>
      <c r="BM276" s="13" t="s">
        <v>148</v>
      </c>
      <c r="BN276" s="142" t="s">
        <v>1153</v>
      </c>
    </row>
    <row r="277" spans="2:66" s="1" customFormat="1" ht="21.75" customHeight="1">
      <c r="B277" s="130"/>
      <c r="C277" s="144" t="s">
        <v>705</v>
      </c>
      <c r="D277" s="144" t="s">
        <v>205</v>
      </c>
      <c r="E277" s="144" t="s">
        <v>1585</v>
      </c>
      <c r="F277" s="145" t="s">
        <v>1154</v>
      </c>
      <c r="G277" s="146" t="s">
        <v>1090</v>
      </c>
      <c r="H277" s="147" t="s">
        <v>344</v>
      </c>
      <c r="I277" s="148">
        <v>2</v>
      </c>
      <c r="J277" s="149"/>
      <c r="K277" s="149">
        <f t="shared" si="70"/>
        <v>0</v>
      </c>
      <c r="L277" s="150"/>
      <c r="M277" s="151"/>
      <c r="N277" s="152" t="s">
        <v>1</v>
      </c>
      <c r="O277" s="153" t="s">
        <v>39</v>
      </c>
      <c r="P277" s="140">
        <v>0</v>
      </c>
      <c r="Q277" s="140">
        <f t="shared" si="71"/>
        <v>0</v>
      </c>
      <c r="R277" s="140">
        <v>0</v>
      </c>
      <c r="S277" s="140">
        <f t="shared" si="72"/>
        <v>0</v>
      </c>
      <c r="T277" s="140">
        <v>0</v>
      </c>
      <c r="U277" s="140">
        <f t="shared" si="73"/>
        <v>0</v>
      </c>
      <c r="V277" s="141" t="s">
        <v>1</v>
      </c>
      <c r="AS277" s="142" t="s">
        <v>174</v>
      </c>
      <c r="AU277" s="142" t="s">
        <v>205</v>
      </c>
      <c r="AV277" s="142" t="s">
        <v>149</v>
      </c>
      <c r="AZ277" s="13" t="s">
        <v>142</v>
      </c>
      <c r="BF277" s="143">
        <f t="shared" si="74"/>
        <v>0</v>
      </c>
      <c r="BG277" s="143">
        <f t="shared" si="75"/>
        <v>0</v>
      </c>
      <c r="BH277" s="143">
        <f t="shared" si="76"/>
        <v>0</v>
      </c>
      <c r="BI277" s="143">
        <f t="shared" si="77"/>
        <v>0</v>
      </c>
      <c r="BJ277" s="143">
        <f t="shared" si="78"/>
        <v>0</v>
      </c>
      <c r="BK277" s="13" t="s">
        <v>149</v>
      </c>
      <c r="BL277" s="143">
        <f t="shared" si="79"/>
        <v>0</v>
      </c>
      <c r="BM277" s="13" t="s">
        <v>148</v>
      </c>
      <c r="BN277" s="142" t="s">
        <v>1155</v>
      </c>
    </row>
    <row r="278" spans="2:66" s="1" customFormat="1" ht="16.5" customHeight="1">
      <c r="B278" s="130"/>
      <c r="C278" s="144" t="s">
        <v>709</v>
      </c>
      <c r="D278" s="144" t="s">
        <v>205</v>
      </c>
      <c r="E278" s="144" t="s">
        <v>1585</v>
      </c>
      <c r="F278" s="145" t="s">
        <v>1156</v>
      </c>
      <c r="G278" s="146" t="s">
        <v>978</v>
      </c>
      <c r="H278" s="147" t="s">
        <v>344</v>
      </c>
      <c r="I278" s="148">
        <v>1</v>
      </c>
      <c r="J278" s="149"/>
      <c r="K278" s="149">
        <f t="shared" si="70"/>
        <v>0</v>
      </c>
      <c r="L278" s="150"/>
      <c r="M278" s="151"/>
      <c r="N278" s="152" t="s">
        <v>1</v>
      </c>
      <c r="O278" s="153" t="s">
        <v>39</v>
      </c>
      <c r="P278" s="140">
        <v>0</v>
      </c>
      <c r="Q278" s="140">
        <f t="shared" si="71"/>
        <v>0</v>
      </c>
      <c r="R278" s="140">
        <v>0</v>
      </c>
      <c r="S278" s="140">
        <f t="shared" si="72"/>
        <v>0</v>
      </c>
      <c r="T278" s="140">
        <v>0</v>
      </c>
      <c r="U278" s="140">
        <f t="shared" si="73"/>
        <v>0</v>
      </c>
      <c r="V278" s="141" t="s">
        <v>1</v>
      </c>
      <c r="AS278" s="142" t="s">
        <v>174</v>
      </c>
      <c r="AU278" s="142" t="s">
        <v>205</v>
      </c>
      <c r="AV278" s="142" t="s">
        <v>149</v>
      </c>
      <c r="AZ278" s="13" t="s">
        <v>142</v>
      </c>
      <c r="BF278" s="143">
        <f t="shared" si="74"/>
        <v>0</v>
      </c>
      <c r="BG278" s="143">
        <f t="shared" si="75"/>
        <v>0</v>
      </c>
      <c r="BH278" s="143">
        <f t="shared" si="76"/>
        <v>0</v>
      </c>
      <c r="BI278" s="143">
        <f t="shared" si="77"/>
        <v>0</v>
      </c>
      <c r="BJ278" s="143">
        <f t="shared" si="78"/>
        <v>0</v>
      </c>
      <c r="BK278" s="13" t="s">
        <v>149</v>
      </c>
      <c r="BL278" s="143">
        <f t="shared" si="79"/>
        <v>0</v>
      </c>
      <c r="BM278" s="13" t="s">
        <v>148</v>
      </c>
      <c r="BN278" s="142" t="s">
        <v>1157</v>
      </c>
    </row>
    <row r="279" spans="2:66" s="1" customFormat="1" ht="16.5" customHeight="1">
      <c r="B279" s="130"/>
      <c r="C279" s="144" t="s">
        <v>713</v>
      </c>
      <c r="D279" s="144" t="s">
        <v>205</v>
      </c>
      <c r="E279" s="144" t="s">
        <v>1585</v>
      </c>
      <c r="F279" s="145" t="s">
        <v>1158</v>
      </c>
      <c r="G279" s="146" t="s">
        <v>980</v>
      </c>
      <c r="H279" s="147" t="s">
        <v>344</v>
      </c>
      <c r="I279" s="148">
        <v>72</v>
      </c>
      <c r="J279" s="149"/>
      <c r="K279" s="149">
        <f t="shared" si="70"/>
        <v>0</v>
      </c>
      <c r="L279" s="150"/>
      <c r="M279" s="151"/>
      <c r="N279" s="152" t="s">
        <v>1</v>
      </c>
      <c r="O279" s="153" t="s">
        <v>39</v>
      </c>
      <c r="P279" s="140">
        <v>0</v>
      </c>
      <c r="Q279" s="140">
        <f t="shared" si="71"/>
        <v>0</v>
      </c>
      <c r="R279" s="140">
        <v>0</v>
      </c>
      <c r="S279" s="140">
        <f t="shared" si="72"/>
        <v>0</v>
      </c>
      <c r="T279" s="140">
        <v>0</v>
      </c>
      <c r="U279" s="140">
        <f t="shared" si="73"/>
        <v>0</v>
      </c>
      <c r="V279" s="141" t="s">
        <v>1</v>
      </c>
      <c r="AS279" s="142" t="s">
        <v>174</v>
      </c>
      <c r="AU279" s="142" t="s">
        <v>205</v>
      </c>
      <c r="AV279" s="142" t="s">
        <v>149</v>
      </c>
      <c r="AZ279" s="13" t="s">
        <v>142</v>
      </c>
      <c r="BF279" s="143">
        <f t="shared" si="74"/>
        <v>0</v>
      </c>
      <c r="BG279" s="143">
        <f t="shared" si="75"/>
        <v>0</v>
      </c>
      <c r="BH279" s="143">
        <f t="shared" si="76"/>
        <v>0</v>
      </c>
      <c r="BI279" s="143">
        <f t="shared" si="77"/>
        <v>0</v>
      </c>
      <c r="BJ279" s="143">
        <f t="shared" si="78"/>
        <v>0</v>
      </c>
      <c r="BK279" s="13" t="s">
        <v>149</v>
      </c>
      <c r="BL279" s="143">
        <f t="shared" si="79"/>
        <v>0</v>
      </c>
      <c r="BM279" s="13" t="s">
        <v>148</v>
      </c>
      <c r="BN279" s="142" t="s">
        <v>1159</v>
      </c>
    </row>
    <row r="280" spans="2:66" s="1" customFormat="1" ht="16.5" customHeight="1">
      <c r="B280" s="130"/>
      <c r="C280" s="144" t="s">
        <v>717</v>
      </c>
      <c r="D280" s="144" t="s">
        <v>205</v>
      </c>
      <c r="E280" s="144" t="s">
        <v>1585</v>
      </c>
      <c r="F280" s="145" t="s">
        <v>1160</v>
      </c>
      <c r="G280" s="146" t="s">
        <v>934</v>
      </c>
      <c r="H280" s="147" t="s">
        <v>344</v>
      </c>
      <c r="I280" s="148">
        <v>32</v>
      </c>
      <c r="J280" s="149"/>
      <c r="K280" s="149">
        <f t="shared" si="70"/>
        <v>0</v>
      </c>
      <c r="L280" s="150"/>
      <c r="M280" s="151"/>
      <c r="N280" s="152" t="s">
        <v>1</v>
      </c>
      <c r="O280" s="153" t="s">
        <v>39</v>
      </c>
      <c r="P280" s="140">
        <v>0</v>
      </c>
      <c r="Q280" s="140">
        <f t="shared" si="71"/>
        <v>0</v>
      </c>
      <c r="R280" s="140">
        <v>0</v>
      </c>
      <c r="S280" s="140">
        <f t="shared" si="72"/>
        <v>0</v>
      </c>
      <c r="T280" s="140">
        <v>0</v>
      </c>
      <c r="U280" s="140">
        <f t="shared" si="73"/>
        <v>0</v>
      </c>
      <c r="V280" s="141" t="s">
        <v>1</v>
      </c>
      <c r="AS280" s="142" t="s">
        <v>174</v>
      </c>
      <c r="AU280" s="142" t="s">
        <v>205</v>
      </c>
      <c r="AV280" s="142" t="s">
        <v>149</v>
      </c>
      <c r="AZ280" s="13" t="s">
        <v>142</v>
      </c>
      <c r="BF280" s="143">
        <f t="shared" si="74"/>
        <v>0</v>
      </c>
      <c r="BG280" s="143">
        <f t="shared" si="75"/>
        <v>0</v>
      </c>
      <c r="BH280" s="143">
        <f t="shared" si="76"/>
        <v>0</v>
      </c>
      <c r="BI280" s="143">
        <f t="shared" si="77"/>
        <v>0</v>
      </c>
      <c r="BJ280" s="143">
        <f t="shared" si="78"/>
        <v>0</v>
      </c>
      <c r="BK280" s="13" t="s">
        <v>149</v>
      </c>
      <c r="BL280" s="143">
        <f t="shared" si="79"/>
        <v>0</v>
      </c>
      <c r="BM280" s="13" t="s">
        <v>148</v>
      </c>
      <c r="BN280" s="142" t="s">
        <v>1161</v>
      </c>
    </row>
    <row r="281" spans="2:66" s="1" customFormat="1" ht="16.5" customHeight="1">
      <c r="B281" s="130"/>
      <c r="C281" s="144" t="s">
        <v>721</v>
      </c>
      <c r="D281" s="144" t="s">
        <v>205</v>
      </c>
      <c r="E281" s="144" t="s">
        <v>1585</v>
      </c>
      <c r="F281" s="145" t="s">
        <v>1162</v>
      </c>
      <c r="G281" s="146" t="s">
        <v>1095</v>
      </c>
      <c r="H281" s="147" t="s">
        <v>344</v>
      </c>
      <c r="I281" s="148">
        <v>6</v>
      </c>
      <c r="J281" s="149"/>
      <c r="K281" s="149">
        <f t="shared" si="70"/>
        <v>0</v>
      </c>
      <c r="L281" s="150"/>
      <c r="M281" s="151"/>
      <c r="N281" s="152" t="s">
        <v>1</v>
      </c>
      <c r="O281" s="153" t="s">
        <v>39</v>
      </c>
      <c r="P281" s="140">
        <v>0</v>
      </c>
      <c r="Q281" s="140">
        <f t="shared" si="71"/>
        <v>0</v>
      </c>
      <c r="R281" s="140">
        <v>0</v>
      </c>
      <c r="S281" s="140">
        <f t="shared" si="72"/>
        <v>0</v>
      </c>
      <c r="T281" s="140">
        <v>0</v>
      </c>
      <c r="U281" s="140">
        <f t="shared" si="73"/>
        <v>0</v>
      </c>
      <c r="V281" s="141" t="s">
        <v>1</v>
      </c>
      <c r="AS281" s="142" t="s">
        <v>174</v>
      </c>
      <c r="AU281" s="142" t="s">
        <v>205</v>
      </c>
      <c r="AV281" s="142" t="s">
        <v>149</v>
      </c>
      <c r="AZ281" s="13" t="s">
        <v>142</v>
      </c>
      <c r="BF281" s="143">
        <f t="shared" si="74"/>
        <v>0</v>
      </c>
      <c r="BG281" s="143">
        <f t="shared" si="75"/>
        <v>0</v>
      </c>
      <c r="BH281" s="143">
        <f t="shared" si="76"/>
        <v>0</v>
      </c>
      <c r="BI281" s="143">
        <f t="shared" si="77"/>
        <v>0</v>
      </c>
      <c r="BJ281" s="143">
        <f t="shared" si="78"/>
        <v>0</v>
      </c>
      <c r="BK281" s="13" t="s">
        <v>149</v>
      </c>
      <c r="BL281" s="143">
        <f t="shared" si="79"/>
        <v>0</v>
      </c>
      <c r="BM281" s="13" t="s">
        <v>148</v>
      </c>
      <c r="BN281" s="142" t="s">
        <v>1163</v>
      </c>
    </row>
    <row r="282" spans="2:66" s="1" customFormat="1" ht="16.5" customHeight="1">
      <c r="B282" s="130"/>
      <c r="C282" s="144" t="s">
        <v>727</v>
      </c>
      <c r="D282" s="144" t="s">
        <v>205</v>
      </c>
      <c r="E282" s="144" t="s">
        <v>1585</v>
      </c>
      <c r="F282" s="145" t="s">
        <v>1164</v>
      </c>
      <c r="G282" s="146" t="s">
        <v>1098</v>
      </c>
      <c r="H282" s="147" t="s">
        <v>344</v>
      </c>
      <c r="I282" s="148">
        <v>4</v>
      </c>
      <c r="J282" s="149"/>
      <c r="K282" s="149">
        <f t="shared" si="70"/>
        <v>0</v>
      </c>
      <c r="L282" s="150"/>
      <c r="M282" s="151"/>
      <c r="N282" s="152" t="s">
        <v>1</v>
      </c>
      <c r="O282" s="153" t="s">
        <v>39</v>
      </c>
      <c r="P282" s="140">
        <v>0</v>
      </c>
      <c r="Q282" s="140">
        <f t="shared" si="71"/>
        <v>0</v>
      </c>
      <c r="R282" s="140">
        <v>0</v>
      </c>
      <c r="S282" s="140">
        <f t="shared" si="72"/>
        <v>0</v>
      </c>
      <c r="T282" s="140">
        <v>0</v>
      </c>
      <c r="U282" s="140">
        <f t="shared" si="73"/>
        <v>0</v>
      </c>
      <c r="V282" s="141" t="s">
        <v>1</v>
      </c>
      <c r="AS282" s="142" t="s">
        <v>174</v>
      </c>
      <c r="AU282" s="142" t="s">
        <v>205</v>
      </c>
      <c r="AV282" s="142" t="s">
        <v>149</v>
      </c>
      <c r="AZ282" s="13" t="s">
        <v>142</v>
      </c>
      <c r="BF282" s="143">
        <f t="shared" si="74"/>
        <v>0</v>
      </c>
      <c r="BG282" s="143">
        <f t="shared" si="75"/>
        <v>0</v>
      </c>
      <c r="BH282" s="143">
        <f t="shared" si="76"/>
        <v>0</v>
      </c>
      <c r="BI282" s="143">
        <f t="shared" si="77"/>
        <v>0</v>
      </c>
      <c r="BJ282" s="143">
        <f t="shared" si="78"/>
        <v>0</v>
      </c>
      <c r="BK282" s="13" t="s">
        <v>149</v>
      </c>
      <c r="BL282" s="143">
        <f t="shared" si="79"/>
        <v>0</v>
      </c>
      <c r="BM282" s="13" t="s">
        <v>148</v>
      </c>
      <c r="BN282" s="142" t="s">
        <v>1165</v>
      </c>
    </row>
    <row r="283" spans="2:66" s="1" customFormat="1" ht="16.5" customHeight="1">
      <c r="B283" s="130"/>
      <c r="C283" s="144" t="s">
        <v>731</v>
      </c>
      <c r="D283" s="144" t="s">
        <v>205</v>
      </c>
      <c r="E283" s="144" t="s">
        <v>1585</v>
      </c>
      <c r="F283" s="145" t="s">
        <v>1166</v>
      </c>
      <c r="G283" s="146" t="s">
        <v>1167</v>
      </c>
      <c r="H283" s="147" t="s">
        <v>344</v>
      </c>
      <c r="I283" s="148">
        <v>33</v>
      </c>
      <c r="J283" s="149"/>
      <c r="K283" s="149">
        <f t="shared" si="70"/>
        <v>0</v>
      </c>
      <c r="L283" s="150"/>
      <c r="M283" s="151"/>
      <c r="N283" s="152" t="s">
        <v>1</v>
      </c>
      <c r="O283" s="153" t="s">
        <v>39</v>
      </c>
      <c r="P283" s="140">
        <v>0</v>
      </c>
      <c r="Q283" s="140">
        <f t="shared" si="71"/>
        <v>0</v>
      </c>
      <c r="R283" s="140">
        <v>0</v>
      </c>
      <c r="S283" s="140">
        <f t="shared" si="72"/>
        <v>0</v>
      </c>
      <c r="T283" s="140">
        <v>0</v>
      </c>
      <c r="U283" s="140">
        <f t="shared" si="73"/>
        <v>0</v>
      </c>
      <c r="V283" s="141" t="s">
        <v>1</v>
      </c>
      <c r="AS283" s="142" t="s">
        <v>174</v>
      </c>
      <c r="AU283" s="142" t="s">
        <v>205</v>
      </c>
      <c r="AV283" s="142" t="s">
        <v>149</v>
      </c>
      <c r="AZ283" s="13" t="s">
        <v>142</v>
      </c>
      <c r="BF283" s="143">
        <f t="shared" si="74"/>
        <v>0</v>
      </c>
      <c r="BG283" s="143">
        <f t="shared" si="75"/>
        <v>0</v>
      </c>
      <c r="BH283" s="143">
        <f t="shared" si="76"/>
        <v>0</v>
      </c>
      <c r="BI283" s="143">
        <f t="shared" si="77"/>
        <v>0</v>
      </c>
      <c r="BJ283" s="143">
        <f t="shared" si="78"/>
        <v>0</v>
      </c>
      <c r="BK283" s="13" t="s">
        <v>149</v>
      </c>
      <c r="BL283" s="143">
        <f t="shared" si="79"/>
        <v>0</v>
      </c>
      <c r="BM283" s="13" t="s">
        <v>148</v>
      </c>
      <c r="BN283" s="142" t="s">
        <v>1168</v>
      </c>
    </row>
    <row r="284" spans="2:66" s="1" customFormat="1" ht="16.5" customHeight="1">
      <c r="B284" s="130"/>
      <c r="C284" s="144" t="s">
        <v>736</v>
      </c>
      <c r="D284" s="144" t="s">
        <v>205</v>
      </c>
      <c r="E284" s="144">
        <v>345</v>
      </c>
      <c r="F284" s="145" t="s">
        <v>1611</v>
      </c>
      <c r="G284" s="146" t="s">
        <v>940</v>
      </c>
      <c r="H284" s="147" t="s">
        <v>344</v>
      </c>
      <c r="I284" s="148">
        <v>10</v>
      </c>
      <c r="J284" s="149"/>
      <c r="K284" s="149">
        <f t="shared" si="70"/>
        <v>0</v>
      </c>
      <c r="L284" s="150"/>
      <c r="M284" s="151"/>
      <c r="N284" s="152" t="s">
        <v>1</v>
      </c>
      <c r="O284" s="153" t="s">
        <v>39</v>
      </c>
      <c r="P284" s="140">
        <v>0</v>
      </c>
      <c r="Q284" s="140">
        <f t="shared" si="71"/>
        <v>0</v>
      </c>
      <c r="R284" s="140">
        <v>0</v>
      </c>
      <c r="S284" s="140">
        <f t="shared" si="72"/>
        <v>0</v>
      </c>
      <c r="T284" s="140">
        <v>0</v>
      </c>
      <c r="U284" s="140">
        <f t="shared" si="73"/>
        <v>0</v>
      </c>
      <c r="V284" s="141" t="s">
        <v>1</v>
      </c>
      <c r="AS284" s="142" t="s">
        <v>174</v>
      </c>
      <c r="AU284" s="142" t="s">
        <v>205</v>
      </c>
      <c r="AV284" s="142" t="s">
        <v>149</v>
      </c>
      <c r="AZ284" s="13" t="s">
        <v>142</v>
      </c>
      <c r="BF284" s="143">
        <f t="shared" si="74"/>
        <v>0</v>
      </c>
      <c r="BG284" s="143">
        <f t="shared" si="75"/>
        <v>0</v>
      </c>
      <c r="BH284" s="143">
        <f t="shared" si="76"/>
        <v>0</v>
      </c>
      <c r="BI284" s="143">
        <f t="shared" si="77"/>
        <v>0</v>
      </c>
      <c r="BJ284" s="143">
        <f t="shared" si="78"/>
        <v>0</v>
      </c>
      <c r="BK284" s="13" t="s">
        <v>149</v>
      </c>
      <c r="BL284" s="143">
        <f t="shared" si="79"/>
        <v>0</v>
      </c>
      <c r="BM284" s="13" t="s">
        <v>148</v>
      </c>
      <c r="BN284" s="142" t="s">
        <v>1169</v>
      </c>
    </row>
    <row r="285" spans="2:66" s="1" customFormat="1" ht="16.5" customHeight="1">
      <c r="B285" s="130"/>
      <c r="C285" s="144" t="s">
        <v>740</v>
      </c>
      <c r="D285" s="144" t="s">
        <v>205</v>
      </c>
      <c r="E285" s="144">
        <v>345</v>
      </c>
      <c r="F285" s="145" t="s">
        <v>1613</v>
      </c>
      <c r="G285" s="146" t="s">
        <v>984</v>
      </c>
      <c r="H285" s="147" t="s">
        <v>344</v>
      </c>
      <c r="I285" s="148">
        <v>9</v>
      </c>
      <c r="J285" s="149"/>
      <c r="K285" s="149">
        <f t="shared" si="70"/>
        <v>0</v>
      </c>
      <c r="L285" s="150"/>
      <c r="M285" s="151"/>
      <c r="N285" s="152" t="s">
        <v>1</v>
      </c>
      <c r="O285" s="153" t="s">
        <v>39</v>
      </c>
      <c r="P285" s="140">
        <v>0</v>
      </c>
      <c r="Q285" s="140">
        <f t="shared" si="71"/>
        <v>0</v>
      </c>
      <c r="R285" s="140">
        <v>0</v>
      </c>
      <c r="S285" s="140">
        <f t="shared" si="72"/>
        <v>0</v>
      </c>
      <c r="T285" s="140">
        <v>0</v>
      </c>
      <c r="U285" s="140">
        <f t="shared" si="73"/>
        <v>0</v>
      </c>
      <c r="V285" s="141" t="s">
        <v>1</v>
      </c>
      <c r="AS285" s="142" t="s">
        <v>174</v>
      </c>
      <c r="AU285" s="142" t="s">
        <v>205</v>
      </c>
      <c r="AV285" s="142" t="s">
        <v>149</v>
      </c>
      <c r="AZ285" s="13" t="s">
        <v>142</v>
      </c>
      <c r="BF285" s="143">
        <f t="shared" si="74"/>
        <v>0</v>
      </c>
      <c r="BG285" s="143">
        <f t="shared" si="75"/>
        <v>0</v>
      </c>
      <c r="BH285" s="143">
        <f t="shared" si="76"/>
        <v>0</v>
      </c>
      <c r="BI285" s="143">
        <f t="shared" si="77"/>
        <v>0</v>
      </c>
      <c r="BJ285" s="143">
        <f t="shared" si="78"/>
        <v>0</v>
      </c>
      <c r="BK285" s="13" t="s">
        <v>149</v>
      </c>
      <c r="BL285" s="143">
        <f t="shared" si="79"/>
        <v>0</v>
      </c>
      <c r="BM285" s="13" t="s">
        <v>148</v>
      </c>
      <c r="BN285" s="142" t="s">
        <v>1170</v>
      </c>
    </row>
    <row r="286" spans="2:66" s="1" customFormat="1" ht="16.5" customHeight="1">
      <c r="B286" s="130"/>
      <c r="C286" s="144" t="s">
        <v>744</v>
      </c>
      <c r="D286" s="144" t="s">
        <v>205</v>
      </c>
      <c r="E286" s="144">
        <v>345</v>
      </c>
      <c r="F286" s="145" t="s">
        <v>1614</v>
      </c>
      <c r="G286" s="146" t="s">
        <v>986</v>
      </c>
      <c r="H286" s="147" t="s">
        <v>344</v>
      </c>
      <c r="I286" s="148">
        <v>5</v>
      </c>
      <c r="J286" s="149"/>
      <c r="K286" s="149">
        <f t="shared" si="70"/>
        <v>0</v>
      </c>
      <c r="L286" s="150"/>
      <c r="M286" s="151"/>
      <c r="N286" s="152" t="s">
        <v>1</v>
      </c>
      <c r="O286" s="153" t="s">
        <v>39</v>
      </c>
      <c r="P286" s="140">
        <v>0</v>
      </c>
      <c r="Q286" s="140">
        <f t="shared" si="71"/>
        <v>0</v>
      </c>
      <c r="R286" s="140">
        <v>0</v>
      </c>
      <c r="S286" s="140">
        <f t="shared" si="72"/>
        <v>0</v>
      </c>
      <c r="T286" s="140">
        <v>0</v>
      </c>
      <c r="U286" s="140">
        <f t="shared" si="73"/>
        <v>0</v>
      </c>
      <c r="V286" s="141" t="s">
        <v>1</v>
      </c>
      <c r="AS286" s="142" t="s">
        <v>174</v>
      </c>
      <c r="AU286" s="142" t="s">
        <v>205</v>
      </c>
      <c r="AV286" s="142" t="s">
        <v>149</v>
      </c>
      <c r="AZ286" s="13" t="s">
        <v>142</v>
      </c>
      <c r="BF286" s="143">
        <f t="shared" si="74"/>
        <v>0</v>
      </c>
      <c r="BG286" s="143">
        <f t="shared" si="75"/>
        <v>0</v>
      </c>
      <c r="BH286" s="143">
        <f t="shared" si="76"/>
        <v>0</v>
      </c>
      <c r="BI286" s="143">
        <f t="shared" si="77"/>
        <v>0</v>
      </c>
      <c r="BJ286" s="143">
        <f t="shared" si="78"/>
        <v>0</v>
      </c>
      <c r="BK286" s="13" t="s">
        <v>149</v>
      </c>
      <c r="BL286" s="143">
        <f t="shared" si="79"/>
        <v>0</v>
      </c>
      <c r="BM286" s="13" t="s">
        <v>148</v>
      </c>
      <c r="BN286" s="142" t="s">
        <v>1171</v>
      </c>
    </row>
    <row r="287" spans="2:66" s="1" customFormat="1" ht="16.5" customHeight="1">
      <c r="B287" s="130"/>
      <c r="C287" s="144" t="s">
        <v>748</v>
      </c>
      <c r="D287" s="144" t="s">
        <v>205</v>
      </c>
      <c r="E287" s="144">
        <v>345</v>
      </c>
      <c r="F287" s="145" t="s">
        <v>1612</v>
      </c>
      <c r="G287" s="146" t="s">
        <v>1101</v>
      </c>
      <c r="H287" s="147" t="s">
        <v>344</v>
      </c>
      <c r="I287" s="148">
        <v>43</v>
      </c>
      <c r="J287" s="149"/>
      <c r="K287" s="149">
        <f t="shared" si="70"/>
        <v>0</v>
      </c>
      <c r="L287" s="150"/>
      <c r="M287" s="151"/>
      <c r="N287" s="152" t="s">
        <v>1</v>
      </c>
      <c r="O287" s="153" t="s">
        <v>39</v>
      </c>
      <c r="P287" s="140">
        <v>0</v>
      </c>
      <c r="Q287" s="140">
        <f t="shared" si="71"/>
        <v>0</v>
      </c>
      <c r="R287" s="140">
        <v>0</v>
      </c>
      <c r="S287" s="140">
        <f t="shared" si="72"/>
        <v>0</v>
      </c>
      <c r="T287" s="140">
        <v>0</v>
      </c>
      <c r="U287" s="140">
        <f t="shared" si="73"/>
        <v>0</v>
      </c>
      <c r="V287" s="141" t="s">
        <v>1</v>
      </c>
      <c r="AS287" s="142" t="s">
        <v>174</v>
      </c>
      <c r="AU287" s="142" t="s">
        <v>205</v>
      </c>
      <c r="AV287" s="142" t="s">
        <v>149</v>
      </c>
      <c r="AZ287" s="13" t="s">
        <v>142</v>
      </c>
      <c r="BF287" s="143">
        <f t="shared" si="74"/>
        <v>0</v>
      </c>
      <c r="BG287" s="143">
        <f t="shared" si="75"/>
        <v>0</v>
      </c>
      <c r="BH287" s="143">
        <f t="shared" si="76"/>
        <v>0</v>
      </c>
      <c r="BI287" s="143">
        <f t="shared" si="77"/>
        <v>0</v>
      </c>
      <c r="BJ287" s="143">
        <f t="shared" si="78"/>
        <v>0</v>
      </c>
      <c r="BK287" s="13" t="s">
        <v>149</v>
      </c>
      <c r="BL287" s="143">
        <f t="shared" si="79"/>
        <v>0</v>
      </c>
      <c r="BM287" s="13" t="s">
        <v>148</v>
      </c>
      <c r="BN287" s="142" t="s">
        <v>1172</v>
      </c>
    </row>
    <row r="288" spans="2:66" s="1" customFormat="1" ht="16.5" customHeight="1">
      <c r="B288" s="130"/>
      <c r="C288" s="144" t="s">
        <v>752</v>
      </c>
      <c r="D288" s="144" t="s">
        <v>205</v>
      </c>
      <c r="E288" s="144">
        <v>341</v>
      </c>
      <c r="F288" s="145" t="s">
        <v>1615</v>
      </c>
      <c r="G288" s="146" t="s">
        <v>1103</v>
      </c>
      <c r="H288" s="147" t="s">
        <v>339</v>
      </c>
      <c r="I288" s="148">
        <v>50</v>
      </c>
      <c r="J288" s="149"/>
      <c r="K288" s="149">
        <f t="shared" si="70"/>
        <v>0</v>
      </c>
      <c r="L288" s="150"/>
      <c r="M288" s="151"/>
      <c r="N288" s="152" t="s">
        <v>1</v>
      </c>
      <c r="O288" s="153" t="s">
        <v>39</v>
      </c>
      <c r="P288" s="140">
        <v>0</v>
      </c>
      <c r="Q288" s="140">
        <f t="shared" si="71"/>
        <v>0</v>
      </c>
      <c r="R288" s="140">
        <v>0</v>
      </c>
      <c r="S288" s="140">
        <f t="shared" si="72"/>
        <v>0</v>
      </c>
      <c r="T288" s="140">
        <v>0</v>
      </c>
      <c r="U288" s="140">
        <f t="shared" si="73"/>
        <v>0</v>
      </c>
      <c r="V288" s="141" t="s">
        <v>1</v>
      </c>
      <c r="AS288" s="142" t="s">
        <v>174</v>
      </c>
      <c r="AU288" s="142" t="s">
        <v>205</v>
      </c>
      <c r="AV288" s="142" t="s">
        <v>149</v>
      </c>
      <c r="AZ288" s="13" t="s">
        <v>142</v>
      </c>
      <c r="BF288" s="143">
        <f t="shared" si="74"/>
        <v>0</v>
      </c>
      <c r="BG288" s="143">
        <f t="shared" si="75"/>
        <v>0</v>
      </c>
      <c r="BH288" s="143">
        <f t="shared" si="76"/>
        <v>0</v>
      </c>
      <c r="BI288" s="143">
        <f t="shared" si="77"/>
        <v>0</v>
      </c>
      <c r="BJ288" s="143">
        <f t="shared" si="78"/>
        <v>0</v>
      </c>
      <c r="BK288" s="13" t="s">
        <v>149</v>
      </c>
      <c r="BL288" s="143">
        <f t="shared" si="79"/>
        <v>0</v>
      </c>
      <c r="BM288" s="13" t="s">
        <v>148</v>
      </c>
      <c r="BN288" s="142" t="s">
        <v>1173</v>
      </c>
    </row>
    <row r="289" spans="2:66" s="1" customFormat="1" ht="16.5" customHeight="1">
      <c r="B289" s="130"/>
      <c r="C289" s="144" t="s">
        <v>756</v>
      </c>
      <c r="D289" s="144" t="s">
        <v>205</v>
      </c>
      <c r="E289" s="144">
        <v>341</v>
      </c>
      <c r="F289" s="145" t="s">
        <v>1616</v>
      </c>
      <c r="G289" s="146" t="s">
        <v>1174</v>
      </c>
      <c r="H289" s="147" t="s">
        <v>339</v>
      </c>
      <c r="I289" s="148">
        <v>100</v>
      </c>
      <c r="J289" s="149"/>
      <c r="K289" s="149">
        <f t="shared" si="70"/>
        <v>0</v>
      </c>
      <c r="L289" s="150"/>
      <c r="M289" s="151"/>
      <c r="N289" s="152" t="s">
        <v>1</v>
      </c>
      <c r="O289" s="153" t="s">
        <v>39</v>
      </c>
      <c r="P289" s="140">
        <v>0</v>
      </c>
      <c r="Q289" s="140">
        <f t="shared" si="71"/>
        <v>0</v>
      </c>
      <c r="R289" s="140">
        <v>0</v>
      </c>
      <c r="S289" s="140">
        <f t="shared" si="72"/>
        <v>0</v>
      </c>
      <c r="T289" s="140">
        <v>0</v>
      </c>
      <c r="U289" s="140">
        <f t="shared" si="73"/>
        <v>0</v>
      </c>
      <c r="V289" s="141" t="s">
        <v>1</v>
      </c>
      <c r="AS289" s="142" t="s">
        <v>174</v>
      </c>
      <c r="AU289" s="142" t="s">
        <v>205</v>
      </c>
      <c r="AV289" s="142" t="s">
        <v>149</v>
      </c>
      <c r="AZ289" s="13" t="s">
        <v>142</v>
      </c>
      <c r="BF289" s="143">
        <f t="shared" si="74"/>
        <v>0</v>
      </c>
      <c r="BG289" s="143">
        <f t="shared" si="75"/>
        <v>0</v>
      </c>
      <c r="BH289" s="143">
        <f t="shared" si="76"/>
        <v>0</v>
      </c>
      <c r="BI289" s="143">
        <f t="shared" si="77"/>
        <v>0</v>
      </c>
      <c r="BJ289" s="143">
        <f t="shared" si="78"/>
        <v>0</v>
      </c>
      <c r="BK289" s="13" t="s">
        <v>149</v>
      </c>
      <c r="BL289" s="143">
        <f t="shared" si="79"/>
        <v>0</v>
      </c>
      <c r="BM289" s="13" t="s">
        <v>148</v>
      </c>
      <c r="BN289" s="142" t="s">
        <v>1175</v>
      </c>
    </row>
    <row r="290" spans="2:66" s="1" customFormat="1" ht="16.5" customHeight="1">
      <c r="B290" s="130"/>
      <c r="C290" s="144" t="s">
        <v>760</v>
      </c>
      <c r="D290" s="144" t="s">
        <v>205</v>
      </c>
      <c r="E290" s="144">
        <v>341</v>
      </c>
      <c r="F290" s="145" t="s">
        <v>1617</v>
      </c>
      <c r="G290" s="146" t="s">
        <v>1105</v>
      </c>
      <c r="H290" s="147" t="s">
        <v>339</v>
      </c>
      <c r="I290" s="148">
        <v>100</v>
      </c>
      <c r="J290" s="149"/>
      <c r="K290" s="149">
        <f t="shared" si="70"/>
        <v>0</v>
      </c>
      <c r="L290" s="150"/>
      <c r="M290" s="151"/>
      <c r="N290" s="152" t="s">
        <v>1</v>
      </c>
      <c r="O290" s="153" t="s">
        <v>39</v>
      </c>
      <c r="P290" s="140">
        <v>0</v>
      </c>
      <c r="Q290" s="140">
        <f t="shared" si="71"/>
        <v>0</v>
      </c>
      <c r="R290" s="140">
        <v>0</v>
      </c>
      <c r="S290" s="140">
        <f t="shared" si="72"/>
        <v>0</v>
      </c>
      <c r="T290" s="140">
        <v>0</v>
      </c>
      <c r="U290" s="140">
        <f t="shared" si="73"/>
        <v>0</v>
      </c>
      <c r="V290" s="141" t="s">
        <v>1</v>
      </c>
      <c r="AS290" s="142" t="s">
        <v>174</v>
      </c>
      <c r="AU290" s="142" t="s">
        <v>205</v>
      </c>
      <c r="AV290" s="142" t="s">
        <v>149</v>
      </c>
      <c r="AZ290" s="13" t="s">
        <v>142</v>
      </c>
      <c r="BF290" s="143">
        <f t="shared" si="74"/>
        <v>0</v>
      </c>
      <c r="BG290" s="143">
        <f t="shared" si="75"/>
        <v>0</v>
      </c>
      <c r="BH290" s="143">
        <f t="shared" si="76"/>
        <v>0</v>
      </c>
      <c r="BI290" s="143">
        <f t="shared" si="77"/>
        <v>0</v>
      </c>
      <c r="BJ290" s="143">
        <f t="shared" si="78"/>
        <v>0</v>
      </c>
      <c r="BK290" s="13" t="s">
        <v>149</v>
      </c>
      <c r="BL290" s="143">
        <f t="shared" si="79"/>
        <v>0</v>
      </c>
      <c r="BM290" s="13" t="s">
        <v>148</v>
      </c>
      <c r="BN290" s="142" t="s">
        <v>1176</v>
      </c>
    </row>
    <row r="291" spans="2:66" s="1" customFormat="1" ht="24.15" customHeight="1">
      <c r="B291" s="130"/>
      <c r="C291" s="144" t="s">
        <v>762</v>
      </c>
      <c r="D291" s="144" t="s">
        <v>205</v>
      </c>
      <c r="E291" s="144" t="s">
        <v>1585</v>
      </c>
      <c r="F291" s="145" t="s">
        <v>1177</v>
      </c>
      <c r="G291" s="146" t="s">
        <v>1108</v>
      </c>
      <c r="H291" s="147" t="s">
        <v>339</v>
      </c>
      <c r="I291" s="148">
        <v>200</v>
      </c>
      <c r="J291" s="149"/>
      <c r="K291" s="149">
        <f t="shared" si="70"/>
        <v>0</v>
      </c>
      <c r="L291" s="150"/>
      <c r="M291" s="151"/>
      <c r="N291" s="152" t="s">
        <v>1</v>
      </c>
      <c r="O291" s="153" t="s">
        <v>39</v>
      </c>
      <c r="P291" s="140">
        <v>0</v>
      </c>
      <c r="Q291" s="140">
        <f t="shared" si="71"/>
        <v>0</v>
      </c>
      <c r="R291" s="140">
        <v>0</v>
      </c>
      <c r="S291" s="140">
        <f t="shared" si="72"/>
        <v>0</v>
      </c>
      <c r="T291" s="140">
        <v>0</v>
      </c>
      <c r="U291" s="140">
        <f t="shared" si="73"/>
        <v>0</v>
      </c>
      <c r="V291" s="141" t="s">
        <v>1</v>
      </c>
      <c r="AS291" s="142" t="s">
        <v>174</v>
      </c>
      <c r="AU291" s="142" t="s">
        <v>205</v>
      </c>
      <c r="AV291" s="142" t="s">
        <v>149</v>
      </c>
      <c r="AZ291" s="13" t="s">
        <v>142</v>
      </c>
      <c r="BF291" s="143">
        <f t="shared" si="74"/>
        <v>0</v>
      </c>
      <c r="BG291" s="143">
        <f t="shared" si="75"/>
        <v>0</v>
      </c>
      <c r="BH291" s="143">
        <f t="shared" si="76"/>
        <v>0</v>
      </c>
      <c r="BI291" s="143">
        <f t="shared" si="77"/>
        <v>0</v>
      </c>
      <c r="BJ291" s="143">
        <f t="shared" si="78"/>
        <v>0</v>
      </c>
      <c r="BK291" s="13" t="s">
        <v>149</v>
      </c>
      <c r="BL291" s="143">
        <f t="shared" si="79"/>
        <v>0</v>
      </c>
      <c r="BM291" s="13" t="s">
        <v>148</v>
      </c>
      <c r="BN291" s="142" t="s">
        <v>1178</v>
      </c>
    </row>
    <row r="292" spans="2:66" s="1" customFormat="1" ht="16.5" customHeight="1">
      <c r="B292" s="130"/>
      <c r="C292" s="144" t="s">
        <v>766</v>
      </c>
      <c r="D292" s="144" t="s">
        <v>205</v>
      </c>
      <c r="E292" s="144" t="s">
        <v>1585</v>
      </c>
      <c r="F292" s="145" t="s">
        <v>1179</v>
      </c>
      <c r="G292" s="146" t="s">
        <v>1111</v>
      </c>
      <c r="H292" s="147" t="s">
        <v>339</v>
      </c>
      <c r="I292" s="148">
        <v>200</v>
      </c>
      <c r="J292" s="149"/>
      <c r="K292" s="149">
        <f t="shared" si="70"/>
        <v>0</v>
      </c>
      <c r="L292" s="150"/>
      <c r="M292" s="151"/>
      <c r="N292" s="152" t="s">
        <v>1</v>
      </c>
      <c r="O292" s="153" t="s">
        <v>39</v>
      </c>
      <c r="P292" s="140">
        <v>0</v>
      </c>
      <c r="Q292" s="140">
        <f t="shared" si="71"/>
        <v>0</v>
      </c>
      <c r="R292" s="140">
        <v>0</v>
      </c>
      <c r="S292" s="140">
        <f t="shared" si="72"/>
        <v>0</v>
      </c>
      <c r="T292" s="140">
        <v>0</v>
      </c>
      <c r="U292" s="140">
        <f t="shared" si="73"/>
        <v>0</v>
      </c>
      <c r="V292" s="141" t="s">
        <v>1</v>
      </c>
      <c r="AS292" s="142" t="s">
        <v>174</v>
      </c>
      <c r="AU292" s="142" t="s">
        <v>205</v>
      </c>
      <c r="AV292" s="142" t="s">
        <v>149</v>
      </c>
      <c r="AZ292" s="13" t="s">
        <v>142</v>
      </c>
      <c r="BF292" s="143">
        <f t="shared" si="74"/>
        <v>0</v>
      </c>
      <c r="BG292" s="143">
        <f t="shared" si="75"/>
        <v>0</v>
      </c>
      <c r="BH292" s="143">
        <f t="shared" si="76"/>
        <v>0</v>
      </c>
      <c r="BI292" s="143">
        <f t="shared" si="77"/>
        <v>0</v>
      </c>
      <c r="BJ292" s="143">
        <f t="shared" si="78"/>
        <v>0</v>
      </c>
      <c r="BK292" s="13" t="s">
        <v>149</v>
      </c>
      <c r="BL292" s="143">
        <f t="shared" si="79"/>
        <v>0</v>
      </c>
      <c r="BM292" s="13" t="s">
        <v>148</v>
      </c>
      <c r="BN292" s="142" t="s">
        <v>1180</v>
      </c>
    </row>
    <row r="293" spans="2:66" s="1" customFormat="1" ht="16.5" customHeight="1">
      <c r="B293" s="130"/>
      <c r="C293" s="144" t="s">
        <v>770</v>
      </c>
      <c r="D293" s="144" t="s">
        <v>205</v>
      </c>
      <c r="E293" s="144">
        <v>345</v>
      </c>
      <c r="F293" s="145" t="s">
        <v>1618</v>
      </c>
      <c r="G293" s="146" t="s">
        <v>1113</v>
      </c>
      <c r="H293" s="147" t="s">
        <v>339</v>
      </c>
      <c r="I293" s="148">
        <v>200</v>
      </c>
      <c r="J293" s="149"/>
      <c r="K293" s="149">
        <f t="shared" si="70"/>
        <v>0</v>
      </c>
      <c r="L293" s="150"/>
      <c r="M293" s="151"/>
      <c r="N293" s="152" t="s">
        <v>1</v>
      </c>
      <c r="O293" s="153" t="s">
        <v>39</v>
      </c>
      <c r="P293" s="140">
        <v>0</v>
      </c>
      <c r="Q293" s="140">
        <f t="shared" si="71"/>
        <v>0</v>
      </c>
      <c r="R293" s="140">
        <v>0</v>
      </c>
      <c r="S293" s="140">
        <f t="shared" si="72"/>
        <v>0</v>
      </c>
      <c r="T293" s="140">
        <v>0</v>
      </c>
      <c r="U293" s="140">
        <f t="shared" si="73"/>
        <v>0</v>
      </c>
      <c r="V293" s="141" t="s">
        <v>1</v>
      </c>
      <c r="AS293" s="142" t="s">
        <v>174</v>
      </c>
      <c r="AU293" s="142" t="s">
        <v>205</v>
      </c>
      <c r="AV293" s="142" t="s">
        <v>149</v>
      </c>
      <c r="AZ293" s="13" t="s">
        <v>142</v>
      </c>
      <c r="BF293" s="143">
        <f t="shared" si="74"/>
        <v>0</v>
      </c>
      <c r="BG293" s="143">
        <f t="shared" si="75"/>
        <v>0</v>
      </c>
      <c r="BH293" s="143">
        <f t="shared" si="76"/>
        <v>0</v>
      </c>
      <c r="BI293" s="143">
        <f t="shared" si="77"/>
        <v>0</v>
      </c>
      <c r="BJ293" s="143">
        <f t="shared" si="78"/>
        <v>0</v>
      </c>
      <c r="BK293" s="13" t="s">
        <v>149</v>
      </c>
      <c r="BL293" s="143">
        <f t="shared" si="79"/>
        <v>0</v>
      </c>
      <c r="BM293" s="13" t="s">
        <v>148</v>
      </c>
      <c r="BN293" s="142" t="s">
        <v>1181</v>
      </c>
    </row>
    <row r="294" spans="2:66" s="1" customFormat="1" ht="16.5" customHeight="1">
      <c r="B294" s="130"/>
      <c r="C294" s="144" t="s">
        <v>774</v>
      </c>
      <c r="D294" s="144" t="s">
        <v>205</v>
      </c>
      <c r="E294" s="144">
        <v>345</v>
      </c>
      <c r="F294" s="145" t="s">
        <v>1619</v>
      </c>
      <c r="G294" s="146" t="s">
        <v>1115</v>
      </c>
      <c r="H294" s="147" t="s">
        <v>339</v>
      </c>
      <c r="I294" s="148">
        <v>50</v>
      </c>
      <c r="J294" s="149"/>
      <c r="K294" s="149">
        <f t="shared" si="70"/>
        <v>0</v>
      </c>
      <c r="L294" s="150"/>
      <c r="M294" s="151"/>
      <c r="N294" s="152" t="s">
        <v>1</v>
      </c>
      <c r="O294" s="153" t="s">
        <v>39</v>
      </c>
      <c r="P294" s="140">
        <v>0</v>
      </c>
      <c r="Q294" s="140">
        <f t="shared" si="71"/>
        <v>0</v>
      </c>
      <c r="R294" s="140">
        <v>0</v>
      </c>
      <c r="S294" s="140">
        <f t="shared" si="72"/>
        <v>0</v>
      </c>
      <c r="T294" s="140">
        <v>0</v>
      </c>
      <c r="U294" s="140">
        <f t="shared" si="73"/>
        <v>0</v>
      </c>
      <c r="V294" s="141" t="s">
        <v>1</v>
      </c>
      <c r="AS294" s="142" t="s">
        <v>174</v>
      </c>
      <c r="AU294" s="142" t="s">
        <v>205</v>
      </c>
      <c r="AV294" s="142" t="s">
        <v>149</v>
      </c>
      <c r="AZ294" s="13" t="s">
        <v>142</v>
      </c>
      <c r="BF294" s="143">
        <f t="shared" si="74"/>
        <v>0</v>
      </c>
      <c r="BG294" s="143">
        <f t="shared" si="75"/>
        <v>0</v>
      </c>
      <c r="BH294" s="143">
        <f t="shared" si="76"/>
        <v>0</v>
      </c>
      <c r="BI294" s="143">
        <f t="shared" si="77"/>
        <v>0</v>
      </c>
      <c r="BJ294" s="143">
        <f t="shared" si="78"/>
        <v>0</v>
      </c>
      <c r="BK294" s="13" t="s">
        <v>149</v>
      </c>
      <c r="BL294" s="143">
        <f t="shared" si="79"/>
        <v>0</v>
      </c>
      <c r="BM294" s="13" t="s">
        <v>148</v>
      </c>
      <c r="BN294" s="142" t="s">
        <v>1182</v>
      </c>
    </row>
    <row r="295" spans="2:66" s="1" customFormat="1" ht="16.5" customHeight="1">
      <c r="B295" s="130"/>
      <c r="C295" s="144" t="s">
        <v>779</v>
      </c>
      <c r="D295" s="144" t="s">
        <v>205</v>
      </c>
      <c r="E295" s="144">
        <v>345</v>
      </c>
      <c r="F295" s="145" t="s">
        <v>1620</v>
      </c>
      <c r="G295" s="146" t="s">
        <v>1117</v>
      </c>
      <c r="H295" s="147" t="s">
        <v>339</v>
      </c>
      <c r="I295" s="148">
        <v>50</v>
      </c>
      <c r="J295" s="149"/>
      <c r="K295" s="149">
        <f t="shared" si="70"/>
        <v>0</v>
      </c>
      <c r="L295" s="150"/>
      <c r="M295" s="151"/>
      <c r="N295" s="152" t="s">
        <v>1</v>
      </c>
      <c r="O295" s="153" t="s">
        <v>39</v>
      </c>
      <c r="P295" s="140">
        <v>0</v>
      </c>
      <c r="Q295" s="140">
        <f t="shared" si="71"/>
        <v>0</v>
      </c>
      <c r="R295" s="140">
        <v>0</v>
      </c>
      <c r="S295" s="140">
        <f t="shared" si="72"/>
        <v>0</v>
      </c>
      <c r="T295" s="140">
        <v>0</v>
      </c>
      <c r="U295" s="140">
        <f t="shared" si="73"/>
        <v>0</v>
      </c>
      <c r="V295" s="141" t="s">
        <v>1</v>
      </c>
      <c r="AS295" s="142" t="s">
        <v>174</v>
      </c>
      <c r="AU295" s="142" t="s">
        <v>205</v>
      </c>
      <c r="AV295" s="142" t="s">
        <v>149</v>
      </c>
      <c r="AZ295" s="13" t="s">
        <v>142</v>
      </c>
      <c r="BF295" s="143">
        <f t="shared" si="74"/>
        <v>0</v>
      </c>
      <c r="BG295" s="143">
        <f t="shared" si="75"/>
        <v>0</v>
      </c>
      <c r="BH295" s="143">
        <f t="shared" si="76"/>
        <v>0</v>
      </c>
      <c r="BI295" s="143">
        <f t="shared" si="77"/>
        <v>0</v>
      </c>
      <c r="BJ295" s="143">
        <f t="shared" si="78"/>
        <v>0</v>
      </c>
      <c r="BK295" s="13" t="s">
        <v>149</v>
      </c>
      <c r="BL295" s="143">
        <f t="shared" si="79"/>
        <v>0</v>
      </c>
      <c r="BM295" s="13" t="s">
        <v>148</v>
      </c>
      <c r="BN295" s="142" t="s">
        <v>1183</v>
      </c>
    </row>
    <row r="296" spans="2:66" s="1" customFormat="1" ht="24.15" customHeight="1">
      <c r="B296" s="130"/>
      <c r="C296" s="144" t="s">
        <v>783</v>
      </c>
      <c r="D296" s="144" t="s">
        <v>205</v>
      </c>
      <c r="E296" s="144" t="s">
        <v>1585</v>
      </c>
      <c r="F296" s="145" t="s">
        <v>1184</v>
      </c>
      <c r="G296" s="146" t="s">
        <v>1125</v>
      </c>
      <c r="H296" s="147" t="s">
        <v>344</v>
      </c>
      <c r="I296" s="148">
        <v>5</v>
      </c>
      <c r="J296" s="149"/>
      <c r="K296" s="149">
        <f t="shared" si="70"/>
        <v>0</v>
      </c>
      <c r="L296" s="150"/>
      <c r="M296" s="151"/>
      <c r="N296" s="152" t="s">
        <v>1</v>
      </c>
      <c r="O296" s="153" t="s">
        <v>39</v>
      </c>
      <c r="P296" s="140">
        <v>0</v>
      </c>
      <c r="Q296" s="140">
        <f t="shared" si="71"/>
        <v>0</v>
      </c>
      <c r="R296" s="140">
        <v>0</v>
      </c>
      <c r="S296" s="140">
        <f t="shared" si="72"/>
        <v>0</v>
      </c>
      <c r="T296" s="140">
        <v>0</v>
      </c>
      <c r="U296" s="140">
        <f t="shared" si="73"/>
        <v>0</v>
      </c>
      <c r="V296" s="141" t="s">
        <v>1</v>
      </c>
      <c r="AS296" s="142" t="s">
        <v>174</v>
      </c>
      <c r="AU296" s="142" t="s">
        <v>205</v>
      </c>
      <c r="AV296" s="142" t="s">
        <v>149</v>
      </c>
      <c r="AZ296" s="13" t="s">
        <v>142</v>
      </c>
      <c r="BF296" s="143">
        <f t="shared" si="74"/>
        <v>0</v>
      </c>
      <c r="BG296" s="143">
        <f t="shared" si="75"/>
        <v>0</v>
      </c>
      <c r="BH296" s="143">
        <f t="shared" si="76"/>
        <v>0</v>
      </c>
      <c r="BI296" s="143">
        <f t="shared" si="77"/>
        <v>0</v>
      </c>
      <c r="BJ296" s="143">
        <f t="shared" si="78"/>
        <v>0</v>
      </c>
      <c r="BK296" s="13" t="s">
        <v>149</v>
      </c>
      <c r="BL296" s="143">
        <f t="shared" si="79"/>
        <v>0</v>
      </c>
      <c r="BM296" s="13" t="s">
        <v>148</v>
      </c>
      <c r="BN296" s="142" t="s">
        <v>1185</v>
      </c>
    </row>
    <row r="297" spans="2:66" s="1" customFormat="1" ht="16.5" customHeight="1">
      <c r="B297" s="130"/>
      <c r="C297" s="144" t="s">
        <v>787</v>
      </c>
      <c r="D297" s="144" t="s">
        <v>205</v>
      </c>
      <c r="E297" s="144" t="s">
        <v>1585</v>
      </c>
      <c r="F297" s="145" t="s">
        <v>1186</v>
      </c>
      <c r="G297" s="146" t="s">
        <v>1128</v>
      </c>
      <c r="H297" s="147" t="s">
        <v>344</v>
      </c>
      <c r="I297" s="148">
        <v>3</v>
      </c>
      <c r="J297" s="149"/>
      <c r="K297" s="149">
        <f t="shared" si="70"/>
        <v>0</v>
      </c>
      <c r="L297" s="150"/>
      <c r="M297" s="151"/>
      <c r="N297" s="152" t="s">
        <v>1</v>
      </c>
      <c r="O297" s="153" t="s">
        <v>39</v>
      </c>
      <c r="P297" s="140">
        <v>0</v>
      </c>
      <c r="Q297" s="140">
        <f t="shared" si="71"/>
        <v>0</v>
      </c>
      <c r="R297" s="140">
        <v>0</v>
      </c>
      <c r="S297" s="140">
        <f t="shared" si="72"/>
        <v>0</v>
      </c>
      <c r="T297" s="140">
        <v>0</v>
      </c>
      <c r="U297" s="140">
        <f t="shared" si="73"/>
        <v>0</v>
      </c>
      <c r="V297" s="141" t="s">
        <v>1</v>
      </c>
      <c r="AS297" s="142" t="s">
        <v>174</v>
      </c>
      <c r="AU297" s="142" t="s">
        <v>205</v>
      </c>
      <c r="AV297" s="142" t="s">
        <v>149</v>
      </c>
      <c r="AZ297" s="13" t="s">
        <v>142</v>
      </c>
      <c r="BF297" s="143">
        <f t="shared" si="74"/>
        <v>0</v>
      </c>
      <c r="BG297" s="143">
        <f t="shared" si="75"/>
        <v>0</v>
      </c>
      <c r="BH297" s="143">
        <f t="shared" si="76"/>
        <v>0</v>
      </c>
      <c r="BI297" s="143">
        <f t="shared" si="77"/>
        <v>0</v>
      </c>
      <c r="BJ297" s="143">
        <f t="shared" si="78"/>
        <v>0</v>
      </c>
      <c r="BK297" s="13" t="s">
        <v>149</v>
      </c>
      <c r="BL297" s="143">
        <f t="shared" si="79"/>
        <v>0</v>
      </c>
      <c r="BM297" s="13" t="s">
        <v>148</v>
      </c>
      <c r="BN297" s="142" t="s">
        <v>1187</v>
      </c>
    </row>
    <row r="298" spans="2:66" s="11" customFormat="1" ht="22.95" customHeight="1">
      <c r="B298" s="119"/>
      <c r="D298" s="120" t="s">
        <v>72</v>
      </c>
      <c r="E298" s="120"/>
      <c r="F298" s="128" t="s">
        <v>1188</v>
      </c>
      <c r="G298" s="128" t="s">
        <v>1189</v>
      </c>
      <c r="K298" s="129">
        <f>BL298</f>
        <v>0</v>
      </c>
      <c r="M298" s="119"/>
      <c r="N298" s="123"/>
      <c r="Q298" s="124">
        <f>SUM(Q299:Q309)</f>
        <v>0</v>
      </c>
      <c r="S298" s="124">
        <f>SUM(S299:S309)</f>
        <v>0</v>
      </c>
      <c r="U298" s="124">
        <f>SUM(U299:U309)</f>
        <v>0</v>
      </c>
      <c r="V298" s="125"/>
      <c r="AS298" s="120" t="s">
        <v>81</v>
      </c>
      <c r="AU298" s="126" t="s">
        <v>72</v>
      </c>
      <c r="AV298" s="126" t="s">
        <v>81</v>
      </c>
      <c r="AZ298" s="120" t="s">
        <v>142</v>
      </c>
      <c r="BL298" s="127">
        <f>SUM(BL299:BL309)</f>
        <v>0</v>
      </c>
    </row>
    <row r="299" spans="2:66" s="1" customFormat="1" ht="16.5" customHeight="1">
      <c r="B299" s="130"/>
      <c r="C299" s="144" t="s">
        <v>791</v>
      </c>
      <c r="D299" s="144" t="s">
        <v>205</v>
      </c>
      <c r="E299" s="144" t="s">
        <v>1585</v>
      </c>
      <c r="F299" s="145" t="s">
        <v>1190</v>
      </c>
      <c r="G299" s="146" t="s">
        <v>1191</v>
      </c>
      <c r="H299" s="147" t="s">
        <v>344</v>
      </c>
      <c r="I299" s="148">
        <v>1</v>
      </c>
      <c r="J299" s="149"/>
      <c r="K299" s="149">
        <f t="shared" ref="K299:K309" si="80">ROUND(J299*I299,2)</f>
        <v>0</v>
      </c>
      <c r="L299" s="150"/>
      <c r="M299" s="151"/>
      <c r="N299" s="152" t="s">
        <v>1</v>
      </c>
      <c r="O299" s="153" t="s">
        <v>39</v>
      </c>
      <c r="P299" s="140">
        <v>0</v>
      </c>
      <c r="Q299" s="140">
        <f t="shared" ref="Q299:Q309" si="81">P299*I299</f>
        <v>0</v>
      </c>
      <c r="R299" s="140">
        <v>0</v>
      </c>
      <c r="S299" s="140">
        <f t="shared" ref="S299:S309" si="82">R299*I299</f>
        <v>0</v>
      </c>
      <c r="T299" s="140">
        <v>0</v>
      </c>
      <c r="U299" s="140">
        <f t="shared" ref="U299:U309" si="83">T299*I299</f>
        <v>0</v>
      </c>
      <c r="V299" s="141" t="s">
        <v>1</v>
      </c>
      <c r="AS299" s="142" t="s">
        <v>174</v>
      </c>
      <c r="AU299" s="142" t="s">
        <v>205</v>
      </c>
      <c r="AV299" s="142" t="s">
        <v>149</v>
      </c>
      <c r="AZ299" s="13" t="s">
        <v>142</v>
      </c>
      <c r="BF299" s="143">
        <f t="shared" ref="BF299:BF309" si="84">IF(O299="základná",K299,0)</f>
        <v>0</v>
      </c>
      <c r="BG299" s="143">
        <f t="shared" ref="BG299:BG309" si="85">IF(O299="znížená",K299,0)</f>
        <v>0</v>
      </c>
      <c r="BH299" s="143">
        <f t="shared" ref="BH299:BH309" si="86">IF(O299="zákl. prenesená",K299,0)</f>
        <v>0</v>
      </c>
      <c r="BI299" s="143">
        <f t="shared" ref="BI299:BI309" si="87">IF(O299="zníž. prenesená",K299,0)</f>
        <v>0</v>
      </c>
      <c r="BJ299" s="143">
        <f t="shared" ref="BJ299:BJ309" si="88">IF(O299="nulová",K299,0)</f>
        <v>0</v>
      </c>
      <c r="BK299" s="13" t="s">
        <v>149</v>
      </c>
      <c r="BL299" s="143">
        <f t="shared" ref="BL299:BL309" si="89">ROUND(J299*I299,2)</f>
        <v>0</v>
      </c>
      <c r="BM299" s="13" t="s">
        <v>148</v>
      </c>
      <c r="BN299" s="142" t="s">
        <v>1192</v>
      </c>
    </row>
    <row r="300" spans="2:66" s="1" customFormat="1" ht="24.15" customHeight="1">
      <c r="B300" s="130"/>
      <c r="C300" s="144" t="s">
        <v>796</v>
      </c>
      <c r="D300" s="144" t="s">
        <v>205</v>
      </c>
      <c r="E300" s="144">
        <v>358</v>
      </c>
      <c r="F300" s="145" t="s">
        <v>1627</v>
      </c>
      <c r="G300" s="146" t="s">
        <v>1193</v>
      </c>
      <c r="H300" s="147" t="s">
        <v>1194</v>
      </c>
      <c r="I300" s="148">
        <v>1</v>
      </c>
      <c r="J300" s="149"/>
      <c r="K300" s="149">
        <f t="shared" si="80"/>
        <v>0</v>
      </c>
      <c r="L300" s="150"/>
      <c r="M300" s="151"/>
      <c r="N300" s="152" t="s">
        <v>1</v>
      </c>
      <c r="O300" s="153" t="s">
        <v>39</v>
      </c>
      <c r="P300" s="140">
        <v>0</v>
      </c>
      <c r="Q300" s="140">
        <f t="shared" si="81"/>
        <v>0</v>
      </c>
      <c r="R300" s="140">
        <v>0</v>
      </c>
      <c r="S300" s="140">
        <f t="shared" si="82"/>
        <v>0</v>
      </c>
      <c r="T300" s="140">
        <v>0</v>
      </c>
      <c r="U300" s="140">
        <f t="shared" si="83"/>
        <v>0</v>
      </c>
      <c r="V300" s="141" t="s">
        <v>1</v>
      </c>
      <c r="AS300" s="142" t="s">
        <v>174</v>
      </c>
      <c r="AU300" s="142" t="s">
        <v>205</v>
      </c>
      <c r="AV300" s="142" t="s">
        <v>149</v>
      </c>
      <c r="AZ300" s="13" t="s">
        <v>142</v>
      </c>
      <c r="BF300" s="143">
        <f t="shared" si="84"/>
        <v>0</v>
      </c>
      <c r="BG300" s="143">
        <f t="shared" si="85"/>
        <v>0</v>
      </c>
      <c r="BH300" s="143">
        <f t="shared" si="86"/>
        <v>0</v>
      </c>
      <c r="BI300" s="143">
        <f t="shared" si="87"/>
        <v>0</v>
      </c>
      <c r="BJ300" s="143">
        <f t="shared" si="88"/>
        <v>0</v>
      </c>
      <c r="BK300" s="13" t="s">
        <v>149</v>
      </c>
      <c r="BL300" s="143">
        <f t="shared" si="89"/>
        <v>0</v>
      </c>
      <c r="BM300" s="13" t="s">
        <v>148</v>
      </c>
      <c r="BN300" s="142" t="s">
        <v>1195</v>
      </c>
    </row>
    <row r="301" spans="2:66" s="1" customFormat="1" ht="16.5" customHeight="1">
      <c r="B301" s="130"/>
      <c r="C301" s="144" t="s">
        <v>800</v>
      </c>
      <c r="D301" s="144" t="s">
        <v>205</v>
      </c>
      <c r="E301" s="144">
        <v>358</v>
      </c>
      <c r="F301" s="145" t="s">
        <v>1621</v>
      </c>
      <c r="G301" s="146" t="s">
        <v>1196</v>
      </c>
      <c r="H301" s="147" t="s">
        <v>1194</v>
      </c>
      <c r="I301" s="148">
        <v>1</v>
      </c>
      <c r="J301" s="149"/>
      <c r="K301" s="149">
        <f t="shared" si="80"/>
        <v>0</v>
      </c>
      <c r="L301" s="150"/>
      <c r="M301" s="151"/>
      <c r="N301" s="152" t="s">
        <v>1</v>
      </c>
      <c r="O301" s="153" t="s">
        <v>39</v>
      </c>
      <c r="P301" s="140">
        <v>0</v>
      </c>
      <c r="Q301" s="140">
        <f t="shared" si="81"/>
        <v>0</v>
      </c>
      <c r="R301" s="140">
        <v>0</v>
      </c>
      <c r="S301" s="140">
        <f t="shared" si="82"/>
        <v>0</v>
      </c>
      <c r="T301" s="140">
        <v>0</v>
      </c>
      <c r="U301" s="140">
        <f t="shared" si="83"/>
        <v>0</v>
      </c>
      <c r="V301" s="141" t="s">
        <v>1</v>
      </c>
      <c r="AS301" s="142" t="s">
        <v>174</v>
      </c>
      <c r="AU301" s="142" t="s">
        <v>205</v>
      </c>
      <c r="AV301" s="142" t="s">
        <v>149</v>
      </c>
      <c r="AZ301" s="13" t="s">
        <v>142</v>
      </c>
      <c r="BF301" s="143">
        <f t="shared" si="84"/>
        <v>0</v>
      </c>
      <c r="BG301" s="143">
        <f t="shared" si="85"/>
        <v>0</v>
      </c>
      <c r="BH301" s="143">
        <f t="shared" si="86"/>
        <v>0</v>
      </c>
      <c r="BI301" s="143">
        <f t="shared" si="87"/>
        <v>0</v>
      </c>
      <c r="BJ301" s="143">
        <f t="shared" si="88"/>
        <v>0</v>
      </c>
      <c r="BK301" s="13" t="s">
        <v>149</v>
      </c>
      <c r="BL301" s="143">
        <f t="shared" si="89"/>
        <v>0</v>
      </c>
      <c r="BM301" s="13" t="s">
        <v>148</v>
      </c>
      <c r="BN301" s="142" t="s">
        <v>1197</v>
      </c>
    </row>
    <row r="302" spans="2:66" s="1" customFormat="1" ht="16.5" customHeight="1">
      <c r="B302" s="130"/>
      <c r="C302" s="144" t="s">
        <v>804</v>
      </c>
      <c r="D302" s="144" t="s">
        <v>205</v>
      </c>
      <c r="E302" s="144">
        <v>358</v>
      </c>
      <c r="F302" s="145" t="s">
        <v>1622</v>
      </c>
      <c r="G302" s="146" t="s">
        <v>1198</v>
      </c>
      <c r="H302" s="147" t="s">
        <v>1194</v>
      </c>
      <c r="I302" s="148">
        <v>4</v>
      </c>
      <c r="J302" s="149"/>
      <c r="K302" s="149">
        <f t="shared" si="80"/>
        <v>0</v>
      </c>
      <c r="L302" s="150"/>
      <c r="M302" s="151"/>
      <c r="N302" s="152" t="s">
        <v>1</v>
      </c>
      <c r="O302" s="153" t="s">
        <v>39</v>
      </c>
      <c r="P302" s="140">
        <v>0</v>
      </c>
      <c r="Q302" s="140">
        <f t="shared" si="81"/>
        <v>0</v>
      </c>
      <c r="R302" s="140">
        <v>0</v>
      </c>
      <c r="S302" s="140">
        <f t="shared" si="82"/>
        <v>0</v>
      </c>
      <c r="T302" s="140">
        <v>0</v>
      </c>
      <c r="U302" s="140">
        <f t="shared" si="83"/>
        <v>0</v>
      </c>
      <c r="V302" s="141" t="s">
        <v>1</v>
      </c>
      <c r="AS302" s="142" t="s">
        <v>174</v>
      </c>
      <c r="AU302" s="142" t="s">
        <v>205</v>
      </c>
      <c r="AV302" s="142" t="s">
        <v>149</v>
      </c>
      <c r="AZ302" s="13" t="s">
        <v>142</v>
      </c>
      <c r="BF302" s="143">
        <f t="shared" si="84"/>
        <v>0</v>
      </c>
      <c r="BG302" s="143">
        <f t="shared" si="85"/>
        <v>0</v>
      </c>
      <c r="BH302" s="143">
        <f t="shared" si="86"/>
        <v>0</v>
      </c>
      <c r="BI302" s="143">
        <f t="shared" si="87"/>
        <v>0</v>
      </c>
      <c r="BJ302" s="143">
        <f t="shared" si="88"/>
        <v>0</v>
      </c>
      <c r="BK302" s="13" t="s">
        <v>149</v>
      </c>
      <c r="BL302" s="143">
        <f t="shared" si="89"/>
        <v>0</v>
      </c>
      <c r="BM302" s="13" t="s">
        <v>148</v>
      </c>
      <c r="BN302" s="142" t="s">
        <v>1199</v>
      </c>
    </row>
    <row r="303" spans="2:66" s="1" customFormat="1" ht="16.5" customHeight="1">
      <c r="B303" s="130"/>
      <c r="C303" s="144" t="s">
        <v>808</v>
      </c>
      <c r="D303" s="144" t="s">
        <v>205</v>
      </c>
      <c r="E303" s="144">
        <v>358</v>
      </c>
      <c r="F303" s="145" t="s">
        <v>1623</v>
      </c>
      <c r="G303" s="146" t="s">
        <v>1200</v>
      </c>
      <c r="H303" s="147" t="s">
        <v>1194</v>
      </c>
      <c r="I303" s="148">
        <v>1</v>
      </c>
      <c r="J303" s="149"/>
      <c r="K303" s="149">
        <f t="shared" si="80"/>
        <v>0</v>
      </c>
      <c r="L303" s="150"/>
      <c r="M303" s="151"/>
      <c r="N303" s="152" t="s">
        <v>1</v>
      </c>
      <c r="O303" s="153" t="s">
        <v>39</v>
      </c>
      <c r="P303" s="140">
        <v>0</v>
      </c>
      <c r="Q303" s="140">
        <f t="shared" si="81"/>
        <v>0</v>
      </c>
      <c r="R303" s="140">
        <v>0</v>
      </c>
      <c r="S303" s="140">
        <f t="shared" si="82"/>
        <v>0</v>
      </c>
      <c r="T303" s="140">
        <v>0</v>
      </c>
      <c r="U303" s="140">
        <f t="shared" si="83"/>
        <v>0</v>
      </c>
      <c r="V303" s="141" t="s">
        <v>1</v>
      </c>
      <c r="AS303" s="142" t="s">
        <v>174</v>
      </c>
      <c r="AU303" s="142" t="s">
        <v>205</v>
      </c>
      <c r="AV303" s="142" t="s">
        <v>149</v>
      </c>
      <c r="AZ303" s="13" t="s">
        <v>142</v>
      </c>
      <c r="BF303" s="143">
        <f t="shared" si="84"/>
        <v>0</v>
      </c>
      <c r="BG303" s="143">
        <f t="shared" si="85"/>
        <v>0</v>
      </c>
      <c r="BH303" s="143">
        <f t="shared" si="86"/>
        <v>0</v>
      </c>
      <c r="BI303" s="143">
        <f t="shared" si="87"/>
        <v>0</v>
      </c>
      <c r="BJ303" s="143">
        <f t="shared" si="88"/>
        <v>0</v>
      </c>
      <c r="BK303" s="13" t="s">
        <v>149</v>
      </c>
      <c r="BL303" s="143">
        <f t="shared" si="89"/>
        <v>0</v>
      </c>
      <c r="BM303" s="13" t="s">
        <v>148</v>
      </c>
      <c r="BN303" s="142" t="s">
        <v>1201</v>
      </c>
    </row>
    <row r="304" spans="2:66" s="1" customFormat="1" ht="16.5" customHeight="1">
      <c r="B304" s="130"/>
      <c r="C304" s="144" t="s">
        <v>812</v>
      </c>
      <c r="D304" s="144" t="s">
        <v>205</v>
      </c>
      <c r="E304" s="144">
        <v>358</v>
      </c>
      <c r="F304" s="145" t="s">
        <v>1625</v>
      </c>
      <c r="G304" s="146" t="s">
        <v>1202</v>
      </c>
      <c r="H304" s="147" t="s">
        <v>1194</v>
      </c>
      <c r="I304" s="148">
        <v>1</v>
      </c>
      <c r="J304" s="149"/>
      <c r="K304" s="149">
        <f t="shared" si="80"/>
        <v>0</v>
      </c>
      <c r="L304" s="150"/>
      <c r="M304" s="151"/>
      <c r="N304" s="152" t="s">
        <v>1</v>
      </c>
      <c r="O304" s="153" t="s">
        <v>39</v>
      </c>
      <c r="P304" s="140">
        <v>0</v>
      </c>
      <c r="Q304" s="140">
        <f t="shared" si="81"/>
        <v>0</v>
      </c>
      <c r="R304" s="140">
        <v>0</v>
      </c>
      <c r="S304" s="140">
        <f t="shared" si="82"/>
        <v>0</v>
      </c>
      <c r="T304" s="140">
        <v>0</v>
      </c>
      <c r="U304" s="140">
        <f t="shared" si="83"/>
        <v>0</v>
      </c>
      <c r="V304" s="141" t="s">
        <v>1</v>
      </c>
      <c r="AS304" s="142" t="s">
        <v>174</v>
      </c>
      <c r="AU304" s="142" t="s">
        <v>205</v>
      </c>
      <c r="AV304" s="142" t="s">
        <v>149</v>
      </c>
      <c r="AZ304" s="13" t="s">
        <v>142</v>
      </c>
      <c r="BF304" s="143">
        <f t="shared" si="84"/>
        <v>0</v>
      </c>
      <c r="BG304" s="143">
        <f t="shared" si="85"/>
        <v>0</v>
      </c>
      <c r="BH304" s="143">
        <f t="shared" si="86"/>
        <v>0</v>
      </c>
      <c r="BI304" s="143">
        <f t="shared" si="87"/>
        <v>0</v>
      </c>
      <c r="BJ304" s="143">
        <f t="shared" si="88"/>
        <v>0</v>
      </c>
      <c r="BK304" s="13" t="s">
        <v>149</v>
      </c>
      <c r="BL304" s="143">
        <f t="shared" si="89"/>
        <v>0</v>
      </c>
      <c r="BM304" s="13" t="s">
        <v>148</v>
      </c>
      <c r="BN304" s="142" t="s">
        <v>1203</v>
      </c>
    </row>
    <row r="305" spans="2:66" s="1" customFormat="1" ht="16.5" customHeight="1">
      <c r="B305" s="130"/>
      <c r="C305" s="144" t="s">
        <v>816</v>
      </c>
      <c r="D305" s="144" t="s">
        <v>205</v>
      </c>
      <c r="E305" s="144">
        <v>358</v>
      </c>
      <c r="F305" s="145" t="s">
        <v>1626</v>
      </c>
      <c r="G305" s="146" t="s">
        <v>1204</v>
      </c>
      <c r="H305" s="147" t="s">
        <v>1194</v>
      </c>
      <c r="I305" s="148">
        <v>13</v>
      </c>
      <c r="J305" s="149"/>
      <c r="K305" s="149">
        <f t="shared" si="80"/>
        <v>0</v>
      </c>
      <c r="L305" s="150"/>
      <c r="M305" s="151"/>
      <c r="N305" s="152" t="s">
        <v>1</v>
      </c>
      <c r="O305" s="153" t="s">
        <v>39</v>
      </c>
      <c r="P305" s="140">
        <v>0</v>
      </c>
      <c r="Q305" s="140">
        <f t="shared" si="81"/>
        <v>0</v>
      </c>
      <c r="R305" s="140">
        <v>0</v>
      </c>
      <c r="S305" s="140">
        <f t="shared" si="82"/>
        <v>0</v>
      </c>
      <c r="T305" s="140">
        <v>0</v>
      </c>
      <c r="U305" s="140">
        <f t="shared" si="83"/>
        <v>0</v>
      </c>
      <c r="V305" s="141" t="s">
        <v>1</v>
      </c>
      <c r="AS305" s="142" t="s">
        <v>174</v>
      </c>
      <c r="AU305" s="142" t="s">
        <v>205</v>
      </c>
      <c r="AV305" s="142" t="s">
        <v>149</v>
      </c>
      <c r="AZ305" s="13" t="s">
        <v>142</v>
      </c>
      <c r="BF305" s="143">
        <f t="shared" si="84"/>
        <v>0</v>
      </c>
      <c r="BG305" s="143">
        <f t="shared" si="85"/>
        <v>0</v>
      </c>
      <c r="BH305" s="143">
        <f t="shared" si="86"/>
        <v>0</v>
      </c>
      <c r="BI305" s="143">
        <f t="shared" si="87"/>
        <v>0</v>
      </c>
      <c r="BJ305" s="143">
        <f t="shared" si="88"/>
        <v>0</v>
      </c>
      <c r="BK305" s="13" t="s">
        <v>149</v>
      </c>
      <c r="BL305" s="143">
        <f t="shared" si="89"/>
        <v>0</v>
      </c>
      <c r="BM305" s="13" t="s">
        <v>148</v>
      </c>
      <c r="BN305" s="142" t="s">
        <v>1205</v>
      </c>
    </row>
    <row r="306" spans="2:66" s="1" customFormat="1" ht="16.5" customHeight="1">
      <c r="B306" s="130"/>
      <c r="C306" s="144" t="s">
        <v>820</v>
      </c>
      <c r="D306" s="144" t="s">
        <v>205</v>
      </c>
      <c r="E306" s="144" t="s">
        <v>1585</v>
      </c>
      <c r="F306" s="145" t="s">
        <v>1206</v>
      </c>
      <c r="G306" s="146" t="s">
        <v>1000</v>
      </c>
      <c r="H306" s="147" t="s">
        <v>1194</v>
      </c>
      <c r="I306" s="148">
        <v>1</v>
      </c>
      <c r="J306" s="149"/>
      <c r="K306" s="149">
        <f t="shared" si="80"/>
        <v>0</v>
      </c>
      <c r="L306" s="150"/>
      <c r="M306" s="151"/>
      <c r="N306" s="152" t="s">
        <v>1</v>
      </c>
      <c r="O306" s="153" t="s">
        <v>39</v>
      </c>
      <c r="P306" s="140">
        <v>0</v>
      </c>
      <c r="Q306" s="140">
        <f t="shared" si="81"/>
        <v>0</v>
      </c>
      <c r="R306" s="140">
        <v>0</v>
      </c>
      <c r="S306" s="140">
        <f t="shared" si="82"/>
        <v>0</v>
      </c>
      <c r="T306" s="140">
        <v>0</v>
      </c>
      <c r="U306" s="140">
        <f t="shared" si="83"/>
        <v>0</v>
      </c>
      <c r="V306" s="141" t="s">
        <v>1</v>
      </c>
      <c r="AS306" s="142" t="s">
        <v>174</v>
      </c>
      <c r="AU306" s="142" t="s">
        <v>205</v>
      </c>
      <c r="AV306" s="142" t="s">
        <v>149</v>
      </c>
      <c r="AZ306" s="13" t="s">
        <v>142</v>
      </c>
      <c r="BF306" s="143">
        <f t="shared" si="84"/>
        <v>0</v>
      </c>
      <c r="BG306" s="143">
        <f t="shared" si="85"/>
        <v>0</v>
      </c>
      <c r="BH306" s="143">
        <f t="shared" si="86"/>
        <v>0</v>
      </c>
      <c r="BI306" s="143">
        <f t="shared" si="87"/>
        <v>0</v>
      </c>
      <c r="BJ306" s="143">
        <f t="shared" si="88"/>
        <v>0</v>
      </c>
      <c r="BK306" s="13" t="s">
        <v>149</v>
      </c>
      <c r="BL306" s="143">
        <f t="shared" si="89"/>
        <v>0</v>
      </c>
      <c r="BM306" s="13" t="s">
        <v>148</v>
      </c>
      <c r="BN306" s="142" t="s">
        <v>1207</v>
      </c>
    </row>
    <row r="307" spans="2:66" s="1" customFormat="1" ht="16.5" customHeight="1">
      <c r="B307" s="130"/>
      <c r="C307" s="144" t="s">
        <v>824</v>
      </c>
      <c r="D307" s="144" t="s">
        <v>205</v>
      </c>
      <c r="E307" s="144" t="s">
        <v>1585</v>
      </c>
      <c r="F307" s="145" t="s">
        <v>1208</v>
      </c>
      <c r="G307" s="146" t="s">
        <v>1209</v>
      </c>
      <c r="H307" s="147" t="s">
        <v>1194</v>
      </c>
      <c r="I307" s="148">
        <v>4</v>
      </c>
      <c r="J307" s="149"/>
      <c r="K307" s="149">
        <f t="shared" si="80"/>
        <v>0</v>
      </c>
      <c r="L307" s="150"/>
      <c r="M307" s="151"/>
      <c r="N307" s="152" t="s">
        <v>1</v>
      </c>
      <c r="O307" s="153" t="s">
        <v>39</v>
      </c>
      <c r="P307" s="140">
        <v>0</v>
      </c>
      <c r="Q307" s="140">
        <f t="shared" si="81"/>
        <v>0</v>
      </c>
      <c r="R307" s="140">
        <v>0</v>
      </c>
      <c r="S307" s="140">
        <f t="shared" si="82"/>
        <v>0</v>
      </c>
      <c r="T307" s="140">
        <v>0</v>
      </c>
      <c r="U307" s="140">
        <f t="shared" si="83"/>
        <v>0</v>
      </c>
      <c r="V307" s="141" t="s">
        <v>1</v>
      </c>
      <c r="AS307" s="142" t="s">
        <v>174</v>
      </c>
      <c r="AU307" s="142" t="s">
        <v>205</v>
      </c>
      <c r="AV307" s="142" t="s">
        <v>149</v>
      </c>
      <c r="AZ307" s="13" t="s">
        <v>142</v>
      </c>
      <c r="BF307" s="143">
        <f t="shared" si="84"/>
        <v>0</v>
      </c>
      <c r="BG307" s="143">
        <f t="shared" si="85"/>
        <v>0</v>
      </c>
      <c r="BH307" s="143">
        <f t="shared" si="86"/>
        <v>0</v>
      </c>
      <c r="BI307" s="143">
        <f t="shared" si="87"/>
        <v>0</v>
      </c>
      <c r="BJ307" s="143">
        <f t="shared" si="88"/>
        <v>0</v>
      </c>
      <c r="BK307" s="13" t="s">
        <v>149</v>
      </c>
      <c r="BL307" s="143">
        <f t="shared" si="89"/>
        <v>0</v>
      </c>
      <c r="BM307" s="13" t="s">
        <v>148</v>
      </c>
      <c r="BN307" s="142" t="s">
        <v>1210</v>
      </c>
    </row>
    <row r="308" spans="2:66" s="1" customFormat="1" ht="16.5" customHeight="1">
      <c r="B308" s="130"/>
      <c r="C308" s="144" t="s">
        <v>830</v>
      </c>
      <c r="D308" s="144" t="s">
        <v>205</v>
      </c>
      <c r="E308" s="144" t="s">
        <v>1585</v>
      </c>
      <c r="F308" s="145" t="s">
        <v>1211</v>
      </c>
      <c r="G308" s="146" t="s">
        <v>1212</v>
      </c>
      <c r="H308" s="147" t="s">
        <v>1194</v>
      </c>
      <c r="I308" s="148">
        <v>1</v>
      </c>
      <c r="J308" s="149"/>
      <c r="K308" s="149">
        <f t="shared" si="80"/>
        <v>0</v>
      </c>
      <c r="L308" s="150"/>
      <c r="M308" s="151"/>
      <c r="N308" s="152" t="s">
        <v>1</v>
      </c>
      <c r="O308" s="153" t="s">
        <v>39</v>
      </c>
      <c r="P308" s="140">
        <v>0</v>
      </c>
      <c r="Q308" s="140">
        <f t="shared" si="81"/>
        <v>0</v>
      </c>
      <c r="R308" s="140">
        <v>0</v>
      </c>
      <c r="S308" s="140">
        <f t="shared" si="82"/>
        <v>0</v>
      </c>
      <c r="T308" s="140">
        <v>0</v>
      </c>
      <c r="U308" s="140">
        <f t="shared" si="83"/>
        <v>0</v>
      </c>
      <c r="V308" s="141" t="s">
        <v>1</v>
      </c>
      <c r="AS308" s="142" t="s">
        <v>174</v>
      </c>
      <c r="AU308" s="142" t="s">
        <v>205</v>
      </c>
      <c r="AV308" s="142" t="s">
        <v>149</v>
      </c>
      <c r="AZ308" s="13" t="s">
        <v>142</v>
      </c>
      <c r="BF308" s="143">
        <f t="shared" si="84"/>
        <v>0</v>
      </c>
      <c r="BG308" s="143">
        <f t="shared" si="85"/>
        <v>0</v>
      </c>
      <c r="BH308" s="143">
        <f t="shared" si="86"/>
        <v>0</v>
      </c>
      <c r="BI308" s="143">
        <f t="shared" si="87"/>
        <v>0</v>
      </c>
      <c r="BJ308" s="143">
        <f t="shared" si="88"/>
        <v>0</v>
      </c>
      <c r="BK308" s="13" t="s">
        <v>149</v>
      </c>
      <c r="BL308" s="143">
        <f t="shared" si="89"/>
        <v>0</v>
      </c>
      <c r="BM308" s="13" t="s">
        <v>148</v>
      </c>
      <c r="BN308" s="142" t="s">
        <v>1213</v>
      </c>
    </row>
    <row r="309" spans="2:66" s="1" customFormat="1" ht="24.15" customHeight="1">
      <c r="B309" s="130"/>
      <c r="C309" s="144" t="s">
        <v>836</v>
      </c>
      <c r="D309" s="144" t="s">
        <v>205</v>
      </c>
      <c r="E309" s="144" t="s">
        <v>1585</v>
      </c>
      <c r="F309" s="145" t="s">
        <v>1214</v>
      </c>
      <c r="G309" s="146" t="s">
        <v>1006</v>
      </c>
      <c r="H309" s="147" t="s">
        <v>1007</v>
      </c>
      <c r="I309" s="148">
        <v>15</v>
      </c>
      <c r="J309" s="149"/>
      <c r="K309" s="149">
        <f t="shared" si="80"/>
        <v>0</v>
      </c>
      <c r="L309" s="150"/>
      <c r="M309" s="151"/>
      <c r="N309" s="152" t="s">
        <v>1</v>
      </c>
      <c r="O309" s="153" t="s">
        <v>39</v>
      </c>
      <c r="P309" s="140">
        <v>0</v>
      </c>
      <c r="Q309" s="140">
        <f t="shared" si="81"/>
        <v>0</v>
      </c>
      <c r="R309" s="140">
        <v>0</v>
      </c>
      <c r="S309" s="140">
        <f t="shared" si="82"/>
        <v>0</v>
      </c>
      <c r="T309" s="140">
        <v>0</v>
      </c>
      <c r="U309" s="140">
        <f t="shared" si="83"/>
        <v>0</v>
      </c>
      <c r="V309" s="141" t="s">
        <v>1</v>
      </c>
      <c r="AS309" s="142" t="s">
        <v>174</v>
      </c>
      <c r="AU309" s="142" t="s">
        <v>205</v>
      </c>
      <c r="AV309" s="142" t="s">
        <v>149</v>
      </c>
      <c r="AZ309" s="13" t="s">
        <v>142</v>
      </c>
      <c r="BF309" s="143">
        <f t="shared" si="84"/>
        <v>0</v>
      </c>
      <c r="BG309" s="143">
        <f t="shared" si="85"/>
        <v>0</v>
      </c>
      <c r="BH309" s="143">
        <f t="shared" si="86"/>
        <v>0</v>
      </c>
      <c r="BI309" s="143">
        <f t="shared" si="87"/>
        <v>0</v>
      </c>
      <c r="BJ309" s="143">
        <f t="shared" si="88"/>
        <v>0</v>
      </c>
      <c r="BK309" s="13" t="s">
        <v>149</v>
      </c>
      <c r="BL309" s="143">
        <f t="shared" si="89"/>
        <v>0</v>
      </c>
      <c r="BM309" s="13" t="s">
        <v>148</v>
      </c>
      <c r="BN309" s="142" t="s">
        <v>1215</v>
      </c>
    </row>
    <row r="310" spans="2:66" s="11" customFormat="1" ht="22.95" customHeight="1">
      <c r="B310" s="119"/>
      <c r="D310" s="120" t="s">
        <v>72</v>
      </c>
      <c r="E310" s="120"/>
      <c r="F310" s="128" t="s">
        <v>1216</v>
      </c>
      <c r="G310" s="128" t="s">
        <v>1217</v>
      </c>
      <c r="K310" s="129">
        <f>BL310</f>
        <v>0</v>
      </c>
      <c r="M310" s="119"/>
      <c r="N310" s="123"/>
      <c r="Q310" s="124">
        <f>SUM(Q311:Q320)</f>
        <v>0</v>
      </c>
      <c r="S310" s="124">
        <f>SUM(S311:S320)</f>
        <v>0</v>
      </c>
      <c r="U310" s="124">
        <f>SUM(U311:U320)</f>
        <v>0</v>
      </c>
      <c r="V310" s="125"/>
      <c r="AS310" s="120" t="s">
        <v>81</v>
      </c>
      <c r="AU310" s="126" t="s">
        <v>72</v>
      </c>
      <c r="AV310" s="126" t="s">
        <v>81</v>
      </c>
      <c r="AZ310" s="120" t="s">
        <v>142</v>
      </c>
      <c r="BL310" s="127">
        <f>SUM(BL311:BL320)</f>
        <v>0</v>
      </c>
    </row>
    <row r="311" spans="2:66" s="1" customFormat="1" ht="24.15" customHeight="1">
      <c r="B311" s="130"/>
      <c r="C311" s="144" t="s">
        <v>840</v>
      </c>
      <c r="D311" s="144" t="s">
        <v>205</v>
      </c>
      <c r="E311" s="144" t="s">
        <v>1585</v>
      </c>
      <c r="F311" s="145" t="s">
        <v>1218</v>
      </c>
      <c r="G311" s="146" t="s">
        <v>1219</v>
      </c>
      <c r="H311" s="147" t="s">
        <v>1194</v>
      </c>
      <c r="I311" s="148">
        <v>4</v>
      </c>
      <c r="J311" s="149"/>
      <c r="K311" s="149">
        <f t="shared" ref="K311:K320" si="90">ROUND(J311*I311,2)</f>
        <v>0</v>
      </c>
      <c r="L311" s="150"/>
      <c r="M311" s="151"/>
      <c r="N311" s="152" t="s">
        <v>1</v>
      </c>
      <c r="O311" s="153" t="s">
        <v>39</v>
      </c>
      <c r="P311" s="140">
        <v>0</v>
      </c>
      <c r="Q311" s="140">
        <f t="shared" ref="Q311:Q320" si="91">P311*I311</f>
        <v>0</v>
      </c>
      <c r="R311" s="140">
        <v>0</v>
      </c>
      <c r="S311" s="140">
        <f t="shared" ref="S311:S320" si="92">R311*I311</f>
        <v>0</v>
      </c>
      <c r="T311" s="140">
        <v>0</v>
      </c>
      <c r="U311" s="140">
        <f t="shared" ref="U311:U320" si="93">T311*I311</f>
        <v>0</v>
      </c>
      <c r="V311" s="141" t="s">
        <v>1</v>
      </c>
      <c r="AS311" s="142" t="s">
        <v>174</v>
      </c>
      <c r="AU311" s="142" t="s">
        <v>205</v>
      </c>
      <c r="AV311" s="142" t="s">
        <v>149</v>
      </c>
      <c r="AZ311" s="13" t="s">
        <v>142</v>
      </c>
      <c r="BF311" s="143">
        <f t="shared" ref="BF311:BF320" si="94">IF(O311="základná",K311,0)</f>
        <v>0</v>
      </c>
      <c r="BG311" s="143">
        <f t="shared" ref="BG311:BG320" si="95">IF(O311="znížená",K311,0)</f>
        <v>0</v>
      </c>
      <c r="BH311" s="143">
        <f t="shared" ref="BH311:BH320" si="96">IF(O311="zákl. prenesená",K311,0)</f>
        <v>0</v>
      </c>
      <c r="BI311" s="143">
        <f t="shared" ref="BI311:BI320" si="97">IF(O311="zníž. prenesená",K311,0)</f>
        <v>0</v>
      </c>
      <c r="BJ311" s="143">
        <f t="shared" ref="BJ311:BJ320" si="98">IF(O311="nulová",K311,0)</f>
        <v>0</v>
      </c>
      <c r="BK311" s="13" t="s">
        <v>149</v>
      </c>
      <c r="BL311" s="143">
        <f t="shared" ref="BL311:BL320" si="99">ROUND(J311*I311,2)</f>
        <v>0</v>
      </c>
      <c r="BM311" s="13" t="s">
        <v>148</v>
      </c>
      <c r="BN311" s="142" t="s">
        <v>1220</v>
      </c>
    </row>
    <row r="312" spans="2:66" s="1" customFormat="1" ht="16.5" customHeight="1">
      <c r="B312" s="130"/>
      <c r="C312" s="144" t="s">
        <v>844</v>
      </c>
      <c r="D312" s="144" t="s">
        <v>205</v>
      </c>
      <c r="E312" s="144">
        <v>358</v>
      </c>
      <c r="F312" s="145" t="s">
        <v>1628</v>
      </c>
      <c r="G312" s="146" t="s">
        <v>1221</v>
      </c>
      <c r="H312" s="147" t="s">
        <v>1194</v>
      </c>
      <c r="I312" s="148">
        <v>1</v>
      </c>
      <c r="J312" s="149"/>
      <c r="K312" s="149">
        <f t="shared" si="90"/>
        <v>0</v>
      </c>
      <c r="L312" s="150"/>
      <c r="M312" s="151"/>
      <c r="N312" s="152" t="s">
        <v>1</v>
      </c>
      <c r="O312" s="153" t="s">
        <v>39</v>
      </c>
      <c r="P312" s="140">
        <v>0</v>
      </c>
      <c r="Q312" s="140">
        <f t="shared" si="91"/>
        <v>0</v>
      </c>
      <c r="R312" s="140">
        <v>0</v>
      </c>
      <c r="S312" s="140">
        <f t="shared" si="92"/>
        <v>0</v>
      </c>
      <c r="T312" s="140">
        <v>0</v>
      </c>
      <c r="U312" s="140">
        <f t="shared" si="93"/>
        <v>0</v>
      </c>
      <c r="V312" s="141" t="s">
        <v>1</v>
      </c>
      <c r="AS312" s="142" t="s">
        <v>174</v>
      </c>
      <c r="AU312" s="142" t="s">
        <v>205</v>
      </c>
      <c r="AV312" s="142" t="s">
        <v>149</v>
      </c>
      <c r="AZ312" s="13" t="s">
        <v>142</v>
      </c>
      <c r="BF312" s="143">
        <f t="shared" si="94"/>
        <v>0</v>
      </c>
      <c r="BG312" s="143">
        <f t="shared" si="95"/>
        <v>0</v>
      </c>
      <c r="BH312" s="143">
        <f t="shared" si="96"/>
        <v>0</v>
      </c>
      <c r="BI312" s="143">
        <f t="shared" si="97"/>
        <v>0</v>
      </c>
      <c r="BJ312" s="143">
        <f t="shared" si="98"/>
        <v>0</v>
      </c>
      <c r="BK312" s="13" t="s">
        <v>149</v>
      </c>
      <c r="BL312" s="143">
        <f t="shared" si="99"/>
        <v>0</v>
      </c>
      <c r="BM312" s="13" t="s">
        <v>148</v>
      </c>
      <c r="BN312" s="142" t="s">
        <v>1222</v>
      </c>
    </row>
    <row r="313" spans="2:66" s="1" customFormat="1" ht="16.5" customHeight="1">
      <c r="B313" s="130"/>
      <c r="C313" s="144" t="s">
        <v>850</v>
      </c>
      <c r="D313" s="144" t="s">
        <v>205</v>
      </c>
      <c r="E313" s="144">
        <v>358</v>
      </c>
      <c r="F313" s="145" t="s">
        <v>1622</v>
      </c>
      <c r="G313" s="146" t="s">
        <v>1198</v>
      </c>
      <c r="H313" s="147" t="s">
        <v>1194</v>
      </c>
      <c r="I313" s="148">
        <v>4</v>
      </c>
      <c r="J313" s="149"/>
      <c r="K313" s="149">
        <f t="shared" si="90"/>
        <v>0</v>
      </c>
      <c r="L313" s="150"/>
      <c r="M313" s="151"/>
      <c r="N313" s="152" t="s">
        <v>1</v>
      </c>
      <c r="O313" s="153" t="s">
        <v>39</v>
      </c>
      <c r="P313" s="140">
        <v>0</v>
      </c>
      <c r="Q313" s="140">
        <f t="shared" si="91"/>
        <v>0</v>
      </c>
      <c r="R313" s="140">
        <v>0</v>
      </c>
      <c r="S313" s="140">
        <f t="shared" si="92"/>
        <v>0</v>
      </c>
      <c r="T313" s="140">
        <v>0</v>
      </c>
      <c r="U313" s="140">
        <f t="shared" si="93"/>
        <v>0</v>
      </c>
      <c r="V313" s="141" t="s">
        <v>1</v>
      </c>
      <c r="AS313" s="142" t="s">
        <v>174</v>
      </c>
      <c r="AU313" s="142" t="s">
        <v>205</v>
      </c>
      <c r="AV313" s="142" t="s">
        <v>149</v>
      </c>
      <c r="AZ313" s="13" t="s">
        <v>142</v>
      </c>
      <c r="BF313" s="143">
        <f t="shared" si="94"/>
        <v>0</v>
      </c>
      <c r="BG313" s="143">
        <f t="shared" si="95"/>
        <v>0</v>
      </c>
      <c r="BH313" s="143">
        <f t="shared" si="96"/>
        <v>0</v>
      </c>
      <c r="BI313" s="143">
        <f t="shared" si="97"/>
        <v>0</v>
      </c>
      <c r="BJ313" s="143">
        <f t="shared" si="98"/>
        <v>0</v>
      </c>
      <c r="BK313" s="13" t="s">
        <v>149</v>
      </c>
      <c r="BL313" s="143">
        <f t="shared" si="99"/>
        <v>0</v>
      </c>
      <c r="BM313" s="13" t="s">
        <v>148</v>
      </c>
      <c r="BN313" s="142" t="s">
        <v>1223</v>
      </c>
    </row>
    <row r="314" spans="2:66" s="1" customFormat="1" ht="16.5" customHeight="1">
      <c r="B314" s="130"/>
      <c r="C314" s="144" t="s">
        <v>854</v>
      </c>
      <c r="D314" s="144" t="s">
        <v>205</v>
      </c>
      <c r="E314" s="144">
        <v>358</v>
      </c>
      <c r="F314" s="145" t="s">
        <v>1624</v>
      </c>
      <c r="G314" s="146" t="s">
        <v>1224</v>
      </c>
      <c r="H314" s="147" t="s">
        <v>1194</v>
      </c>
      <c r="I314" s="148">
        <v>1</v>
      </c>
      <c r="J314" s="149"/>
      <c r="K314" s="149">
        <f t="shared" si="90"/>
        <v>0</v>
      </c>
      <c r="L314" s="150"/>
      <c r="M314" s="151"/>
      <c r="N314" s="152" t="s">
        <v>1</v>
      </c>
      <c r="O314" s="153" t="s">
        <v>39</v>
      </c>
      <c r="P314" s="140">
        <v>0</v>
      </c>
      <c r="Q314" s="140">
        <f t="shared" si="91"/>
        <v>0</v>
      </c>
      <c r="R314" s="140">
        <v>0</v>
      </c>
      <c r="S314" s="140">
        <f t="shared" si="92"/>
        <v>0</v>
      </c>
      <c r="T314" s="140">
        <v>0</v>
      </c>
      <c r="U314" s="140">
        <f t="shared" si="93"/>
        <v>0</v>
      </c>
      <c r="V314" s="141" t="s">
        <v>1</v>
      </c>
      <c r="AS314" s="142" t="s">
        <v>174</v>
      </c>
      <c r="AU314" s="142" t="s">
        <v>205</v>
      </c>
      <c r="AV314" s="142" t="s">
        <v>149</v>
      </c>
      <c r="AZ314" s="13" t="s">
        <v>142</v>
      </c>
      <c r="BF314" s="143">
        <f t="shared" si="94"/>
        <v>0</v>
      </c>
      <c r="BG314" s="143">
        <f t="shared" si="95"/>
        <v>0</v>
      </c>
      <c r="BH314" s="143">
        <f t="shared" si="96"/>
        <v>0</v>
      </c>
      <c r="BI314" s="143">
        <f t="shared" si="97"/>
        <v>0</v>
      </c>
      <c r="BJ314" s="143">
        <f t="shared" si="98"/>
        <v>0</v>
      </c>
      <c r="BK314" s="13" t="s">
        <v>149</v>
      </c>
      <c r="BL314" s="143">
        <f t="shared" si="99"/>
        <v>0</v>
      </c>
      <c r="BM314" s="13" t="s">
        <v>148</v>
      </c>
      <c r="BN314" s="142" t="s">
        <v>1225</v>
      </c>
    </row>
    <row r="315" spans="2:66" s="1" customFormat="1" ht="16.5" customHeight="1">
      <c r="B315" s="130"/>
      <c r="C315" s="144" t="s">
        <v>858</v>
      </c>
      <c r="D315" s="144" t="s">
        <v>205</v>
      </c>
      <c r="E315" s="144">
        <v>358</v>
      </c>
      <c r="F315" s="145" t="s">
        <v>1625</v>
      </c>
      <c r="G315" s="146" t="s">
        <v>1202</v>
      </c>
      <c r="H315" s="147" t="s">
        <v>1194</v>
      </c>
      <c r="I315" s="148">
        <v>1</v>
      </c>
      <c r="J315" s="149"/>
      <c r="K315" s="149">
        <f t="shared" si="90"/>
        <v>0</v>
      </c>
      <c r="L315" s="150"/>
      <c r="M315" s="151"/>
      <c r="N315" s="152" t="s">
        <v>1</v>
      </c>
      <c r="O315" s="153" t="s">
        <v>39</v>
      </c>
      <c r="P315" s="140">
        <v>0</v>
      </c>
      <c r="Q315" s="140">
        <f t="shared" si="91"/>
        <v>0</v>
      </c>
      <c r="R315" s="140">
        <v>0</v>
      </c>
      <c r="S315" s="140">
        <f t="shared" si="92"/>
        <v>0</v>
      </c>
      <c r="T315" s="140">
        <v>0</v>
      </c>
      <c r="U315" s="140">
        <f t="shared" si="93"/>
        <v>0</v>
      </c>
      <c r="V315" s="141" t="s">
        <v>1</v>
      </c>
      <c r="AS315" s="142" t="s">
        <v>174</v>
      </c>
      <c r="AU315" s="142" t="s">
        <v>205</v>
      </c>
      <c r="AV315" s="142" t="s">
        <v>149</v>
      </c>
      <c r="AZ315" s="13" t="s">
        <v>142</v>
      </c>
      <c r="BF315" s="143">
        <f t="shared" si="94"/>
        <v>0</v>
      </c>
      <c r="BG315" s="143">
        <f t="shared" si="95"/>
        <v>0</v>
      </c>
      <c r="BH315" s="143">
        <f t="shared" si="96"/>
        <v>0</v>
      </c>
      <c r="BI315" s="143">
        <f t="shared" si="97"/>
        <v>0</v>
      </c>
      <c r="BJ315" s="143">
        <f t="shared" si="98"/>
        <v>0</v>
      </c>
      <c r="BK315" s="13" t="s">
        <v>149</v>
      </c>
      <c r="BL315" s="143">
        <f t="shared" si="99"/>
        <v>0</v>
      </c>
      <c r="BM315" s="13" t="s">
        <v>148</v>
      </c>
      <c r="BN315" s="142" t="s">
        <v>1226</v>
      </c>
    </row>
    <row r="316" spans="2:66" s="1" customFormat="1" ht="16.5" customHeight="1">
      <c r="B316" s="130"/>
      <c r="C316" s="144" t="s">
        <v>864</v>
      </c>
      <c r="D316" s="144" t="s">
        <v>205</v>
      </c>
      <c r="E316" s="144">
        <v>358</v>
      </c>
      <c r="F316" s="145" t="s">
        <v>1626</v>
      </c>
      <c r="G316" s="146" t="s">
        <v>1204</v>
      </c>
      <c r="H316" s="147" t="s">
        <v>1194</v>
      </c>
      <c r="I316" s="148">
        <v>8</v>
      </c>
      <c r="J316" s="149"/>
      <c r="K316" s="149">
        <f t="shared" si="90"/>
        <v>0</v>
      </c>
      <c r="L316" s="150"/>
      <c r="M316" s="151"/>
      <c r="N316" s="152" t="s">
        <v>1</v>
      </c>
      <c r="O316" s="153" t="s">
        <v>39</v>
      </c>
      <c r="P316" s="140">
        <v>0</v>
      </c>
      <c r="Q316" s="140">
        <f t="shared" si="91"/>
        <v>0</v>
      </c>
      <c r="R316" s="140">
        <v>0</v>
      </c>
      <c r="S316" s="140">
        <f t="shared" si="92"/>
        <v>0</v>
      </c>
      <c r="T316" s="140">
        <v>0</v>
      </c>
      <c r="U316" s="140">
        <f t="shared" si="93"/>
        <v>0</v>
      </c>
      <c r="V316" s="141" t="s">
        <v>1</v>
      </c>
      <c r="AS316" s="142" t="s">
        <v>174</v>
      </c>
      <c r="AU316" s="142" t="s">
        <v>205</v>
      </c>
      <c r="AV316" s="142" t="s">
        <v>149</v>
      </c>
      <c r="AZ316" s="13" t="s">
        <v>142</v>
      </c>
      <c r="BF316" s="143">
        <f t="shared" si="94"/>
        <v>0</v>
      </c>
      <c r="BG316" s="143">
        <f t="shared" si="95"/>
        <v>0</v>
      </c>
      <c r="BH316" s="143">
        <f t="shared" si="96"/>
        <v>0</v>
      </c>
      <c r="BI316" s="143">
        <f t="shared" si="97"/>
        <v>0</v>
      </c>
      <c r="BJ316" s="143">
        <f t="shared" si="98"/>
        <v>0</v>
      </c>
      <c r="BK316" s="13" t="s">
        <v>149</v>
      </c>
      <c r="BL316" s="143">
        <f t="shared" si="99"/>
        <v>0</v>
      </c>
      <c r="BM316" s="13" t="s">
        <v>148</v>
      </c>
      <c r="BN316" s="142" t="s">
        <v>1227</v>
      </c>
    </row>
    <row r="317" spans="2:66" s="1" customFormat="1" ht="16.5" customHeight="1">
      <c r="B317" s="130"/>
      <c r="C317" s="144" t="s">
        <v>868</v>
      </c>
      <c r="D317" s="144" t="s">
        <v>205</v>
      </c>
      <c r="E317" s="144" t="s">
        <v>1585</v>
      </c>
      <c r="F317" s="145" t="s">
        <v>1228</v>
      </c>
      <c r="G317" s="146" t="s">
        <v>1209</v>
      </c>
      <c r="H317" s="147" t="s">
        <v>1194</v>
      </c>
      <c r="I317" s="148">
        <v>3</v>
      </c>
      <c r="J317" s="149"/>
      <c r="K317" s="149">
        <f t="shared" si="90"/>
        <v>0</v>
      </c>
      <c r="L317" s="150"/>
      <c r="M317" s="151"/>
      <c r="N317" s="152" t="s">
        <v>1</v>
      </c>
      <c r="O317" s="153" t="s">
        <v>39</v>
      </c>
      <c r="P317" s="140">
        <v>0</v>
      </c>
      <c r="Q317" s="140">
        <f t="shared" si="91"/>
        <v>0</v>
      </c>
      <c r="R317" s="140">
        <v>0</v>
      </c>
      <c r="S317" s="140">
        <f t="shared" si="92"/>
        <v>0</v>
      </c>
      <c r="T317" s="140">
        <v>0</v>
      </c>
      <c r="U317" s="140">
        <f t="shared" si="93"/>
        <v>0</v>
      </c>
      <c r="V317" s="141" t="s">
        <v>1</v>
      </c>
      <c r="AS317" s="142" t="s">
        <v>174</v>
      </c>
      <c r="AU317" s="142" t="s">
        <v>205</v>
      </c>
      <c r="AV317" s="142" t="s">
        <v>149</v>
      </c>
      <c r="AZ317" s="13" t="s">
        <v>142</v>
      </c>
      <c r="BF317" s="143">
        <f t="shared" si="94"/>
        <v>0</v>
      </c>
      <c r="BG317" s="143">
        <f t="shared" si="95"/>
        <v>0</v>
      </c>
      <c r="BH317" s="143">
        <f t="shared" si="96"/>
        <v>0</v>
      </c>
      <c r="BI317" s="143">
        <f t="shared" si="97"/>
        <v>0</v>
      </c>
      <c r="BJ317" s="143">
        <f t="shared" si="98"/>
        <v>0</v>
      </c>
      <c r="BK317" s="13" t="s">
        <v>149</v>
      </c>
      <c r="BL317" s="143">
        <f t="shared" si="99"/>
        <v>0</v>
      </c>
      <c r="BM317" s="13" t="s">
        <v>148</v>
      </c>
      <c r="BN317" s="142" t="s">
        <v>1229</v>
      </c>
    </row>
    <row r="318" spans="2:66" s="1" customFormat="1" ht="16.5" customHeight="1">
      <c r="B318" s="130"/>
      <c r="C318" s="144" t="s">
        <v>872</v>
      </c>
      <c r="D318" s="144" t="s">
        <v>205</v>
      </c>
      <c r="E318" s="144" t="s">
        <v>1585</v>
      </c>
      <c r="F318" s="145" t="s">
        <v>1230</v>
      </c>
      <c r="G318" s="146" t="s">
        <v>1231</v>
      </c>
      <c r="H318" s="147" t="s">
        <v>1194</v>
      </c>
      <c r="I318" s="148">
        <v>1</v>
      </c>
      <c r="J318" s="149"/>
      <c r="K318" s="149">
        <f t="shared" si="90"/>
        <v>0</v>
      </c>
      <c r="L318" s="150"/>
      <c r="M318" s="151"/>
      <c r="N318" s="152" t="s">
        <v>1</v>
      </c>
      <c r="O318" s="153" t="s">
        <v>39</v>
      </c>
      <c r="P318" s="140">
        <v>0</v>
      </c>
      <c r="Q318" s="140">
        <f t="shared" si="91"/>
        <v>0</v>
      </c>
      <c r="R318" s="140">
        <v>0</v>
      </c>
      <c r="S318" s="140">
        <f t="shared" si="92"/>
        <v>0</v>
      </c>
      <c r="T318" s="140">
        <v>0</v>
      </c>
      <c r="U318" s="140">
        <f t="shared" si="93"/>
        <v>0</v>
      </c>
      <c r="V318" s="141" t="s">
        <v>1</v>
      </c>
      <c r="AS318" s="142" t="s">
        <v>174</v>
      </c>
      <c r="AU318" s="142" t="s">
        <v>205</v>
      </c>
      <c r="AV318" s="142" t="s">
        <v>149</v>
      </c>
      <c r="AZ318" s="13" t="s">
        <v>142</v>
      </c>
      <c r="BF318" s="143">
        <f t="shared" si="94"/>
        <v>0</v>
      </c>
      <c r="BG318" s="143">
        <f t="shared" si="95"/>
        <v>0</v>
      </c>
      <c r="BH318" s="143">
        <f t="shared" si="96"/>
        <v>0</v>
      </c>
      <c r="BI318" s="143">
        <f t="shared" si="97"/>
        <v>0</v>
      </c>
      <c r="BJ318" s="143">
        <f t="shared" si="98"/>
        <v>0</v>
      </c>
      <c r="BK318" s="13" t="s">
        <v>149</v>
      </c>
      <c r="BL318" s="143">
        <f t="shared" si="99"/>
        <v>0</v>
      </c>
      <c r="BM318" s="13" t="s">
        <v>148</v>
      </c>
      <c r="BN318" s="142" t="s">
        <v>1232</v>
      </c>
    </row>
    <row r="319" spans="2:66" s="1" customFormat="1" ht="21.75" customHeight="1">
      <c r="B319" s="130"/>
      <c r="C319" s="144" t="s">
        <v>884</v>
      </c>
      <c r="D319" s="144" t="s">
        <v>205</v>
      </c>
      <c r="E319" s="144" t="s">
        <v>1585</v>
      </c>
      <c r="F319" s="145" t="s">
        <v>1233</v>
      </c>
      <c r="G319" s="146" t="s">
        <v>1234</v>
      </c>
      <c r="H319" s="147" t="s">
        <v>344</v>
      </c>
      <c r="I319" s="148">
        <v>1</v>
      </c>
      <c r="J319" s="149"/>
      <c r="K319" s="149">
        <f t="shared" si="90"/>
        <v>0</v>
      </c>
      <c r="L319" s="150"/>
      <c r="M319" s="151"/>
      <c r="N319" s="152" t="s">
        <v>1</v>
      </c>
      <c r="O319" s="153" t="s">
        <v>39</v>
      </c>
      <c r="P319" s="140">
        <v>0</v>
      </c>
      <c r="Q319" s="140">
        <f t="shared" si="91"/>
        <v>0</v>
      </c>
      <c r="R319" s="140">
        <v>0</v>
      </c>
      <c r="S319" s="140">
        <f t="shared" si="92"/>
        <v>0</v>
      </c>
      <c r="T319" s="140">
        <v>0</v>
      </c>
      <c r="U319" s="140">
        <f t="shared" si="93"/>
        <v>0</v>
      </c>
      <c r="V319" s="141" t="s">
        <v>1</v>
      </c>
      <c r="AS319" s="142" t="s">
        <v>174</v>
      </c>
      <c r="AU319" s="142" t="s">
        <v>205</v>
      </c>
      <c r="AV319" s="142" t="s">
        <v>149</v>
      </c>
      <c r="AZ319" s="13" t="s">
        <v>142</v>
      </c>
      <c r="BF319" s="143">
        <f t="shared" si="94"/>
        <v>0</v>
      </c>
      <c r="BG319" s="143">
        <f t="shared" si="95"/>
        <v>0</v>
      </c>
      <c r="BH319" s="143">
        <f t="shared" si="96"/>
        <v>0</v>
      </c>
      <c r="BI319" s="143">
        <f t="shared" si="97"/>
        <v>0</v>
      </c>
      <c r="BJ319" s="143">
        <f t="shared" si="98"/>
        <v>0</v>
      </c>
      <c r="BK319" s="13" t="s">
        <v>149</v>
      </c>
      <c r="BL319" s="143">
        <f t="shared" si="99"/>
        <v>0</v>
      </c>
      <c r="BM319" s="13" t="s">
        <v>148</v>
      </c>
      <c r="BN319" s="142" t="s">
        <v>1235</v>
      </c>
    </row>
    <row r="320" spans="2:66" s="1" customFormat="1" ht="24.15" customHeight="1">
      <c r="B320" s="130"/>
      <c r="C320" s="144" t="s">
        <v>878</v>
      </c>
      <c r="D320" s="144" t="s">
        <v>205</v>
      </c>
      <c r="E320" s="144" t="s">
        <v>1585</v>
      </c>
      <c r="F320" s="145" t="s">
        <v>1236</v>
      </c>
      <c r="G320" s="146" t="s">
        <v>1006</v>
      </c>
      <c r="H320" s="147" t="s">
        <v>1007</v>
      </c>
      <c r="I320" s="148">
        <v>8</v>
      </c>
      <c r="J320" s="149"/>
      <c r="K320" s="149">
        <f t="shared" si="90"/>
        <v>0</v>
      </c>
      <c r="L320" s="150"/>
      <c r="M320" s="151"/>
      <c r="N320" s="152" t="s">
        <v>1</v>
      </c>
      <c r="O320" s="153" t="s">
        <v>39</v>
      </c>
      <c r="P320" s="140">
        <v>0</v>
      </c>
      <c r="Q320" s="140">
        <f t="shared" si="91"/>
        <v>0</v>
      </c>
      <c r="R320" s="140">
        <v>0</v>
      </c>
      <c r="S320" s="140">
        <f t="shared" si="92"/>
        <v>0</v>
      </c>
      <c r="T320" s="140">
        <v>0</v>
      </c>
      <c r="U320" s="140">
        <f t="shared" si="93"/>
        <v>0</v>
      </c>
      <c r="V320" s="141" t="s">
        <v>1</v>
      </c>
      <c r="AS320" s="142" t="s">
        <v>174</v>
      </c>
      <c r="AU320" s="142" t="s">
        <v>205</v>
      </c>
      <c r="AV320" s="142" t="s">
        <v>149</v>
      </c>
      <c r="AZ320" s="13" t="s">
        <v>142</v>
      </c>
      <c r="BF320" s="143">
        <f t="shared" si="94"/>
        <v>0</v>
      </c>
      <c r="BG320" s="143">
        <f t="shared" si="95"/>
        <v>0</v>
      </c>
      <c r="BH320" s="143">
        <f t="shared" si="96"/>
        <v>0</v>
      </c>
      <c r="BI320" s="143">
        <f t="shared" si="97"/>
        <v>0</v>
      </c>
      <c r="BJ320" s="143">
        <f t="shared" si="98"/>
        <v>0</v>
      </c>
      <c r="BK320" s="13" t="s">
        <v>149</v>
      </c>
      <c r="BL320" s="143">
        <f t="shared" si="99"/>
        <v>0</v>
      </c>
      <c r="BM320" s="13" t="s">
        <v>148</v>
      </c>
      <c r="BN320" s="142" t="s">
        <v>1237</v>
      </c>
    </row>
    <row r="321" spans="2:66" s="11" customFormat="1" ht="22.95" customHeight="1">
      <c r="B321" s="119"/>
      <c r="D321" s="120" t="s">
        <v>72</v>
      </c>
      <c r="E321" s="120"/>
      <c r="F321" s="128" t="s">
        <v>1238</v>
      </c>
      <c r="G321" s="128" t="s">
        <v>1239</v>
      </c>
      <c r="K321" s="129">
        <f>BL321</f>
        <v>0</v>
      </c>
      <c r="M321" s="119"/>
      <c r="N321" s="123"/>
      <c r="Q321" s="124">
        <f>SUM(Q322:Q330)</f>
        <v>0</v>
      </c>
      <c r="S321" s="124">
        <f>SUM(S322:S330)</f>
        <v>0</v>
      </c>
      <c r="U321" s="124">
        <f>SUM(U322:U330)</f>
        <v>0</v>
      </c>
      <c r="V321" s="125"/>
      <c r="AS321" s="120" t="s">
        <v>81</v>
      </c>
      <c r="AU321" s="126" t="s">
        <v>72</v>
      </c>
      <c r="AV321" s="126" t="s">
        <v>81</v>
      </c>
      <c r="AZ321" s="120" t="s">
        <v>142</v>
      </c>
      <c r="BL321" s="127">
        <f>SUM(BL322:BL330)</f>
        <v>0</v>
      </c>
    </row>
    <row r="322" spans="2:66" s="1" customFormat="1" ht="16.5" customHeight="1">
      <c r="B322" s="130"/>
      <c r="C322" s="144" t="s">
        <v>892</v>
      </c>
      <c r="D322" s="144" t="s">
        <v>205</v>
      </c>
      <c r="E322" s="144" t="s">
        <v>1585</v>
      </c>
      <c r="F322" s="145" t="s">
        <v>1240</v>
      </c>
      <c r="G322" s="146" t="s">
        <v>1241</v>
      </c>
      <c r="H322" s="147" t="s">
        <v>1194</v>
      </c>
      <c r="I322" s="148">
        <v>1</v>
      </c>
      <c r="J322" s="149"/>
      <c r="K322" s="149">
        <f t="shared" ref="K322:K330" si="100">ROUND(J322*I322,2)</f>
        <v>0</v>
      </c>
      <c r="L322" s="150"/>
      <c r="M322" s="151"/>
      <c r="N322" s="152" t="s">
        <v>1</v>
      </c>
      <c r="O322" s="153" t="s">
        <v>39</v>
      </c>
      <c r="P322" s="140">
        <v>0</v>
      </c>
      <c r="Q322" s="140">
        <f t="shared" ref="Q322:Q330" si="101">P322*I322</f>
        <v>0</v>
      </c>
      <c r="R322" s="140">
        <v>0</v>
      </c>
      <c r="S322" s="140">
        <f t="shared" ref="S322:S330" si="102">R322*I322</f>
        <v>0</v>
      </c>
      <c r="T322" s="140">
        <v>0</v>
      </c>
      <c r="U322" s="140">
        <f t="shared" ref="U322:U330" si="103">T322*I322</f>
        <v>0</v>
      </c>
      <c r="V322" s="141" t="s">
        <v>1</v>
      </c>
      <c r="AS322" s="142" t="s">
        <v>174</v>
      </c>
      <c r="AU322" s="142" t="s">
        <v>205</v>
      </c>
      <c r="AV322" s="142" t="s">
        <v>149</v>
      </c>
      <c r="AZ322" s="13" t="s">
        <v>142</v>
      </c>
      <c r="BF322" s="143">
        <f t="shared" ref="BF322:BF330" si="104">IF(O322="základná",K322,0)</f>
        <v>0</v>
      </c>
      <c r="BG322" s="143">
        <f t="shared" ref="BG322:BG330" si="105">IF(O322="znížená",K322,0)</f>
        <v>0</v>
      </c>
      <c r="BH322" s="143">
        <f t="shared" ref="BH322:BH330" si="106">IF(O322="zákl. prenesená",K322,0)</f>
        <v>0</v>
      </c>
      <c r="BI322" s="143">
        <f t="shared" ref="BI322:BI330" si="107">IF(O322="zníž. prenesená",K322,0)</f>
        <v>0</v>
      </c>
      <c r="BJ322" s="143">
        <f t="shared" ref="BJ322:BJ330" si="108">IF(O322="nulová",K322,0)</f>
        <v>0</v>
      </c>
      <c r="BK322" s="13" t="s">
        <v>149</v>
      </c>
      <c r="BL322" s="143">
        <f t="shared" ref="BL322:BL330" si="109">ROUND(J322*I322,2)</f>
        <v>0</v>
      </c>
      <c r="BM322" s="13" t="s">
        <v>148</v>
      </c>
      <c r="BN322" s="142" t="s">
        <v>1242</v>
      </c>
    </row>
    <row r="323" spans="2:66" s="1" customFormat="1" ht="24.15" customHeight="1">
      <c r="B323" s="130"/>
      <c r="C323" s="144" t="s">
        <v>888</v>
      </c>
      <c r="D323" s="144" t="s">
        <v>205</v>
      </c>
      <c r="E323" s="144" t="s">
        <v>1585</v>
      </c>
      <c r="F323" s="145" t="s">
        <v>1243</v>
      </c>
      <c r="G323" s="146" t="s">
        <v>1219</v>
      </c>
      <c r="H323" s="147" t="s">
        <v>1194</v>
      </c>
      <c r="I323" s="148">
        <v>2</v>
      </c>
      <c r="J323" s="149"/>
      <c r="K323" s="149">
        <f t="shared" si="100"/>
        <v>0</v>
      </c>
      <c r="L323" s="150"/>
      <c r="M323" s="151"/>
      <c r="N323" s="152" t="s">
        <v>1</v>
      </c>
      <c r="O323" s="153" t="s">
        <v>39</v>
      </c>
      <c r="P323" s="140">
        <v>0</v>
      </c>
      <c r="Q323" s="140">
        <f t="shared" si="101"/>
        <v>0</v>
      </c>
      <c r="R323" s="140">
        <v>0</v>
      </c>
      <c r="S323" s="140">
        <f t="shared" si="102"/>
        <v>0</v>
      </c>
      <c r="T323" s="140">
        <v>0</v>
      </c>
      <c r="U323" s="140">
        <f t="shared" si="103"/>
        <v>0</v>
      </c>
      <c r="V323" s="141" t="s">
        <v>1</v>
      </c>
      <c r="AS323" s="142" t="s">
        <v>174</v>
      </c>
      <c r="AU323" s="142" t="s">
        <v>205</v>
      </c>
      <c r="AV323" s="142" t="s">
        <v>149</v>
      </c>
      <c r="AZ323" s="13" t="s">
        <v>142</v>
      </c>
      <c r="BF323" s="143">
        <f t="shared" si="104"/>
        <v>0</v>
      </c>
      <c r="BG323" s="143">
        <f t="shared" si="105"/>
        <v>0</v>
      </c>
      <c r="BH323" s="143">
        <f t="shared" si="106"/>
        <v>0</v>
      </c>
      <c r="BI323" s="143">
        <f t="shared" si="107"/>
        <v>0</v>
      </c>
      <c r="BJ323" s="143">
        <f t="shared" si="108"/>
        <v>0</v>
      </c>
      <c r="BK323" s="13" t="s">
        <v>149</v>
      </c>
      <c r="BL323" s="143">
        <f t="shared" si="109"/>
        <v>0</v>
      </c>
      <c r="BM323" s="13" t="s">
        <v>148</v>
      </c>
      <c r="BN323" s="142" t="s">
        <v>1244</v>
      </c>
    </row>
    <row r="324" spans="2:66" s="1" customFormat="1" ht="16.5" customHeight="1">
      <c r="B324" s="130"/>
      <c r="C324" s="144" t="s">
        <v>1042</v>
      </c>
      <c r="D324" s="144" t="s">
        <v>205</v>
      </c>
      <c r="E324" s="144">
        <v>358</v>
      </c>
      <c r="F324" s="145" t="s">
        <v>1628</v>
      </c>
      <c r="G324" s="146" t="s">
        <v>1221</v>
      </c>
      <c r="H324" s="147" t="s">
        <v>1194</v>
      </c>
      <c r="I324" s="148">
        <v>1</v>
      </c>
      <c r="J324" s="149"/>
      <c r="K324" s="149">
        <f t="shared" si="100"/>
        <v>0</v>
      </c>
      <c r="L324" s="150"/>
      <c r="M324" s="151"/>
      <c r="N324" s="152" t="s">
        <v>1</v>
      </c>
      <c r="O324" s="153" t="s">
        <v>39</v>
      </c>
      <c r="P324" s="140">
        <v>0</v>
      </c>
      <c r="Q324" s="140">
        <f t="shared" si="101"/>
        <v>0</v>
      </c>
      <c r="R324" s="140">
        <v>0</v>
      </c>
      <c r="S324" s="140">
        <f t="shared" si="102"/>
        <v>0</v>
      </c>
      <c r="T324" s="140">
        <v>0</v>
      </c>
      <c r="U324" s="140">
        <f t="shared" si="103"/>
        <v>0</v>
      </c>
      <c r="V324" s="141" t="s">
        <v>1</v>
      </c>
      <c r="AS324" s="142" t="s">
        <v>174</v>
      </c>
      <c r="AU324" s="142" t="s">
        <v>205</v>
      </c>
      <c r="AV324" s="142" t="s">
        <v>149</v>
      </c>
      <c r="AZ324" s="13" t="s">
        <v>142</v>
      </c>
      <c r="BF324" s="143">
        <f t="shared" si="104"/>
        <v>0</v>
      </c>
      <c r="BG324" s="143">
        <f t="shared" si="105"/>
        <v>0</v>
      </c>
      <c r="BH324" s="143">
        <f t="shared" si="106"/>
        <v>0</v>
      </c>
      <c r="BI324" s="143">
        <f t="shared" si="107"/>
        <v>0</v>
      </c>
      <c r="BJ324" s="143">
        <f t="shared" si="108"/>
        <v>0</v>
      </c>
      <c r="BK324" s="13" t="s">
        <v>149</v>
      </c>
      <c r="BL324" s="143">
        <f t="shared" si="109"/>
        <v>0</v>
      </c>
      <c r="BM324" s="13" t="s">
        <v>148</v>
      </c>
      <c r="BN324" s="142" t="s">
        <v>1245</v>
      </c>
    </row>
    <row r="325" spans="2:66" s="1" customFormat="1" ht="16.5" customHeight="1">
      <c r="B325" s="130"/>
      <c r="C325" s="144" t="s">
        <v>1246</v>
      </c>
      <c r="D325" s="144" t="s">
        <v>205</v>
      </c>
      <c r="E325" s="144">
        <v>358</v>
      </c>
      <c r="F325" s="145" t="s">
        <v>1621</v>
      </c>
      <c r="G325" s="146" t="s">
        <v>1196</v>
      </c>
      <c r="H325" s="147" t="s">
        <v>1194</v>
      </c>
      <c r="I325" s="148">
        <v>1</v>
      </c>
      <c r="J325" s="149"/>
      <c r="K325" s="149">
        <f t="shared" si="100"/>
        <v>0</v>
      </c>
      <c r="L325" s="150"/>
      <c r="M325" s="151"/>
      <c r="N325" s="152" t="s">
        <v>1</v>
      </c>
      <c r="O325" s="153" t="s">
        <v>39</v>
      </c>
      <c r="P325" s="140">
        <v>0</v>
      </c>
      <c r="Q325" s="140">
        <f t="shared" si="101"/>
        <v>0</v>
      </c>
      <c r="R325" s="140">
        <v>0</v>
      </c>
      <c r="S325" s="140">
        <f t="shared" si="102"/>
        <v>0</v>
      </c>
      <c r="T325" s="140">
        <v>0</v>
      </c>
      <c r="U325" s="140">
        <f t="shared" si="103"/>
        <v>0</v>
      </c>
      <c r="V325" s="141" t="s">
        <v>1</v>
      </c>
      <c r="AS325" s="142" t="s">
        <v>174</v>
      </c>
      <c r="AU325" s="142" t="s">
        <v>205</v>
      </c>
      <c r="AV325" s="142" t="s">
        <v>149</v>
      </c>
      <c r="AZ325" s="13" t="s">
        <v>142</v>
      </c>
      <c r="BF325" s="143">
        <f t="shared" si="104"/>
        <v>0</v>
      </c>
      <c r="BG325" s="143">
        <f t="shared" si="105"/>
        <v>0</v>
      </c>
      <c r="BH325" s="143">
        <f t="shared" si="106"/>
        <v>0</v>
      </c>
      <c r="BI325" s="143">
        <f t="shared" si="107"/>
        <v>0</v>
      </c>
      <c r="BJ325" s="143">
        <f t="shared" si="108"/>
        <v>0</v>
      </c>
      <c r="BK325" s="13" t="s">
        <v>149</v>
      </c>
      <c r="BL325" s="143">
        <f t="shared" si="109"/>
        <v>0</v>
      </c>
      <c r="BM325" s="13" t="s">
        <v>148</v>
      </c>
      <c r="BN325" s="142" t="s">
        <v>1247</v>
      </c>
    </row>
    <row r="326" spans="2:66" s="1" customFormat="1" ht="16.5" customHeight="1">
      <c r="B326" s="130"/>
      <c r="C326" s="144" t="s">
        <v>1045</v>
      </c>
      <c r="D326" s="144" t="s">
        <v>205</v>
      </c>
      <c r="E326" s="144">
        <v>358</v>
      </c>
      <c r="F326" s="145" t="s">
        <v>1625</v>
      </c>
      <c r="G326" s="146" t="s">
        <v>1202</v>
      </c>
      <c r="H326" s="147" t="s">
        <v>1194</v>
      </c>
      <c r="I326" s="148">
        <v>1</v>
      </c>
      <c r="J326" s="149"/>
      <c r="K326" s="149">
        <f t="shared" si="100"/>
        <v>0</v>
      </c>
      <c r="L326" s="150"/>
      <c r="M326" s="151"/>
      <c r="N326" s="152" t="s">
        <v>1</v>
      </c>
      <c r="O326" s="153" t="s">
        <v>39</v>
      </c>
      <c r="P326" s="140">
        <v>0</v>
      </c>
      <c r="Q326" s="140">
        <f t="shared" si="101"/>
        <v>0</v>
      </c>
      <c r="R326" s="140">
        <v>0</v>
      </c>
      <c r="S326" s="140">
        <f t="shared" si="102"/>
        <v>0</v>
      </c>
      <c r="T326" s="140">
        <v>0</v>
      </c>
      <c r="U326" s="140">
        <f t="shared" si="103"/>
        <v>0</v>
      </c>
      <c r="V326" s="141" t="s">
        <v>1</v>
      </c>
      <c r="AS326" s="142" t="s">
        <v>174</v>
      </c>
      <c r="AU326" s="142" t="s">
        <v>205</v>
      </c>
      <c r="AV326" s="142" t="s">
        <v>149</v>
      </c>
      <c r="AZ326" s="13" t="s">
        <v>142</v>
      </c>
      <c r="BF326" s="143">
        <f t="shared" si="104"/>
        <v>0</v>
      </c>
      <c r="BG326" s="143">
        <f t="shared" si="105"/>
        <v>0</v>
      </c>
      <c r="BH326" s="143">
        <f t="shared" si="106"/>
        <v>0</v>
      </c>
      <c r="BI326" s="143">
        <f t="shared" si="107"/>
        <v>0</v>
      </c>
      <c r="BJ326" s="143">
        <f t="shared" si="108"/>
        <v>0</v>
      </c>
      <c r="BK326" s="13" t="s">
        <v>149</v>
      </c>
      <c r="BL326" s="143">
        <f t="shared" si="109"/>
        <v>0</v>
      </c>
      <c r="BM326" s="13" t="s">
        <v>148</v>
      </c>
      <c r="BN326" s="142" t="s">
        <v>1248</v>
      </c>
    </row>
    <row r="327" spans="2:66" s="1" customFormat="1" ht="16.5" customHeight="1">
      <c r="B327" s="130"/>
      <c r="C327" s="144" t="s">
        <v>1249</v>
      </c>
      <c r="D327" s="144" t="s">
        <v>205</v>
      </c>
      <c r="E327" s="144" t="s">
        <v>1585</v>
      </c>
      <c r="F327" s="145" t="s">
        <v>1250</v>
      </c>
      <c r="G327" s="146" t="s">
        <v>1251</v>
      </c>
      <c r="H327" s="147" t="s">
        <v>1194</v>
      </c>
      <c r="I327" s="148">
        <v>1</v>
      </c>
      <c r="J327" s="149"/>
      <c r="K327" s="149">
        <f t="shared" si="100"/>
        <v>0</v>
      </c>
      <c r="L327" s="150"/>
      <c r="M327" s="151"/>
      <c r="N327" s="152" t="s">
        <v>1</v>
      </c>
      <c r="O327" s="153" t="s">
        <v>39</v>
      </c>
      <c r="P327" s="140">
        <v>0</v>
      </c>
      <c r="Q327" s="140">
        <f t="shared" si="101"/>
        <v>0</v>
      </c>
      <c r="R327" s="140">
        <v>0</v>
      </c>
      <c r="S327" s="140">
        <f t="shared" si="102"/>
        <v>0</v>
      </c>
      <c r="T327" s="140">
        <v>0</v>
      </c>
      <c r="U327" s="140">
        <f t="shared" si="103"/>
        <v>0</v>
      </c>
      <c r="V327" s="141" t="s">
        <v>1</v>
      </c>
      <c r="AS327" s="142" t="s">
        <v>174</v>
      </c>
      <c r="AU327" s="142" t="s">
        <v>205</v>
      </c>
      <c r="AV327" s="142" t="s">
        <v>149</v>
      </c>
      <c r="AZ327" s="13" t="s">
        <v>142</v>
      </c>
      <c r="BF327" s="143">
        <f t="shared" si="104"/>
        <v>0</v>
      </c>
      <c r="BG327" s="143">
        <f t="shared" si="105"/>
        <v>0</v>
      </c>
      <c r="BH327" s="143">
        <f t="shared" si="106"/>
        <v>0</v>
      </c>
      <c r="BI327" s="143">
        <f t="shared" si="107"/>
        <v>0</v>
      </c>
      <c r="BJ327" s="143">
        <f t="shared" si="108"/>
        <v>0</v>
      </c>
      <c r="BK327" s="13" t="s">
        <v>149</v>
      </c>
      <c r="BL327" s="143">
        <f t="shared" si="109"/>
        <v>0</v>
      </c>
      <c r="BM327" s="13" t="s">
        <v>148</v>
      </c>
      <c r="BN327" s="142" t="s">
        <v>1252</v>
      </c>
    </row>
    <row r="328" spans="2:66" s="1" customFormat="1" ht="16.5" customHeight="1">
      <c r="B328" s="130"/>
      <c r="C328" s="144" t="s">
        <v>1048</v>
      </c>
      <c r="D328" s="144" t="s">
        <v>205</v>
      </c>
      <c r="E328" s="144" t="s">
        <v>1585</v>
      </c>
      <c r="F328" s="145" t="s">
        <v>1253</v>
      </c>
      <c r="G328" s="146" t="s">
        <v>1254</v>
      </c>
      <c r="H328" s="147" t="s">
        <v>344</v>
      </c>
      <c r="I328" s="148">
        <v>1</v>
      </c>
      <c r="J328" s="149"/>
      <c r="K328" s="149">
        <f t="shared" si="100"/>
        <v>0</v>
      </c>
      <c r="L328" s="150"/>
      <c r="M328" s="151"/>
      <c r="N328" s="152" t="s">
        <v>1</v>
      </c>
      <c r="O328" s="153" t="s">
        <v>39</v>
      </c>
      <c r="P328" s="140">
        <v>0</v>
      </c>
      <c r="Q328" s="140">
        <f t="shared" si="101"/>
        <v>0</v>
      </c>
      <c r="R328" s="140">
        <v>0</v>
      </c>
      <c r="S328" s="140">
        <f t="shared" si="102"/>
        <v>0</v>
      </c>
      <c r="T328" s="140">
        <v>0</v>
      </c>
      <c r="U328" s="140">
        <f t="shared" si="103"/>
        <v>0</v>
      </c>
      <c r="V328" s="141" t="s">
        <v>1</v>
      </c>
      <c r="AS328" s="142" t="s">
        <v>174</v>
      </c>
      <c r="AU328" s="142" t="s">
        <v>205</v>
      </c>
      <c r="AV328" s="142" t="s">
        <v>149</v>
      </c>
      <c r="AZ328" s="13" t="s">
        <v>142</v>
      </c>
      <c r="BF328" s="143">
        <f t="shared" si="104"/>
        <v>0</v>
      </c>
      <c r="BG328" s="143">
        <f t="shared" si="105"/>
        <v>0</v>
      </c>
      <c r="BH328" s="143">
        <f t="shared" si="106"/>
        <v>0</v>
      </c>
      <c r="BI328" s="143">
        <f t="shared" si="107"/>
        <v>0</v>
      </c>
      <c r="BJ328" s="143">
        <f t="shared" si="108"/>
        <v>0</v>
      </c>
      <c r="BK328" s="13" t="s">
        <v>149</v>
      </c>
      <c r="BL328" s="143">
        <f t="shared" si="109"/>
        <v>0</v>
      </c>
      <c r="BM328" s="13" t="s">
        <v>148</v>
      </c>
      <c r="BN328" s="142" t="s">
        <v>1255</v>
      </c>
    </row>
    <row r="329" spans="2:66" s="1" customFormat="1" ht="21.75" customHeight="1">
      <c r="B329" s="130"/>
      <c r="C329" s="144" t="s">
        <v>1256</v>
      </c>
      <c r="D329" s="144" t="s">
        <v>205</v>
      </c>
      <c r="E329" s="144" t="s">
        <v>1585</v>
      </c>
      <c r="F329" s="145" t="s">
        <v>1257</v>
      </c>
      <c r="G329" s="146" t="s">
        <v>1258</v>
      </c>
      <c r="H329" s="147" t="s">
        <v>344</v>
      </c>
      <c r="I329" s="148">
        <v>1</v>
      </c>
      <c r="J329" s="149"/>
      <c r="K329" s="149">
        <f t="shared" si="100"/>
        <v>0</v>
      </c>
      <c r="L329" s="150"/>
      <c r="M329" s="151"/>
      <c r="N329" s="152" t="s">
        <v>1</v>
      </c>
      <c r="O329" s="153" t="s">
        <v>39</v>
      </c>
      <c r="P329" s="140">
        <v>0</v>
      </c>
      <c r="Q329" s="140">
        <f t="shared" si="101"/>
        <v>0</v>
      </c>
      <c r="R329" s="140">
        <v>0</v>
      </c>
      <c r="S329" s="140">
        <f t="shared" si="102"/>
        <v>0</v>
      </c>
      <c r="T329" s="140">
        <v>0</v>
      </c>
      <c r="U329" s="140">
        <f t="shared" si="103"/>
        <v>0</v>
      </c>
      <c r="V329" s="141" t="s">
        <v>1</v>
      </c>
      <c r="AS329" s="142" t="s">
        <v>174</v>
      </c>
      <c r="AU329" s="142" t="s">
        <v>205</v>
      </c>
      <c r="AV329" s="142" t="s">
        <v>149</v>
      </c>
      <c r="AZ329" s="13" t="s">
        <v>142</v>
      </c>
      <c r="BF329" s="143">
        <f t="shared" si="104"/>
        <v>0</v>
      </c>
      <c r="BG329" s="143">
        <f t="shared" si="105"/>
        <v>0</v>
      </c>
      <c r="BH329" s="143">
        <f t="shared" si="106"/>
        <v>0</v>
      </c>
      <c r="BI329" s="143">
        <f t="shared" si="107"/>
        <v>0</v>
      </c>
      <c r="BJ329" s="143">
        <f t="shared" si="108"/>
        <v>0</v>
      </c>
      <c r="BK329" s="13" t="s">
        <v>149</v>
      </c>
      <c r="BL329" s="143">
        <f t="shared" si="109"/>
        <v>0</v>
      </c>
      <c r="BM329" s="13" t="s">
        <v>148</v>
      </c>
      <c r="BN329" s="142" t="s">
        <v>1259</v>
      </c>
    </row>
    <row r="330" spans="2:66" s="1" customFormat="1" ht="16.5" customHeight="1">
      <c r="B330" s="130"/>
      <c r="C330" s="144" t="s">
        <v>1051</v>
      </c>
      <c r="D330" s="144" t="s">
        <v>205</v>
      </c>
      <c r="E330" s="144" t="s">
        <v>1585</v>
      </c>
      <c r="F330" s="145" t="s">
        <v>1260</v>
      </c>
      <c r="G330" s="146" t="s">
        <v>1261</v>
      </c>
      <c r="H330" s="147" t="s">
        <v>344</v>
      </c>
      <c r="I330" s="148">
        <v>4</v>
      </c>
      <c r="J330" s="149"/>
      <c r="K330" s="149">
        <f t="shared" si="100"/>
        <v>0</v>
      </c>
      <c r="L330" s="150"/>
      <c r="M330" s="151"/>
      <c r="N330" s="152" t="s">
        <v>1</v>
      </c>
      <c r="O330" s="153" t="s">
        <v>39</v>
      </c>
      <c r="P330" s="140">
        <v>0</v>
      </c>
      <c r="Q330" s="140">
        <f t="shared" si="101"/>
        <v>0</v>
      </c>
      <c r="R330" s="140">
        <v>0</v>
      </c>
      <c r="S330" s="140">
        <f t="shared" si="102"/>
        <v>0</v>
      </c>
      <c r="T330" s="140">
        <v>0</v>
      </c>
      <c r="U330" s="140">
        <f t="shared" si="103"/>
        <v>0</v>
      </c>
      <c r="V330" s="141" t="s">
        <v>1</v>
      </c>
      <c r="AS330" s="142" t="s">
        <v>174</v>
      </c>
      <c r="AU330" s="142" t="s">
        <v>205</v>
      </c>
      <c r="AV330" s="142" t="s">
        <v>149</v>
      </c>
      <c r="AZ330" s="13" t="s">
        <v>142</v>
      </c>
      <c r="BF330" s="143">
        <f t="shared" si="104"/>
        <v>0</v>
      </c>
      <c r="BG330" s="143">
        <f t="shared" si="105"/>
        <v>0</v>
      </c>
      <c r="BH330" s="143">
        <f t="shared" si="106"/>
        <v>0</v>
      </c>
      <c r="BI330" s="143">
        <f t="shared" si="107"/>
        <v>0</v>
      </c>
      <c r="BJ330" s="143">
        <f t="shared" si="108"/>
        <v>0</v>
      </c>
      <c r="BK330" s="13" t="s">
        <v>149</v>
      </c>
      <c r="BL330" s="143">
        <f t="shared" si="109"/>
        <v>0</v>
      </c>
      <c r="BM330" s="13" t="s">
        <v>148</v>
      </c>
      <c r="BN330" s="142" t="s">
        <v>1262</v>
      </c>
    </row>
    <row r="331" spans="2:66" s="11" customFormat="1" ht="22.95" customHeight="1">
      <c r="B331" s="119"/>
      <c r="D331" s="120" t="s">
        <v>72</v>
      </c>
      <c r="E331" s="120"/>
      <c r="F331" s="128" t="s">
        <v>1263</v>
      </c>
      <c r="G331" s="128" t="s">
        <v>1264</v>
      </c>
      <c r="K331" s="129">
        <f>BL331</f>
        <v>0</v>
      </c>
      <c r="M331" s="119"/>
      <c r="N331" s="123"/>
      <c r="Q331" s="124">
        <f>SUM(Q332:Q342)</f>
        <v>0</v>
      </c>
      <c r="S331" s="124">
        <f>SUM(S332:S342)</f>
        <v>0</v>
      </c>
      <c r="U331" s="124">
        <f>SUM(U332:U342)</f>
        <v>0</v>
      </c>
      <c r="V331" s="125"/>
      <c r="AS331" s="120" t="s">
        <v>81</v>
      </c>
      <c r="AU331" s="126" t="s">
        <v>72</v>
      </c>
      <c r="AV331" s="126" t="s">
        <v>81</v>
      </c>
      <c r="AZ331" s="120" t="s">
        <v>142</v>
      </c>
      <c r="BL331" s="127">
        <f>SUM(BL332:BL342)</f>
        <v>0</v>
      </c>
    </row>
    <row r="332" spans="2:66" s="1" customFormat="1" ht="16.5" customHeight="1">
      <c r="B332" s="130"/>
      <c r="C332" s="144" t="s">
        <v>1265</v>
      </c>
      <c r="D332" s="144" t="s">
        <v>205</v>
      </c>
      <c r="E332" s="144">
        <v>354</v>
      </c>
      <c r="F332" s="145" t="s">
        <v>1610</v>
      </c>
      <c r="G332" s="146" t="s">
        <v>1266</v>
      </c>
      <c r="H332" s="147" t="s">
        <v>339</v>
      </c>
      <c r="I332" s="148">
        <v>50</v>
      </c>
      <c r="J332" s="149"/>
      <c r="K332" s="149">
        <f t="shared" ref="K332:K342" si="110">ROUND(J332*I332,2)</f>
        <v>0</v>
      </c>
      <c r="L332" s="150"/>
      <c r="M332" s="151"/>
      <c r="N332" s="152" t="s">
        <v>1</v>
      </c>
      <c r="O332" s="153" t="s">
        <v>39</v>
      </c>
      <c r="P332" s="140">
        <v>0</v>
      </c>
      <c r="Q332" s="140">
        <f t="shared" ref="Q332:Q342" si="111">P332*I332</f>
        <v>0</v>
      </c>
      <c r="R332" s="140">
        <v>0</v>
      </c>
      <c r="S332" s="140">
        <f t="shared" ref="S332:S342" si="112">R332*I332</f>
        <v>0</v>
      </c>
      <c r="T332" s="140">
        <v>0</v>
      </c>
      <c r="U332" s="140">
        <f t="shared" ref="U332:U342" si="113">T332*I332</f>
        <v>0</v>
      </c>
      <c r="V332" s="141" t="s">
        <v>1</v>
      </c>
      <c r="AS332" s="142" t="s">
        <v>174</v>
      </c>
      <c r="AU332" s="142" t="s">
        <v>205</v>
      </c>
      <c r="AV332" s="142" t="s">
        <v>149</v>
      </c>
      <c r="AZ332" s="13" t="s">
        <v>142</v>
      </c>
      <c r="BF332" s="143">
        <f t="shared" ref="BF332:BF342" si="114">IF(O332="základná",K332,0)</f>
        <v>0</v>
      </c>
      <c r="BG332" s="143">
        <f t="shared" ref="BG332:BG342" si="115">IF(O332="znížená",K332,0)</f>
        <v>0</v>
      </c>
      <c r="BH332" s="143">
        <f t="shared" ref="BH332:BH342" si="116">IF(O332="zákl. prenesená",K332,0)</f>
        <v>0</v>
      </c>
      <c r="BI332" s="143">
        <f t="shared" ref="BI332:BI342" si="117">IF(O332="zníž. prenesená",K332,0)</f>
        <v>0</v>
      </c>
      <c r="BJ332" s="143">
        <f t="shared" ref="BJ332:BJ342" si="118">IF(O332="nulová",K332,0)</f>
        <v>0</v>
      </c>
      <c r="BK332" s="13" t="s">
        <v>149</v>
      </c>
      <c r="BL332" s="143">
        <f t="shared" ref="BL332:BL342" si="119">ROUND(J332*I332,2)</f>
        <v>0</v>
      </c>
      <c r="BM332" s="13" t="s">
        <v>148</v>
      </c>
      <c r="BN332" s="142" t="s">
        <v>1267</v>
      </c>
    </row>
    <row r="333" spans="2:66" s="1" customFormat="1" ht="16.5" customHeight="1">
      <c r="B333" s="130"/>
      <c r="C333" s="144" t="s">
        <v>1054</v>
      </c>
      <c r="D333" s="144" t="s">
        <v>205</v>
      </c>
      <c r="E333" s="144">
        <v>354</v>
      </c>
      <c r="F333" s="145" t="s">
        <v>1609</v>
      </c>
      <c r="G333" s="146" t="s">
        <v>1268</v>
      </c>
      <c r="H333" s="147" t="s">
        <v>339</v>
      </c>
      <c r="I333" s="148">
        <v>150</v>
      </c>
      <c r="J333" s="149"/>
      <c r="K333" s="149">
        <f t="shared" si="110"/>
        <v>0</v>
      </c>
      <c r="L333" s="150"/>
      <c r="M333" s="151"/>
      <c r="N333" s="152" t="s">
        <v>1</v>
      </c>
      <c r="O333" s="153" t="s">
        <v>39</v>
      </c>
      <c r="P333" s="140">
        <v>0</v>
      </c>
      <c r="Q333" s="140">
        <f t="shared" si="111"/>
        <v>0</v>
      </c>
      <c r="R333" s="140">
        <v>0</v>
      </c>
      <c r="S333" s="140">
        <f t="shared" si="112"/>
        <v>0</v>
      </c>
      <c r="T333" s="140">
        <v>0</v>
      </c>
      <c r="U333" s="140">
        <f t="shared" si="113"/>
        <v>0</v>
      </c>
      <c r="V333" s="141" t="s">
        <v>1</v>
      </c>
      <c r="AS333" s="142" t="s">
        <v>174</v>
      </c>
      <c r="AU333" s="142" t="s">
        <v>205</v>
      </c>
      <c r="AV333" s="142" t="s">
        <v>149</v>
      </c>
      <c r="AZ333" s="13" t="s">
        <v>142</v>
      </c>
      <c r="BF333" s="143">
        <f t="shared" si="114"/>
        <v>0</v>
      </c>
      <c r="BG333" s="143">
        <f t="shared" si="115"/>
        <v>0</v>
      </c>
      <c r="BH333" s="143">
        <f t="shared" si="116"/>
        <v>0</v>
      </c>
      <c r="BI333" s="143">
        <f t="shared" si="117"/>
        <v>0</v>
      </c>
      <c r="BJ333" s="143">
        <f t="shared" si="118"/>
        <v>0</v>
      </c>
      <c r="BK333" s="13" t="s">
        <v>149</v>
      </c>
      <c r="BL333" s="143">
        <f t="shared" si="119"/>
        <v>0</v>
      </c>
      <c r="BM333" s="13" t="s">
        <v>148</v>
      </c>
      <c r="BN333" s="142" t="s">
        <v>1269</v>
      </c>
    </row>
    <row r="334" spans="2:66" s="1" customFormat="1" ht="16.5" customHeight="1">
      <c r="B334" s="130"/>
      <c r="C334" s="144" t="s">
        <v>1270</v>
      </c>
      <c r="D334" s="144" t="s">
        <v>205</v>
      </c>
      <c r="E334" s="144">
        <v>354</v>
      </c>
      <c r="F334" s="145" t="s">
        <v>1608</v>
      </c>
      <c r="G334" s="146" t="s">
        <v>1271</v>
      </c>
      <c r="H334" s="147" t="s">
        <v>339</v>
      </c>
      <c r="I334" s="148">
        <v>80</v>
      </c>
      <c r="J334" s="149"/>
      <c r="K334" s="149">
        <f t="shared" si="110"/>
        <v>0</v>
      </c>
      <c r="L334" s="150"/>
      <c r="M334" s="151"/>
      <c r="N334" s="152" t="s">
        <v>1</v>
      </c>
      <c r="O334" s="153" t="s">
        <v>39</v>
      </c>
      <c r="P334" s="140">
        <v>0</v>
      </c>
      <c r="Q334" s="140">
        <f t="shared" si="111"/>
        <v>0</v>
      </c>
      <c r="R334" s="140">
        <v>0</v>
      </c>
      <c r="S334" s="140">
        <f t="shared" si="112"/>
        <v>0</v>
      </c>
      <c r="T334" s="140">
        <v>0</v>
      </c>
      <c r="U334" s="140">
        <f t="shared" si="113"/>
        <v>0</v>
      </c>
      <c r="V334" s="141" t="s">
        <v>1</v>
      </c>
      <c r="AS334" s="142" t="s">
        <v>174</v>
      </c>
      <c r="AU334" s="142" t="s">
        <v>205</v>
      </c>
      <c r="AV334" s="142" t="s">
        <v>149</v>
      </c>
      <c r="AZ334" s="13" t="s">
        <v>142</v>
      </c>
      <c r="BF334" s="143">
        <f t="shared" si="114"/>
        <v>0</v>
      </c>
      <c r="BG334" s="143">
        <f t="shared" si="115"/>
        <v>0</v>
      </c>
      <c r="BH334" s="143">
        <f t="shared" si="116"/>
        <v>0</v>
      </c>
      <c r="BI334" s="143">
        <f t="shared" si="117"/>
        <v>0</v>
      </c>
      <c r="BJ334" s="143">
        <f t="shared" si="118"/>
        <v>0</v>
      </c>
      <c r="BK334" s="13" t="s">
        <v>149</v>
      </c>
      <c r="BL334" s="143">
        <f t="shared" si="119"/>
        <v>0</v>
      </c>
      <c r="BM334" s="13" t="s">
        <v>148</v>
      </c>
      <c r="BN334" s="142" t="s">
        <v>1272</v>
      </c>
    </row>
    <row r="335" spans="2:66" s="1" customFormat="1" ht="16.5" customHeight="1">
      <c r="B335" s="130"/>
      <c r="C335" s="144" t="s">
        <v>1059</v>
      </c>
      <c r="D335" s="144" t="s">
        <v>205</v>
      </c>
      <c r="E335" s="144">
        <v>354</v>
      </c>
      <c r="F335" s="145" t="s">
        <v>1607</v>
      </c>
      <c r="G335" s="146" t="s">
        <v>1273</v>
      </c>
      <c r="H335" s="147" t="s">
        <v>344</v>
      </c>
      <c r="I335" s="148">
        <v>18</v>
      </c>
      <c r="J335" s="149"/>
      <c r="K335" s="149">
        <f t="shared" si="110"/>
        <v>0</v>
      </c>
      <c r="L335" s="150"/>
      <c r="M335" s="151"/>
      <c r="N335" s="152" t="s">
        <v>1</v>
      </c>
      <c r="O335" s="153" t="s">
        <v>39</v>
      </c>
      <c r="P335" s="140">
        <v>0</v>
      </c>
      <c r="Q335" s="140">
        <f t="shared" si="111"/>
        <v>0</v>
      </c>
      <c r="R335" s="140">
        <v>0</v>
      </c>
      <c r="S335" s="140">
        <f t="shared" si="112"/>
        <v>0</v>
      </c>
      <c r="T335" s="140">
        <v>0</v>
      </c>
      <c r="U335" s="140">
        <f t="shared" si="113"/>
        <v>0</v>
      </c>
      <c r="V335" s="141" t="s">
        <v>1</v>
      </c>
      <c r="AS335" s="142" t="s">
        <v>174</v>
      </c>
      <c r="AU335" s="142" t="s">
        <v>205</v>
      </c>
      <c r="AV335" s="142" t="s">
        <v>149</v>
      </c>
      <c r="AZ335" s="13" t="s">
        <v>142</v>
      </c>
      <c r="BF335" s="143">
        <f t="shared" si="114"/>
        <v>0</v>
      </c>
      <c r="BG335" s="143">
        <f t="shared" si="115"/>
        <v>0</v>
      </c>
      <c r="BH335" s="143">
        <f t="shared" si="116"/>
        <v>0</v>
      </c>
      <c r="BI335" s="143">
        <f t="shared" si="117"/>
        <v>0</v>
      </c>
      <c r="BJ335" s="143">
        <f t="shared" si="118"/>
        <v>0</v>
      </c>
      <c r="BK335" s="13" t="s">
        <v>149</v>
      </c>
      <c r="BL335" s="143">
        <f t="shared" si="119"/>
        <v>0</v>
      </c>
      <c r="BM335" s="13" t="s">
        <v>148</v>
      </c>
      <c r="BN335" s="142" t="s">
        <v>1274</v>
      </c>
    </row>
    <row r="336" spans="2:66" s="1" customFormat="1" ht="16.5" customHeight="1">
      <c r="B336" s="130"/>
      <c r="C336" s="144" t="s">
        <v>1275</v>
      </c>
      <c r="D336" s="144" t="s">
        <v>205</v>
      </c>
      <c r="E336" s="144">
        <v>354</v>
      </c>
      <c r="F336" s="145" t="s">
        <v>1606</v>
      </c>
      <c r="G336" s="146" t="s">
        <v>1276</v>
      </c>
      <c r="H336" s="147" t="s">
        <v>344</v>
      </c>
      <c r="I336" s="148">
        <v>10</v>
      </c>
      <c r="J336" s="149"/>
      <c r="K336" s="149">
        <f t="shared" si="110"/>
        <v>0</v>
      </c>
      <c r="L336" s="150"/>
      <c r="M336" s="151"/>
      <c r="N336" s="152" t="s">
        <v>1</v>
      </c>
      <c r="O336" s="153" t="s">
        <v>39</v>
      </c>
      <c r="P336" s="140">
        <v>0</v>
      </c>
      <c r="Q336" s="140">
        <f t="shared" si="111"/>
        <v>0</v>
      </c>
      <c r="R336" s="140">
        <v>0</v>
      </c>
      <c r="S336" s="140">
        <f t="shared" si="112"/>
        <v>0</v>
      </c>
      <c r="T336" s="140">
        <v>0</v>
      </c>
      <c r="U336" s="140">
        <f t="shared" si="113"/>
        <v>0</v>
      </c>
      <c r="V336" s="141" t="s">
        <v>1</v>
      </c>
      <c r="AS336" s="142" t="s">
        <v>174</v>
      </c>
      <c r="AU336" s="142" t="s">
        <v>205</v>
      </c>
      <c r="AV336" s="142" t="s">
        <v>149</v>
      </c>
      <c r="AZ336" s="13" t="s">
        <v>142</v>
      </c>
      <c r="BF336" s="143">
        <f t="shared" si="114"/>
        <v>0</v>
      </c>
      <c r="BG336" s="143">
        <f t="shared" si="115"/>
        <v>0</v>
      </c>
      <c r="BH336" s="143">
        <f t="shared" si="116"/>
        <v>0</v>
      </c>
      <c r="BI336" s="143">
        <f t="shared" si="117"/>
        <v>0</v>
      </c>
      <c r="BJ336" s="143">
        <f t="shared" si="118"/>
        <v>0</v>
      </c>
      <c r="BK336" s="13" t="s">
        <v>149</v>
      </c>
      <c r="BL336" s="143">
        <f t="shared" si="119"/>
        <v>0</v>
      </c>
      <c r="BM336" s="13" t="s">
        <v>148</v>
      </c>
      <c r="BN336" s="142" t="s">
        <v>1277</v>
      </c>
    </row>
    <row r="337" spans="2:66" s="1" customFormat="1" ht="16.5" customHeight="1">
      <c r="B337" s="130"/>
      <c r="C337" s="144" t="s">
        <v>1062</v>
      </c>
      <c r="D337" s="144" t="s">
        <v>205</v>
      </c>
      <c r="E337" s="144">
        <v>354</v>
      </c>
      <c r="F337" s="145" t="s">
        <v>1605</v>
      </c>
      <c r="G337" s="146" t="s">
        <v>1278</v>
      </c>
      <c r="H337" s="147" t="s">
        <v>344</v>
      </c>
      <c r="I337" s="148">
        <v>5</v>
      </c>
      <c r="J337" s="149"/>
      <c r="K337" s="149">
        <f t="shared" si="110"/>
        <v>0</v>
      </c>
      <c r="L337" s="150"/>
      <c r="M337" s="151"/>
      <c r="N337" s="152" t="s">
        <v>1</v>
      </c>
      <c r="O337" s="153" t="s">
        <v>39</v>
      </c>
      <c r="P337" s="140">
        <v>0</v>
      </c>
      <c r="Q337" s="140">
        <f t="shared" si="111"/>
        <v>0</v>
      </c>
      <c r="R337" s="140">
        <v>0</v>
      </c>
      <c r="S337" s="140">
        <f t="shared" si="112"/>
        <v>0</v>
      </c>
      <c r="T337" s="140">
        <v>0</v>
      </c>
      <c r="U337" s="140">
        <f t="shared" si="113"/>
        <v>0</v>
      </c>
      <c r="V337" s="141" t="s">
        <v>1</v>
      </c>
      <c r="AS337" s="142" t="s">
        <v>174</v>
      </c>
      <c r="AU337" s="142" t="s">
        <v>205</v>
      </c>
      <c r="AV337" s="142" t="s">
        <v>149</v>
      </c>
      <c r="AZ337" s="13" t="s">
        <v>142</v>
      </c>
      <c r="BF337" s="143">
        <f t="shared" si="114"/>
        <v>0</v>
      </c>
      <c r="BG337" s="143">
        <f t="shared" si="115"/>
        <v>0</v>
      </c>
      <c r="BH337" s="143">
        <f t="shared" si="116"/>
        <v>0</v>
      </c>
      <c r="BI337" s="143">
        <f t="shared" si="117"/>
        <v>0</v>
      </c>
      <c r="BJ337" s="143">
        <f t="shared" si="118"/>
        <v>0</v>
      </c>
      <c r="BK337" s="13" t="s">
        <v>149</v>
      </c>
      <c r="BL337" s="143">
        <f t="shared" si="119"/>
        <v>0</v>
      </c>
      <c r="BM337" s="13" t="s">
        <v>148</v>
      </c>
      <c r="BN337" s="142" t="s">
        <v>1279</v>
      </c>
    </row>
    <row r="338" spans="2:66" s="1" customFormat="1" ht="16.5" customHeight="1">
      <c r="B338" s="130"/>
      <c r="C338" s="144" t="s">
        <v>1280</v>
      </c>
      <c r="D338" s="144" t="s">
        <v>205</v>
      </c>
      <c r="E338" s="144">
        <v>354</v>
      </c>
      <c r="F338" s="145" t="s">
        <v>1604</v>
      </c>
      <c r="G338" s="146" t="s">
        <v>1281</v>
      </c>
      <c r="H338" s="147" t="s">
        <v>344</v>
      </c>
      <c r="I338" s="148">
        <v>5</v>
      </c>
      <c r="J338" s="149"/>
      <c r="K338" s="149">
        <f t="shared" si="110"/>
        <v>0</v>
      </c>
      <c r="L338" s="150"/>
      <c r="M338" s="151"/>
      <c r="N338" s="152" t="s">
        <v>1</v>
      </c>
      <c r="O338" s="153" t="s">
        <v>39</v>
      </c>
      <c r="P338" s="140">
        <v>0</v>
      </c>
      <c r="Q338" s="140">
        <f t="shared" si="111"/>
        <v>0</v>
      </c>
      <c r="R338" s="140">
        <v>0</v>
      </c>
      <c r="S338" s="140">
        <f t="shared" si="112"/>
        <v>0</v>
      </c>
      <c r="T338" s="140">
        <v>0</v>
      </c>
      <c r="U338" s="140">
        <f t="shared" si="113"/>
        <v>0</v>
      </c>
      <c r="V338" s="141" t="s">
        <v>1</v>
      </c>
      <c r="AS338" s="142" t="s">
        <v>174</v>
      </c>
      <c r="AU338" s="142" t="s">
        <v>205</v>
      </c>
      <c r="AV338" s="142" t="s">
        <v>149</v>
      </c>
      <c r="AZ338" s="13" t="s">
        <v>142</v>
      </c>
      <c r="BF338" s="143">
        <f t="shared" si="114"/>
        <v>0</v>
      </c>
      <c r="BG338" s="143">
        <f t="shared" si="115"/>
        <v>0</v>
      </c>
      <c r="BH338" s="143">
        <f t="shared" si="116"/>
        <v>0</v>
      </c>
      <c r="BI338" s="143">
        <f t="shared" si="117"/>
        <v>0</v>
      </c>
      <c r="BJ338" s="143">
        <f t="shared" si="118"/>
        <v>0</v>
      </c>
      <c r="BK338" s="13" t="s">
        <v>149</v>
      </c>
      <c r="BL338" s="143">
        <f t="shared" si="119"/>
        <v>0</v>
      </c>
      <c r="BM338" s="13" t="s">
        <v>148</v>
      </c>
      <c r="BN338" s="142" t="s">
        <v>1282</v>
      </c>
    </row>
    <row r="339" spans="2:66" s="1" customFormat="1" ht="16.5" customHeight="1">
      <c r="B339" s="130"/>
      <c r="C339" s="144" t="s">
        <v>1065</v>
      </c>
      <c r="D339" s="144" t="s">
        <v>205</v>
      </c>
      <c r="E339" s="144">
        <v>354</v>
      </c>
      <c r="F339" s="145" t="s">
        <v>1603</v>
      </c>
      <c r="G339" s="146" t="s">
        <v>1283</v>
      </c>
      <c r="H339" s="147" t="s">
        <v>344</v>
      </c>
      <c r="I339" s="148">
        <v>84</v>
      </c>
      <c r="J339" s="149"/>
      <c r="K339" s="149">
        <f t="shared" si="110"/>
        <v>0</v>
      </c>
      <c r="L339" s="150"/>
      <c r="M339" s="151"/>
      <c r="N339" s="152" t="s">
        <v>1</v>
      </c>
      <c r="O339" s="153" t="s">
        <v>39</v>
      </c>
      <c r="P339" s="140">
        <v>0</v>
      </c>
      <c r="Q339" s="140">
        <f t="shared" si="111"/>
        <v>0</v>
      </c>
      <c r="R339" s="140">
        <v>0</v>
      </c>
      <c r="S339" s="140">
        <f t="shared" si="112"/>
        <v>0</v>
      </c>
      <c r="T339" s="140">
        <v>0</v>
      </c>
      <c r="U339" s="140">
        <f t="shared" si="113"/>
        <v>0</v>
      </c>
      <c r="V339" s="141" t="s">
        <v>1</v>
      </c>
      <c r="AS339" s="142" t="s">
        <v>174</v>
      </c>
      <c r="AU339" s="142" t="s">
        <v>205</v>
      </c>
      <c r="AV339" s="142" t="s">
        <v>149</v>
      </c>
      <c r="AZ339" s="13" t="s">
        <v>142</v>
      </c>
      <c r="BF339" s="143">
        <f t="shared" si="114"/>
        <v>0</v>
      </c>
      <c r="BG339" s="143">
        <f t="shared" si="115"/>
        <v>0</v>
      </c>
      <c r="BH339" s="143">
        <f t="shared" si="116"/>
        <v>0</v>
      </c>
      <c r="BI339" s="143">
        <f t="shared" si="117"/>
        <v>0</v>
      </c>
      <c r="BJ339" s="143">
        <f t="shared" si="118"/>
        <v>0</v>
      </c>
      <c r="BK339" s="13" t="s">
        <v>149</v>
      </c>
      <c r="BL339" s="143">
        <f t="shared" si="119"/>
        <v>0</v>
      </c>
      <c r="BM339" s="13" t="s">
        <v>148</v>
      </c>
      <c r="BN339" s="142" t="s">
        <v>1284</v>
      </c>
    </row>
    <row r="340" spans="2:66" s="1" customFormat="1" ht="16.5" customHeight="1">
      <c r="B340" s="130"/>
      <c r="C340" s="144" t="s">
        <v>1285</v>
      </c>
      <c r="D340" s="144" t="s">
        <v>205</v>
      </c>
      <c r="E340" s="144">
        <v>354</v>
      </c>
      <c r="F340" s="145" t="s">
        <v>1602</v>
      </c>
      <c r="G340" s="146" t="s">
        <v>1286</v>
      </c>
      <c r="H340" s="147" t="s">
        <v>344</v>
      </c>
      <c r="I340" s="148">
        <v>5</v>
      </c>
      <c r="J340" s="149"/>
      <c r="K340" s="149">
        <f t="shared" si="110"/>
        <v>0</v>
      </c>
      <c r="L340" s="150"/>
      <c r="M340" s="151"/>
      <c r="N340" s="152" t="s">
        <v>1</v>
      </c>
      <c r="O340" s="153" t="s">
        <v>39</v>
      </c>
      <c r="P340" s="140">
        <v>0</v>
      </c>
      <c r="Q340" s="140">
        <f t="shared" si="111"/>
        <v>0</v>
      </c>
      <c r="R340" s="140">
        <v>0</v>
      </c>
      <c r="S340" s="140">
        <f t="shared" si="112"/>
        <v>0</v>
      </c>
      <c r="T340" s="140">
        <v>0</v>
      </c>
      <c r="U340" s="140">
        <f t="shared" si="113"/>
        <v>0</v>
      </c>
      <c r="V340" s="141" t="s">
        <v>1</v>
      </c>
      <c r="AS340" s="142" t="s">
        <v>174</v>
      </c>
      <c r="AU340" s="142" t="s">
        <v>205</v>
      </c>
      <c r="AV340" s="142" t="s">
        <v>149</v>
      </c>
      <c r="AZ340" s="13" t="s">
        <v>142</v>
      </c>
      <c r="BF340" s="143">
        <f t="shared" si="114"/>
        <v>0</v>
      </c>
      <c r="BG340" s="143">
        <f t="shared" si="115"/>
        <v>0</v>
      </c>
      <c r="BH340" s="143">
        <f t="shared" si="116"/>
        <v>0</v>
      </c>
      <c r="BI340" s="143">
        <f t="shared" si="117"/>
        <v>0</v>
      </c>
      <c r="BJ340" s="143">
        <f t="shared" si="118"/>
        <v>0</v>
      </c>
      <c r="BK340" s="13" t="s">
        <v>149</v>
      </c>
      <c r="BL340" s="143">
        <f t="shared" si="119"/>
        <v>0</v>
      </c>
      <c r="BM340" s="13" t="s">
        <v>148</v>
      </c>
      <c r="BN340" s="142" t="s">
        <v>1287</v>
      </c>
    </row>
    <row r="341" spans="2:66" s="1" customFormat="1" ht="16.5" customHeight="1">
      <c r="B341" s="130"/>
      <c r="C341" s="144" t="s">
        <v>1068</v>
      </c>
      <c r="D341" s="144" t="s">
        <v>205</v>
      </c>
      <c r="E341" s="144">
        <v>345</v>
      </c>
      <c r="F341" s="145" t="s">
        <v>1601</v>
      </c>
      <c r="G341" s="146" t="s">
        <v>1288</v>
      </c>
      <c r="H341" s="147" t="s">
        <v>344</v>
      </c>
      <c r="I341" s="148">
        <v>6</v>
      </c>
      <c r="J341" s="149"/>
      <c r="K341" s="149">
        <f t="shared" si="110"/>
        <v>0</v>
      </c>
      <c r="L341" s="150"/>
      <c r="M341" s="151"/>
      <c r="N341" s="152" t="s">
        <v>1</v>
      </c>
      <c r="O341" s="153" t="s">
        <v>39</v>
      </c>
      <c r="P341" s="140">
        <v>0</v>
      </c>
      <c r="Q341" s="140">
        <f t="shared" si="111"/>
        <v>0</v>
      </c>
      <c r="R341" s="140">
        <v>0</v>
      </c>
      <c r="S341" s="140">
        <f t="shared" si="112"/>
        <v>0</v>
      </c>
      <c r="T341" s="140">
        <v>0</v>
      </c>
      <c r="U341" s="140">
        <f t="shared" si="113"/>
        <v>0</v>
      </c>
      <c r="V341" s="141" t="s">
        <v>1</v>
      </c>
      <c r="AS341" s="142" t="s">
        <v>174</v>
      </c>
      <c r="AU341" s="142" t="s">
        <v>205</v>
      </c>
      <c r="AV341" s="142" t="s">
        <v>149</v>
      </c>
      <c r="AZ341" s="13" t="s">
        <v>142</v>
      </c>
      <c r="BF341" s="143">
        <f t="shared" si="114"/>
        <v>0</v>
      </c>
      <c r="BG341" s="143">
        <f t="shared" si="115"/>
        <v>0</v>
      </c>
      <c r="BH341" s="143">
        <f t="shared" si="116"/>
        <v>0</v>
      </c>
      <c r="BI341" s="143">
        <f t="shared" si="117"/>
        <v>0</v>
      </c>
      <c r="BJ341" s="143">
        <f t="shared" si="118"/>
        <v>0</v>
      </c>
      <c r="BK341" s="13" t="s">
        <v>149</v>
      </c>
      <c r="BL341" s="143">
        <f t="shared" si="119"/>
        <v>0</v>
      </c>
      <c r="BM341" s="13" t="s">
        <v>148</v>
      </c>
      <c r="BN341" s="142" t="s">
        <v>1289</v>
      </c>
    </row>
    <row r="342" spans="2:66" s="1" customFormat="1" ht="16.5" customHeight="1">
      <c r="B342" s="130"/>
      <c r="C342" s="144" t="s">
        <v>1290</v>
      </c>
      <c r="D342" s="144" t="s">
        <v>205</v>
      </c>
      <c r="E342" s="144">
        <v>345</v>
      </c>
      <c r="F342" s="145" t="s">
        <v>1600</v>
      </c>
      <c r="G342" s="146" t="s">
        <v>1291</v>
      </c>
      <c r="H342" s="147" t="s">
        <v>344</v>
      </c>
      <c r="I342" s="148">
        <v>1</v>
      </c>
      <c r="J342" s="149"/>
      <c r="K342" s="149">
        <f t="shared" si="110"/>
        <v>0</v>
      </c>
      <c r="L342" s="150"/>
      <c r="M342" s="151"/>
      <c r="N342" s="152" t="s">
        <v>1</v>
      </c>
      <c r="O342" s="153" t="s">
        <v>39</v>
      </c>
      <c r="P342" s="140">
        <v>0</v>
      </c>
      <c r="Q342" s="140">
        <f t="shared" si="111"/>
        <v>0</v>
      </c>
      <c r="R342" s="140">
        <v>0</v>
      </c>
      <c r="S342" s="140">
        <f t="shared" si="112"/>
        <v>0</v>
      </c>
      <c r="T342" s="140">
        <v>0</v>
      </c>
      <c r="U342" s="140">
        <f t="shared" si="113"/>
        <v>0</v>
      </c>
      <c r="V342" s="141" t="s">
        <v>1</v>
      </c>
      <c r="AS342" s="142" t="s">
        <v>174</v>
      </c>
      <c r="AU342" s="142" t="s">
        <v>205</v>
      </c>
      <c r="AV342" s="142" t="s">
        <v>149</v>
      </c>
      <c r="AZ342" s="13" t="s">
        <v>142</v>
      </c>
      <c r="BF342" s="143">
        <f t="shared" si="114"/>
        <v>0</v>
      </c>
      <c r="BG342" s="143">
        <f t="shared" si="115"/>
        <v>0</v>
      </c>
      <c r="BH342" s="143">
        <f t="shared" si="116"/>
        <v>0</v>
      </c>
      <c r="BI342" s="143">
        <f t="shared" si="117"/>
        <v>0</v>
      </c>
      <c r="BJ342" s="143">
        <f t="shared" si="118"/>
        <v>0</v>
      </c>
      <c r="BK342" s="13" t="s">
        <v>149</v>
      </c>
      <c r="BL342" s="143">
        <f t="shared" si="119"/>
        <v>0</v>
      </c>
      <c r="BM342" s="13" t="s">
        <v>148</v>
      </c>
      <c r="BN342" s="142" t="s">
        <v>1292</v>
      </c>
    </row>
    <row r="343" spans="2:66" s="11" customFormat="1" ht="22.95" customHeight="1">
      <c r="B343" s="119"/>
      <c r="D343" s="120" t="s">
        <v>72</v>
      </c>
      <c r="E343" s="120"/>
      <c r="F343" s="128" t="s">
        <v>1293</v>
      </c>
      <c r="G343" s="128" t="s">
        <v>1294</v>
      </c>
      <c r="K343" s="129">
        <f>BL343</f>
        <v>0</v>
      </c>
      <c r="M343" s="119"/>
      <c r="N343" s="123"/>
      <c r="Q343" s="124">
        <f>Q344</f>
        <v>0</v>
      </c>
      <c r="S343" s="124">
        <f>S344</f>
        <v>0</v>
      </c>
      <c r="U343" s="124">
        <f>U344</f>
        <v>0</v>
      </c>
      <c r="V343" s="125"/>
      <c r="AS343" s="120" t="s">
        <v>81</v>
      </c>
      <c r="AU343" s="126" t="s">
        <v>72</v>
      </c>
      <c r="AV343" s="126" t="s">
        <v>81</v>
      </c>
      <c r="AZ343" s="120" t="s">
        <v>142</v>
      </c>
      <c r="BL343" s="127">
        <f>BL344</f>
        <v>0</v>
      </c>
    </row>
    <row r="344" spans="2:66" s="1" customFormat="1" ht="16.5" customHeight="1">
      <c r="B344" s="130"/>
      <c r="C344" s="144" t="s">
        <v>1072</v>
      </c>
      <c r="D344" s="144" t="s">
        <v>205</v>
      </c>
      <c r="E344" s="144" t="s">
        <v>1585</v>
      </c>
      <c r="F344" s="145" t="s">
        <v>1295</v>
      </c>
      <c r="G344" s="146" t="s">
        <v>1296</v>
      </c>
      <c r="H344" s="147" t="s">
        <v>1297</v>
      </c>
      <c r="I344" s="148">
        <v>1</v>
      </c>
      <c r="J344" s="149"/>
      <c r="K344" s="149">
        <f>ROUND(J344*I344,2)</f>
        <v>0</v>
      </c>
      <c r="L344" s="150"/>
      <c r="M344" s="151"/>
      <c r="N344" s="158" t="s">
        <v>1</v>
      </c>
      <c r="O344" s="159" t="s">
        <v>39</v>
      </c>
      <c r="P344" s="156">
        <v>0</v>
      </c>
      <c r="Q344" s="156">
        <f>P344*I344</f>
        <v>0</v>
      </c>
      <c r="R344" s="156">
        <v>0</v>
      </c>
      <c r="S344" s="156">
        <f>R344*I344</f>
        <v>0</v>
      </c>
      <c r="T344" s="156">
        <v>0</v>
      </c>
      <c r="U344" s="156">
        <f>T344*I344</f>
        <v>0</v>
      </c>
      <c r="V344" s="157" t="s">
        <v>1</v>
      </c>
      <c r="AS344" s="142" t="s">
        <v>174</v>
      </c>
      <c r="AU344" s="142" t="s">
        <v>205</v>
      </c>
      <c r="AV344" s="142" t="s">
        <v>149</v>
      </c>
      <c r="AZ344" s="13" t="s">
        <v>142</v>
      </c>
      <c r="BF344" s="143">
        <f>IF(O344="základná",K344,0)</f>
        <v>0</v>
      </c>
      <c r="BG344" s="143">
        <f>IF(O344="znížená",K344,0)</f>
        <v>0</v>
      </c>
      <c r="BH344" s="143">
        <f>IF(O344="zákl. prenesená",K344,0)</f>
        <v>0</v>
      </c>
      <c r="BI344" s="143">
        <f>IF(O344="zníž. prenesená",K344,0)</f>
        <v>0</v>
      </c>
      <c r="BJ344" s="143">
        <f>IF(O344="nulová",K344,0)</f>
        <v>0</v>
      </c>
      <c r="BK344" s="13" t="s">
        <v>149</v>
      </c>
      <c r="BL344" s="143">
        <f>ROUND(J344*I344,2)</f>
        <v>0</v>
      </c>
      <c r="BM344" s="13" t="s">
        <v>148</v>
      </c>
      <c r="BN344" s="142" t="s">
        <v>1298</v>
      </c>
    </row>
    <row r="345" spans="2:66" s="1" customFormat="1" ht="6.9" customHeight="1">
      <c r="B345" s="40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25"/>
    </row>
  </sheetData>
  <autoFilter ref="C130:L344" xr:uid="{00000000-0009-0000-0000-000002000000}"/>
  <mergeCells count="9">
    <mergeCell ref="F87:I87"/>
    <mergeCell ref="F121:I121"/>
    <mergeCell ref="F123:I123"/>
    <mergeCell ref="M2:W2"/>
    <mergeCell ref="F7:I7"/>
    <mergeCell ref="F9:I9"/>
    <mergeCell ref="F18:I18"/>
    <mergeCell ref="F27:I27"/>
    <mergeCell ref="F85:I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N162"/>
  <sheetViews>
    <sheetView showGridLines="0" topLeftCell="A64" workbookViewId="0">
      <selection activeCell="J120" sqref="J120:J16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8" customWidth="1"/>
    <col min="6" max="6" width="17.140625" customWidth="1"/>
    <col min="7" max="7" width="50.85546875" customWidth="1"/>
    <col min="8" max="8" width="7.42578125" customWidth="1"/>
    <col min="9" max="9" width="14" customWidth="1"/>
    <col min="10" max="10" width="15.85546875" customWidth="1"/>
    <col min="11" max="11" width="22.28515625" customWidth="1"/>
    <col min="12" max="12" width="22.28515625" hidden="1" customWidth="1"/>
    <col min="13" max="13" width="9.28515625" customWidth="1"/>
    <col min="14" max="14" width="10.85546875" hidden="1" customWidth="1"/>
    <col min="15" max="15" width="9.28515625" hidden="1"/>
    <col min="16" max="22" width="14.140625" hidden="1" customWidth="1"/>
    <col min="23" max="23" width="12.28515625" customWidth="1"/>
    <col min="24" max="24" width="16.28515625" customWidth="1"/>
    <col min="25" max="25" width="12.28515625" customWidth="1"/>
    <col min="26" max="26" width="15" customWidth="1"/>
    <col min="27" max="27" width="11" customWidth="1"/>
    <col min="28" max="28" width="15" customWidth="1"/>
    <col min="29" max="29" width="16.28515625" customWidth="1"/>
    <col min="30" max="30" width="11" customWidth="1"/>
    <col min="31" max="31" width="15" customWidth="1"/>
    <col min="32" max="32" width="16.28515625" customWidth="1"/>
    <col min="45" max="66" width="9.28515625" hidden="1"/>
  </cols>
  <sheetData>
    <row r="2" spans="2:47" ht="36.9" customHeight="1">
      <c r="M2" s="192" t="s">
        <v>5</v>
      </c>
      <c r="N2" s="186"/>
      <c r="O2" s="186"/>
      <c r="P2" s="186"/>
      <c r="Q2" s="186"/>
      <c r="R2" s="186"/>
      <c r="S2" s="186"/>
      <c r="T2" s="186"/>
      <c r="U2" s="186"/>
      <c r="V2" s="186"/>
      <c r="W2" s="186"/>
      <c r="AU2" s="13" t="s">
        <v>88</v>
      </c>
    </row>
    <row r="3" spans="2:47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U3" s="13" t="s">
        <v>73</v>
      </c>
    </row>
    <row r="4" spans="2:47" ht="24.9" customHeight="1">
      <c r="B4" s="16"/>
      <c r="D4" s="17" t="s">
        <v>95</v>
      </c>
      <c r="E4" s="17"/>
      <c r="M4" s="16"/>
      <c r="N4" s="84" t="s">
        <v>9</v>
      </c>
      <c r="AU4" s="13" t="s">
        <v>3</v>
      </c>
    </row>
    <row r="5" spans="2:47" ht="6.9" customHeight="1">
      <c r="B5" s="16"/>
      <c r="M5" s="16"/>
    </row>
    <row r="6" spans="2:47" ht="12" customHeight="1">
      <c r="B6" s="16"/>
      <c r="D6" s="22" t="s">
        <v>13</v>
      </c>
      <c r="E6" s="22"/>
      <c r="M6" s="16"/>
    </row>
    <row r="7" spans="2:47" ht="16.5" customHeight="1">
      <c r="B7" s="16"/>
      <c r="F7" s="200" t="str">
        <f>'Rekapitulácia stavby'!K6</f>
        <v>PRÍSTAVBA K PRIEMYSELNEJ BUDOVE</v>
      </c>
      <c r="G7" s="201"/>
      <c r="H7" s="201"/>
      <c r="I7" s="201"/>
      <c r="M7" s="16"/>
    </row>
    <row r="8" spans="2:47" s="1" customFormat="1" ht="12" customHeight="1">
      <c r="B8" s="25"/>
      <c r="D8" s="22" t="s">
        <v>96</v>
      </c>
      <c r="E8" s="22"/>
      <c r="M8" s="25"/>
    </row>
    <row r="9" spans="2:47" s="1" customFormat="1" ht="16.5" customHeight="1">
      <c r="B9" s="25"/>
      <c r="F9" s="163" t="s">
        <v>1299</v>
      </c>
      <c r="G9" s="202"/>
      <c r="H9" s="202"/>
      <c r="I9" s="202"/>
      <c r="M9" s="25"/>
    </row>
    <row r="10" spans="2:47" s="1" customFormat="1">
      <c r="B10" s="25"/>
      <c r="M10" s="25"/>
    </row>
    <row r="11" spans="2:47" s="1" customFormat="1" ht="12" customHeight="1">
      <c r="B11" s="25"/>
      <c r="D11" s="22" t="s">
        <v>15</v>
      </c>
      <c r="E11" s="22"/>
      <c r="G11" s="20" t="s">
        <v>1</v>
      </c>
      <c r="J11" s="22" t="s">
        <v>16</v>
      </c>
      <c r="K11" s="20" t="s">
        <v>1</v>
      </c>
      <c r="M11" s="25"/>
    </row>
    <row r="12" spans="2:47" s="1" customFormat="1" ht="12" customHeight="1">
      <c r="B12" s="25"/>
      <c r="D12" s="22" t="s">
        <v>17</v>
      </c>
      <c r="E12" s="22"/>
      <c r="G12" s="20" t="s">
        <v>26</v>
      </c>
      <c r="J12" s="22" t="s">
        <v>19</v>
      </c>
      <c r="K12" s="48" t="str">
        <f>'Rekapitulácia stavby'!AN8</f>
        <v>13. 4. 2022</v>
      </c>
      <c r="M12" s="25"/>
    </row>
    <row r="13" spans="2:47" s="1" customFormat="1" ht="10.95" customHeight="1">
      <c r="B13" s="25"/>
      <c r="M13" s="25"/>
    </row>
    <row r="14" spans="2:47" s="1" customFormat="1" ht="12" customHeight="1">
      <c r="B14" s="25"/>
      <c r="D14" s="22" t="s">
        <v>21</v>
      </c>
      <c r="E14" s="22"/>
      <c r="J14" s="22" t="s">
        <v>22</v>
      </c>
      <c r="K14" s="20" t="str">
        <f>IF('Rekapitulácia stavby'!AN10="","",'Rekapitulácia stavby'!AN10)</f>
        <v/>
      </c>
      <c r="M14" s="25"/>
    </row>
    <row r="15" spans="2:47" s="1" customFormat="1" ht="18" customHeight="1">
      <c r="B15" s="25"/>
      <c r="F15" s="20" t="str">
        <f>IF('Rekapitulácia stavby'!E11="","",'Rekapitulácia stavby'!E11)</f>
        <v>PROGAST s.r.o.</v>
      </c>
      <c r="J15" s="22" t="s">
        <v>24</v>
      </c>
      <c r="K15" s="20" t="str">
        <f>IF('Rekapitulácia stavby'!AN11="","",'Rekapitulácia stavby'!AN11)</f>
        <v/>
      </c>
      <c r="M15" s="25"/>
    </row>
    <row r="16" spans="2:47" s="1" customFormat="1" ht="6.9" customHeight="1">
      <c r="B16" s="25"/>
      <c r="M16" s="25"/>
    </row>
    <row r="17" spans="2:13" s="1" customFormat="1" ht="12" customHeight="1">
      <c r="B17" s="25"/>
      <c r="D17" s="22" t="s">
        <v>25</v>
      </c>
      <c r="E17" s="22"/>
      <c r="J17" s="22" t="s">
        <v>22</v>
      </c>
      <c r="K17" s="20" t="str">
        <f>'Rekapitulácia stavby'!AN13</f>
        <v/>
      </c>
      <c r="M17" s="25"/>
    </row>
    <row r="18" spans="2:13" s="1" customFormat="1" ht="18" customHeight="1">
      <c r="B18" s="25"/>
      <c r="F18" s="185" t="str">
        <f>'Rekapitulácia stavby'!E14</f>
        <v xml:space="preserve"> </v>
      </c>
      <c r="G18" s="185"/>
      <c r="H18" s="185"/>
      <c r="I18" s="185"/>
      <c r="J18" s="22" t="s">
        <v>24</v>
      </c>
      <c r="K18" s="20" t="str">
        <f>'Rekapitulácia stavby'!AN14</f>
        <v/>
      </c>
      <c r="M18" s="25"/>
    </row>
    <row r="19" spans="2:13" s="1" customFormat="1" ht="6.9" customHeight="1">
      <c r="B19" s="25"/>
      <c r="M19" s="25"/>
    </row>
    <row r="20" spans="2:13" s="1" customFormat="1" ht="12" customHeight="1">
      <c r="B20" s="25"/>
      <c r="D20" s="22" t="s">
        <v>27</v>
      </c>
      <c r="E20" s="22"/>
      <c r="J20" s="22" t="s">
        <v>22</v>
      </c>
      <c r="K20" s="20" t="str">
        <f>IF('Rekapitulácia stavby'!AN16="","",'Rekapitulácia stavby'!AN16)</f>
        <v/>
      </c>
      <c r="M20" s="25"/>
    </row>
    <row r="21" spans="2:13" s="1" customFormat="1" ht="18" customHeight="1">
      <c r="B21" s="25"/>
      <c r="F21" s="20" t="str">
        <f>IF('Rekapitulácia stavby'!E17="","",'Rekapitulácia stavby'!E17)</f>
        <v>Ing. Ladislav Lukačovič</v>
      </c>
      <c r="J21" s="22" t="s">
        <v>24</v>
      </c>
      <c r="K21" s="20" t="str">
        <f>IF('Rekapitulácia stavby'!AN17="","",'Rekapitulácia stavby'!AN17)</f>
        <v/>
      </c>
      <c r="M21" s="25"/>
    </row>
    <row r="22" spans="2:13" s="1" customFormat="1" ht="6.9" customHeight="1">
      <c r="B22" s="25"/>
      <c r="M22" s="25"/>
    </row>
    <row r="23" spans="2:13" s="1" customFormat="1" ht="12" customHeight="1">
      <c r="B23" s="25"/>
      <c r="D23" s="22" t="s">
        <v>30</v>
      </c>
      <c r="E23" s="22"/>
      <c r="J23" s="22" t="s">
        <v>22</v>
      </c>
      <c r="K23" s="20" t="str">
        <f>IF('Rekapitulácia stavby'!AN19="","",'Rekapitulácia stavby'!AN19)</f>
        <v/>
      </c>
      <c r="M23" s="25"/>
    </row>
    <row r="24" spans="2:13" s="1" customFormat="1" ht="18" customHeight="1">
      <c r="B24" s="25"/>
      <c r="F24" s="20" t="str">
        <f>IF('Rekapitulácia stavby'!E20="","",'Rekapitulácia stavby'!E20)</f>
        <v xml:space="preserve">Ing. Norbert Kollár </v>
      </c>
      <c r="J24" s="22" t="s">
        <v>24</v>
      </c>
      <c r="K24" s="20" t="str">
        <f>IF('Rekapitulácia stavby'!AN20="","",'Rekapitulácia stavby'!AN20)</f>
        <v/>
      </c>
      <c r="M24" s="25"/>
    </row>
    <row r="25" spans="2:13" s="1" customFormat="1" ht="6.9" customHeight="1">
      <c r="B25" s="25"/>
      <c r="M25" s="25"/>
    </row>
    <row r="26" spans="2:13" s="1" customFormat="1" ht="12" customHeight="1">
      <c r="B26" s="25"/>
      <c r="D26" s="22" t="s">
        <v>32</v>
      </c>
      <c r="E26" s="22"/>
      <c r="M26" s="25"/>
    </row>
    <row r="27" spans="2:13" s="7" customFormat="1" ht="16.5" customHeight="1">
      <c r="B27" s="85"/>
      <c r="F27" s="188" t="s">
        <v>1</v>
      </c>
      <c r="G27" s="188"/>
      <c r="H27" s="188"/>
      <c r="I27" s="188"/>
      <c r="M27" s="85"/>
    </row>
    <row r="28" spans="2:13" s="1" customFormat="1" ht="6.9" customHeight="1">
      <c r="B28" s="25"/>
      <c r="M28" s="25"/>
    </row>
    <row r="29" spans="2:13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49"/>
      <c r="M29" s="25"/>
    </row>
    <row r="30" spans="2:13" s="1" customFormat="1" ht="25.35" customHeight="1">
      <c r="B30" s="25"/>
      <c r="D30" s="86" t="s">
        <v>33</v>
      </c>
      <c r="E30" s="86"/>
      <c r="K30" s="62">
        <f>ROUND(K118, 2)</f>
        <v>0</v>
      </c>
      <c r="M30" s="25"/>
    </row>
    <row r="31" spans="2:13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49"/>
      <c r="M31" s="25"/>
    </row>
    <row r="32" spans="2:13" s="1" customFormat="1" ht="14.4" customHeight="1">
      <c r="B32" s="25"/>
      <c r="G32" s="28" t="s">
        <v>35</v>
      </c>
      <c r="J32" s="28" t="s">
        <v>34</v>
      </c>
      <c r="K32" s="28" t="s">
        <v>36</v>
      </c>
      <c r="M32" s="25"/>
    </row>
    <row r="33" spans="2:13" s="1" customFormat="1" ht="14.4" customHeight="1">
      <c r="B33" s="25"/>
      <c r="D33" s="51" t="s">
        <v>37</v>
      </c>
      <c r="E33" s="51"/>
      <c r="F33" s="30" t="s">
        <v>38</v>
      </c>
      <c r="G33" s="87">
        <f>ROUND((SUM(BF118:BF161)),  2)</f>
        <v>0</v>
      </c>
      <c r="H33" s="88"/>
      <c r="I33" s="88"/>
      <c r="J33" s="89">
        <v>0.2</v>
      </c>
      <c r="K33" s="87">
        <f>ROUND(((SUM(BF118:BF161))*J33),  2)</f>
        <v>0</v>
      </c>
      <c r="M33" s="25"/>
    </row>
    <row r="34" spans="2:13" s="1" customFormat="1" ht="14.4" customHeight="1">
      <c r="B34" s="25"/>
      <c r="F34" s="30" t="s">
        <v>39</v>
      </c>
      <c r="G34" s="90">
        <f>ROUND((SUM(BG118:BG161)),  2)</f>
        <v>0</v>
      </c>
      <c r="J34" s="91">
        <v>0.2</v>
      </c>
      <c r="K34" s="90">
        <f>ROUND(((SUM(BG118:BG161))*J34),  2)</f>
        <v>0</v>
      </c>
      <c r="M34" s="25"/>
    </row>
    <row r="35" spans="2:13" s="1" customFormat="1" ht="14.4" hidden="1" customHeight="1">
      <c r="B35" s="25"/>
      <c r="F35" s="22" t="s">
        <v>40</v>
      </c>
      <c r="G35" s="90">
        <f>ROUND((SUM(BH118:BH161)),  2)</f>
        <v>0</v>
      </c>
      <c r="J35" s="91">
        <v>0.2</v>
      </c>
      <c r="K35" s="90">
        <f>0</f>
        <v>0</v>
      </c>
      <c r="M35" s="25"/>
    </row>
    <row r="36" spans="2:13" s="1" customFormat="1" ht="14.4" hidden="1" customHeight="1">
      <c r="B36" s="25"/>
      <c r="F36" s="22" t="s">
        <v>41</v>
      </c>
      <c r="G36" s="90">
        <f>ROUND((SUM(BI118:BI161)),  2)</f>
        <v>0</v>
      </c>
      <c r="J36" s="91">
        <v>0.2</v>
      </c>
      <c r="K36" s="90">
        <f>0</f>
        <v>0</v>
      </c>
      <c r="M36" s="25"/>
    </row>
    <row r="37" spans="2:13" s="1" customFormat="1" ht="14.4" hidden="1" customHeight="1">
      <c r="B37" s="25"/>
      <c r="F37" s="30" t="s">
        <v>42</v>
      </c>
      <c r="G37" s="87">
        <f>ROUND((SUM(BJ118:BJ161)),  2)</f>
        <v>0</v>
      </c>
      <c r="H37" s="88"/>
      <c r="I37" s="88"/>
      <c r="J37" s="89">
        <v>0</v>
      </c>
      <c r="K37" s="87">
        <f>0</f>
        <v>0</v>
      </c>
      <c r="M37" s="25"/>
    </row>
    <row r="38" spans="2:13" s="1" customFormat="1" ht="6.9" customHeight="1">
      <c r="B38" s="25"/>
      <c r="M38" s="25"/>
    </row>
    <row r="39" spans="2:13" s="1" customFormat="1" ht="25.35" customHeight="1">
      <c r="B39" s="25"/>
      <c r="C39" s="92"/>
      <c r="D39" s="93" t="s">
        <v>43</v>
      </c>
      <c r="E39" s="160"/>
      <c r="F39" s="53"/>
      <c r="G39" s="53"/>
      <c r="H39" s="94" t="s">
        <v>44</v>
      </c>
      <c r="I39" s="95" t="s">
        <v>45</v>
      </c>
      <c r="J39" s="53"/>
      <c r="K39" s="96">
        <f>SUM(K30:K37)</f>
        <v>0</v>
      </c>
      <c r="L39" s="97"/>
      <c r="M39" s="25"/>
    </row>
    <row r="40" spans="2:13" s="1" customFormat="1" ht="14.4" customHeight="1">
      <c r="B40" s="25"/>
      <c r="M40" s="25"/>
    </row>
    <row r="41" spans="2:13" ht="14.4" customHeight="1">
      <c r="B41" s="16"/>
      <c r="M41" s="16"/>
    </row>
    <row r="42" spans="2:13" ht="14.4" customHeight="1">
      <c r="B42" s="16"/>
      <c r="M42" s="16"/>
    </row>
    <row r="43" spans="2:13" ht="14.4" customHeight="1">
      <c r="B43" s="16"/>
      <c r="M43" s="16"/>
    </row>
    <row r="44" spans="2:13" ht="14.4" customHeight="1">
      <c r="B44" s="16"/>
      <c r="M44" s="16"/>
    </row>
    <row r="45" spans="2:13" ht="14.4" customHeight="1">
      <c r="B45" s="16"/>
      <c r="M45" s="16"/>
    </row>
    <row r="46" spans="2:13" ht="14.4" customHeight="1">
      <c r="B46" s="16"/>
      <c r="M46" s="16"/>
    </row>
    <row r="47" spans="2:13" ht="14.4" customHeight="1">
      <c r="B47" s="16"/>
      <c r="M47" s="16"/>
    </row>
    <row r="48" spans="2:13" ht="14.4" customHeight="1">
      <c r="B48" s="16"/>
      <c r="M48" s="16"/>
    </row>
    <row r="49" spans="2:13" ht="14.4" customHeight="1">
      <c r="B49" s="16"/>
      <c r="M49" s="16"/>
    </row>
    <row r="50" spans="2:13" s="1" customFormat="1" ht="14.4" customHeight="1">
      <c r="B50" s="25"/>
      <c r="D50" s="37" t="s">
        <v>46</v>
      </c>
      <c r="E50" s="37"/>
      <c r="F50" s="38"/>
      <c r="G50" s="38"/>
      <c r="H50" s="37" t="s">
        <v>47</v>
      </c>
      <c r="I50" s="38"/>
      <c r="J50" s="38"/>
      <c r="K50" s="38"/>
      <c r="L50" s="38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3.2">
      <c r="B61" s="25"/>
      <c r="D61" s="39" t="s">
        <v>48</v>
      </c>
      <c r="E61" s="39"/>
      <c r="F61" s="27"/>
      <c r="G61" s="98" t="s">
        <v>49</v>
      </c>
      <c r="H61" s="39" t="s">
        <v>48</v>
      </c>
      <c r="I61" s="27"/>
      <c r="J61" s="27"/>
      <c r="K61" s="99" t="s">
        <v>49</v>
      </c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3.2">
      <c r="B65" s="25"/>
      <c r="D65" s="37" t="s">
        <v>50</v>
      </c>
      <c r="E65" s="37"/>
      <c r="F65" s="38"/>
      <c r="G65" s="38"/>
      <c r="H65" s="37" t="s">
        <v>51</v>
      </c>
      <c r="I65" s="38"/>
      <c r="J65" s="38"/>
      <c r="K65" s="38"/>
      <c r="L65" s="38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3.2">
      <c r="B76" s="25"/>
      <c r="D76" s="39" t="s">
        <v>48</v>
      </c>
      <c r="E76" s="39"/>
      <c r="F76" s="27"/>
      <c r="G76" s="98" t="s">
        <v>49</v>
      </c>
      <c r="H76" s="39" t="s">
        <v>48</v>
      </c>
      <c r="I76" s="27"/>
      <c r="J76" s="27"/>
      <c r="K76" s="99" t="s">
        <v>49</v>
      </c>
      <c r="L76" s="27"/>
      <c r="M76" s="25"/>
    </row>
    <row r="77" spans="2:13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25"/>
    </row>
    <row r="81" spans="2:48" s="1" customFormat="1" ht="6.9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25"/>
    </row>
    <row r="82" spans="2:48" s="1" customFormat="1" ht="24.9" hidden="1" customHeight="1">
      <c r="B82" s="25"/>
      <c r="C82" s="17" t="s">
        <v>99</v>
      </c>
      <c r="M82" s="25"/>
    </row>
    <row r="83" spans="2:48" s="1" customFormat="1" ht="6.9" hidden="1" customHeight="1">
      <c r="B83" s="25"/>
      <c r="M83" s="25"/>
    </row>
    <row r="84" spans="2:48" s="1" customFormat="1" ht="12" hidden="1" customHeight="1">
      <c r="B84" s="25"/>
      <c r="C84" s="22" t="s">
        <v>13</v>
      </c>
      <c r="M84" s="25"/>
    </row>
    <row r="85" spans="2:48" s="1" customFormat="1" ht="16.5" hidden="1" customHeight="1">
      <c r="B85" s="25"/>
      <c r="F85" s="200" t="str">
        <f>F7</f>
        <v>PRÍSTAVBA K PRIEMYSELNEJ BUDOVE</v>
      </c>
      <c r="G85" s="201"/>
      <c r="H85" s="201"/>
      <c r="I85" s="201"/>
      <c r="M85" s="25"/>
    </row>
    <row r="86" spans="2:48" s="1" customFormat="1" ht="12" hidden="1" customHeight="1">
      <c r="B86" s="25"/>
      <c r="C86" s="22" t="s">
        <v>96</v>
      </c>
      <c r="M86" s="25"/>
    </row>
    <row r="87" spans="2:48" s="1" customFormat="1" ht="16.5" hidden="1" customHeight="1">
      <c r="B87" s="25"/>
      <c r="F87" s="163" t="str">
        <f>F9</f>
        <v>05 - Fotovoltaika</v>
      </c>
      <c r="G87" s="202"/>
      <c r="H87" s="202"/>
      <c r="I87" s="202"/>
      <c r="M87" s="25"/>
    </row>
    <row r="88" spans="2:48" s="1" customFormat="1" ht="6.9" hidden="1" customHeight="1">
      <c r="B88" s="25"/>
      <c r="M88" s="25"/>
    </row>
    <row r="89" spans="2:48" s="1" customFormat="1" ht="12" hidden="1" customHeight="1">
      <c r="B89" s="25"/>
      <c r="C89" s="22" t="s">
        <v>17</v>
      </c>
      <c r="G89" s="20" t="str">
        <f>G12</f>
        <v xml:space="preserve"> </v>
      </c>
      <c r="J89" s="22" t="s">
        <v>19</v>
      </c>
      <c r="K89" s="48" t="str">
        <f>IF(K12="","",K12)</f>
        <v>13. 4. 2022</v>
      </c>
      <c r="M89" s="25"/>
    </row>
    <row r="90" spans="2:48" s="1" customFormat="1" ht="6.9" hidden="1" customHeight="1">
      <c r="B90" s="25"/>
      <c r="M90" s="25"/>
    </row>
    <row r="91" spans="2:48" s="1" customFormat="1" ht="25.65" hidden="1" customHeight="1">
      <c r="B91" s="25"/>
      <c r="C91" s="22" t="s">
        <v>21</v>
      </c>
      <c r="G91" s="20" t="str">
        <f>F15</f>
        <v>PROGAST s.r.o.</v>
      </c>
      <c r="J91" s="22" t="s">
        <v>27</v>
      </c>
      <c r="K91" s="23" t="str">
        <f>F21</f>
        <v>Ing. Ladislav Lukačovič</v>
      </c>
      <c r="M91" s="25"/>
    </row>
    <row r="92" spans="2:48" s="1" customFormat="1" ht="15.15" hidden="1" customHeight="1">
      <c r="B92" s="25"/>
      <c r="C92" s="22" t="s">
        <v>25</v>
      </c>
      <c r="G92" s="20" t="str">
        <f>IF(F18="","",F18)</f>
        <v xml:space="preserve"> </v>
      </c>
      <c r="J92" s="22" t="s">
        <v>30</v>
      </c>
      <c r="K92" s="23" t="str">
        <f>F24</f>
        <v xml:space="preserve">Ing. Norbert Kollár </v>
      </c>
      <c r="M92" s="25"/>
    </row>
    <row r="93" spans="2:48" s="1" customFormat="1" ht="10.35" hidden="1" customHeight="1">
      <c r="B93" s="25"/>
      <c r="M93" s="25"/>
    </row>
    <row r="94" spans="2:48" s="1" customFormat="1" ht="29.25" hidden="1" customHeight="1">
      <c r="B94" s="25"/>
      <c r="C94" s="100" t="s">
        <v>100</v>
      </c>
      <c r="D94" s="92"/>
      <c r="E94" s="92"/>
      <c r="F94" s="92"/>
      <c r="G94" s="92"/>
      <c r="H94" s="92"/>
      <c r="I94" s="92"/>
      <c r="J94" s="92"/>
      <c r="K94" s="101" t="s">
        <v>101</v>
      </c>
      <c r="L94" s="92"/>
      <c r="M94" s="25"/>
    </row>
    <row r="95" spans="2:48" s="1" customFormat="1" ht="10.35" hidden="1" customHeight="1">
      <c r="B95" s="25"/>
      <c r="M95" s="25"/>
    </row>
    <row r="96" spans="2:48" s="1" customFormat="1" ht="22.95" hidden="1" customHeight="1">
      <c r="B96" s="25"/>
      <c r="C96" s="102" t="s">
        <v>102</v>
      </c>
      <c r="K96" s="62">
        <f>K118</f>
        <v>0</v>
      </c>
      <c r="M96" s="25"/>
      <c r="AV96" s="13" t="s">
        <v>103</v>
      </c>
    </row>
    <row r="97" spans="2:13" s="8" customFormat="1" ht="24.9" hidden="1" customHeight="1">
      <c r="B97" s="103"/>
      <c r="D97" s="104" t="s">
        <v>1300</v>
      </c>
      <c r="E97" s="104"/>
      <c r="F97" s="105"/>
      <c r="G97" s="105"/>
      <c r="H97" s="105"/>
      <c r="I97" s="105"/>
      <c r="J97" s="105"/>
      <c r="K97" s="106">
        <f>K119</f>
        <v>0</v>
      </c>
      <c r="M97" s="103"/>
    </row>
    <row r="98" spans="2:13" s="8" customFormat="1" ht="24.9" hidden="1" customHeight="1">
      <c r="B98" s="103"/>
      <c r="D98" s="104" t="s">
        <v>1301</v>
      </c>
      <c r="E98" s="104"/>
      <c r="F98" s="105"/>
      <c r="G98" s="105"/>
      <c r="H98" s="105"/>
      <c r="I98" s="105"/>
      <c r="J98" s="105"/>
      <c r="K98" s="106">
        <f>K141</f>
        <v>0</v>
      </c>
      <c r="M98" s="103"/>
    </row>
    <row r="99" spans="2:13" s="1" customFormat="1" ht="21.75" hidden="1" customHeight="1">
      <c r="B99" s="25"/>
      <c r="M99" s="25"/>
    </row>
    <row r="100" spans="2:13" s="1" customFormat="1" ht="6.9" hidden="1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25"/>
    </row>
    <row r="101" spans="2:13" hidden="1"/>
    <row r="102" spans="2:13" hidden="1"/>
    <row r="103" spans="2:13" hidden="1"/>
    <row r="104" spans="2:13" s="1" customFormat="1" ht="6.9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25"/>
    </row>
    <row r="105" spans="2:13" s="1" customFormat="1" ht="24.9" customHeight="1">
      <c r="B105" s="25"/>
      <c r="C105" s="17" t="s">
        <v>127</v>
      </c>
      <c r="M105" s="25"/>
    </row>
    <row r="106" spans="2:13" s="1" customFormat="1" ht="6.9" customHeight="1">
      <c r="B106" s="25"/>
      <c r="M106" s="25"/>
    </row>
    <row r="107" spans="2:13" s="1" customFormat="1" ht="12" customHeight="1">
      <c r="B107" s="25"/>
      <c r="C107" s="22" t="s">
        <v>13</v>
      </c>
      <c r="M107" s="25"/>
    </row>
    <row r="108" spans="2:13" s="1" customFormat="1" ht="16.5" customHeight="1">
      <c r="B108" s="25"/>
      <c r="F108" s="200" t="str">
        <f>F7</f>
        <v>PRÍSTAVBA K PRIEMYSELNEJ BUDOVE</v>
      </c>
      <c r="G108" s="201"/>
      <c r="H108" s="201"/>
      <c r="I108" s="201"/>
      <c r="M108" s="25"/>
    </row>
    <row r="109" spans="2:13" s="1" customFormat="1" ht="12" customHeight="1">
      <c r="B109" s="25"/>
      <c r="C109" s="22" t="s">
        <v>96</v>
      </c>
      <c r="M109" s="25"/>
    </row>
    <row r="110" spans="2:13" s="1" customFormat="1" ht="16.5" customHeight="1">
      <c r="B110" s="25"/>
      <c r="F110" s="163" t="str">
        <f>F9</f>
        <v>05 - Fotovoltaika</v>
      </c>
      <c r="G110" s="202"/>
      <c r="H110" s="202"/>
      <c r="I110" s="202"/>
      <c r="M110" s="25"/>
    </row>
    <row r="111" spans="2:13" s="1" customFormat="1" ht="6.9" customHeight="1">
      <c r="B111" s="25"/>
      <c r="M111" s="25"/>
    </row>
    <row r="112" spans="2:13" s="1" customFormat="1" ht="12" customHeight="1">
      <c r="B112" s="25"/>
      <c r="C112" s="22" t="s">
        <v>17</v>
      </c>
      <c r="G112" s="20" t="str">
        <f>G12</f>
        <v xml:space="preserve"> </v>
      </c>
      <c r="J112" s="22" t="s">
        <v>19</v>
      </c>
      <c r="K112" s="48" t="str">
        <f>IF(K12="","",K12)</f>
        <v>13. 4. 2022</v>
      </c>
      <c r="M112" s="25"/>
    </row>
    <row r="113" spans="2:66" s="1" customFormat="1" ht="6.9" customHeight="1">
      <c r="B113" s="25"/>
      <c r="M113" s="25"/>
    </row>
    <row r="114" spans="2:66" s="1" customFormat="1" ht="25.65" customHeight="1">
      <c r="B114" s="25"/>
      <c r="C114" s="22" t="s">
        <v>21</v>
      </c>
      <c r="G114" s="20" t="str">
        <f>F15</f>
        <v>PROGAST s.r.o.</v>
      </c>
      <c r="J114" s="22" t="s">
        <v>27</v>
      </c>
      <c r="K114" s="23" t="str">
        <f>F21</f>
        <v>Ing. Ladislav Lukačovič</v>
      </c>
      <c r="M114" s="25"/>
    </row>
    <row r="115" spans="2:66" s="1" customFormat="1" ht="15.15" customHeight="1">
      <c r="B115" s="25"/>
      <c r="C115" s="22" t="s">
        <v>25</v>
      </c>
      <c r="G115" s="20" t="str">
        <f>IF(F18="","",F18)</f>
        <v xml:space="preserve"> </v>
      </c>
      <c r="J115" s="22" t="s">
        <v>30</v>
      </c>
      <c r="K115" s="23" t="str">
        <f>F24</f>
        <v xml:space="preserve">Ing. Norbert Kollár </v>
      </c>
      <c r="M115" s="25"/>
    </row>
    <row r="116" spans="2:66" s="1" customFormat="1" ht="10.35" customHeight="1">
      <c r="B116" s="25"/>
      <c r="M116" s="25"/>
    </row>
    <row r="117" spans="2:66" s="10" customFormat="1" ht="29.25" customHeight="1">
      <c r="B117" s="111"/>
      <c r="C117" s="112" t="s">
        <v>128</v>
      </c>
      <c r="D117" s="113" t="s">
        <v>58</v>
      </c>
      <c r="E117" s="113"/>
      <c r="F117" s="113" t="s">
        <v>54</v>
      </c>
      <c r="G117" s="113" t="s">
        <v>55</v>
      </c>
      <c r="H117" s="113" t="s">
        <v>129</v>
      </c>
      <c r="I117" s="113" t="s">
        <v>130</v>
      </c>
      <c r="J117" s="113" t="s">
        <v>131</v>
      </c>
      <c r="K117" s="114" t="s">
        <v>101</v>
      </c>
      <c r="L117" s="115" t="s">
        <v>132</v>
      </c>
      <c r="M117" s="111"/>
      <c r="N117" s="55" t="s">
        <v>1</v>
      </c>
      <c r="O117" s="56" t="s">
        <v>37</v>
      </c>
      <c r="P117" s="56" t="s">
        <v>133</v>
      </c>
      <c r="Q117" s="56" t="s">
        <v>134</v>
      </c>
      <c r="R117" s="56" t="s">
        <v>135</v>
      </c>
      <c r="S117" s="56" t="s">
        <v>136</v>
      </c>
      <c r="T117" s="56" t="s">
        <v>137</v>
      </c>
      <c r="U117" s="56" t="s">
        <v>138</v>
      </c>
      <c r="V117" s="57" t="s">
        <v>139</v>
      </c>
    </row>
    <row r="118" spans="2:66" s="1" customFormat="1" ht="22.95" customHeight="1">
      <c r="B118" s="25"/>
      <c r="C118" s="60" t="s">
        <v>102</v>
      </c>
      <c r="K118" s="116">
        <f>BL118</f>
        <v>0</v>
      </c>
      <c r="M118" s="25"/>
      <c r="N118" s="58"/>
      <c r="O118" s="49"/>
      <c r="P118" s="49"/>
      <c r="Q118" s="117">
        <f>Q119+Q141</f>
        <v>0</v>
      </c>
      <c r="R118" s="49"/>
      <c r="S118" s="117">
        <f>S119+S141</f>
        <v>0</v>
      </c>
      <c r="T118" s="49"/>
      <c r="U118" s="117">
        <f>U119+U141</f>
        <v>0</v>
      </c>
      <c r="V118" s="50"/>
      <c r="AU118" s="13" t="s">
        <v>72</v>
      </c>
      <c r="AV118" s="13" t="s">
        <v>103</v>
      </c>
      <c r="BL118" s="118">
        <f>BL119+BL141</f>
        <v>0</v>
      </c>
    </row>
    <row r="119" spans="2:66" s="11" customFormat="1" ht="25.95" customHeight="1">
      <c r="B119" s="119"/>
      <c r="D119" s="120" t="s">
        <v>72</v>
      </c>
      <c r="E119" s="120" t="s">
        <v>1583</v>
      </c>
      <c r="F119" s="121" t="s">
        <v>205</v>
      </c>
      <c r="G119" s="121" t="s">
        <v>1302</v>
      </c>
      <c r="K119" s="122">
        <f>BL119</f>
        <v>0</v>
      </c>
      <c r="M119" s="119"/>
      <c r="N119" s="123"/>
      <c r="Q119" s="124">
        <f>SUM(Q120:Q140)</f>
        <v>0</v>
      </c>
      <c r="S119" s="124">
        <f>SUM(S120:S140)</f>
        <v>0</v>
      </c>
      <c r="U119" s="124">
        <f>SUM(U120:U140)</f>
        <v>0</v>
      </c>
      <c r="V119" s="125"/>
      <c r="AS119" s="120" t="s">
        <v>154</v>
      </c>
      <c r="AU119" s="126" t="s">
        <v>72</v>
      </c>
      <c r="AV119" s="126" t="s">
        <v>73</v>
      </c>
      <c r="AZ119" s="120" t="s">
        <v>142</v>
      </c>
      <c r="BL119" s="127">
        <f>SUM(BL120:BL140)</f>
        <v>0</v>
      </c>
    </row>
    <row r="120" spans="2:66" s="1" customFormat="1" ht="16.5" customHeight="1">
      <c r="B120" s="130"/>
      <c r="C120" s="131" t="s">
        <v>81</v>
      </c>
      <c r="D120" s="131" t="s">
        <v>144</v>
      </c>
      <c r="E120" s="131">
        <v>921</v>
      </c>
      <c r="F120" s="132" t="s">
        <v>997</v>
      </c>
      <c r="G120" s="133" t="s">
        <v>998</v>
      </c>
      <c r="H120" s="134" t="s">
        <v>344</v>
      </c>
      <c r="I120" s="135">
        <v>1</v>
      </c>
      <c r="J120" s="136"/>
      <c r="K120" s="136">
        <f t="shared" ref="K120:K140" si="0">ROUND(J120*I120,2)</f>
        <v>0</v>
      </c>
      <c r="L120" s="137"/>
      <c r="M120" s="25"/>
      <c r="N120" s="138" t="s">
        <v>1</v>
      </c>
      <c r="O120" s="139" t="s">
        <v>39</v>
      </c>
      <c r="P120" s="140">
        <v>0</v>
      </c>
      <c r="Q120" s="140">
        <f t="shared" ref="Q120:Q140" si="1">P120*I120</f>
        <v>0</v>
      </c>
      <c r="R120" s="140">
        <v>0</v>
      </c>
      <c r="S120" s="140">
        <f t="shared" ref="S120:S140" si="2">R120*I120</f>
        <v>0</v>
      </c>
      <c r="T120" s="140">
        <v>0</v>
      </c>
      <c r="U120" s="140">
        <f t="shared" ref="U120:U140" si="3">T120*I120</f>
        <v>0</v>
      </c>
      <c r="V120" s="141" t="s">
        <v>1</v>
      </c>
      <c r="AS120" s="142" t="s">
        <v>412</v>
      </c>
      <c r="AU120" s="142" t="s">
        <v>144</v>
      </c>
      <c r="AV120" s="142" t="s">
        <v>81</v>
      </c>
      <c r="AZ120" s="13" t="s">
        <v>142</v>
      </c>
      <c r="BF120" s="143">
        <f t="shared" ref="BF120:BF140" si="4">IF(O120="základná",K120,0)</f>
        <v>0</v>
      </c>
      <c r="BG120" s="143">
        <f t="shared" ref="BG120:BG140" si="5">IF(O120="znížená",K120,0)</f>
        <v>0</v>
      </c>
      <c r="BH120" s="143">
        <f t="shared" ref="BH120:BH140" si="6">IF(O120="zákl. prenesená",K120,0)</f>
        <v>0</v>
      </c>
      <c r="BI120" s="143">
        <f t="shared" ref="BI120:BI140" si="7">IF(O120="zníž. prenesená",K120,0)</f>
        <v>0</v>
      </c>
      <c r="BJ120" s="143">
        <f t="shared" ref="BJ120:BJ140" si="8">IF(O120="nulová",K120,0)</f>
        <v>0</v>
      </c>
      <c r="BK120" s="13" t="s">
        <v>149</v>
      </c>
      <c r="BL120" s="143">
        <f t="shared" ref="BL120:BL140" si="9">ROUND(J120*I120,2)</f>
        <v>0</v>
      </c>
      <c r="BM120" s="13" t="s">
        <v>412</v>
      </c>
      <c r="BN120" s="142" t="s">
        <v>149</v>
      </c>
    </row>
    <row r="121" spans="2:66" s="1" customFormat="1" ht="24.15" customHeight="1">
      <c r="B121" s="130"/>
      <c r="C121" s="131" t="s">
        <v>149</v>
      </c>
      <c r="D121" s="131" t="s">
        <v>144</v>
      </c>
      <c r="E121" s="131" t="s">
        <v>1592</v>
      </c>
      <c r="F121" s="132" t="s">
        <v>1005</v>
      </c>
      <c r="G121" s="133" t="s">
        <v>1303</v>
      </c>
      <c r="H121" s="134" t="s">
        <v>1007</v>
      </c>
      <c r="I121" s="135">
        <v>16</v>
      </c>
      <c r="J121" s="136"/>
      <c r="K121" s="136">
        <f t="shared" si="0"/>
        <v>0</v>
      </c>
      <c r="L121" s="137"/>
      <c r="M121" s="25"/>
      <c r="N121" s="138" t="s">
        <v>1</v>
      </c>
      <c r="O121" s="139" t="s">
        <v>39</v>
      </c>
      <c r="P121" s="140">
        <v>0</v>
      </c>
      <c r="Q121" s="140">
        <f t="shared" si="1"/>
        <v>0</v>
      </c>
      <c r="R121" s="140">
        <v>0</v>
      </c>
      <c r="S121" s="140">
        <f t="shared" si="2"/>
        <v>0</v>
      </c>
      <c r="T121" s="140">
        <v>0</v>
      </c>
      <c r="U121" s="140">
        <f t="shared" si="3"/>
        <v>0</v>
      </c>
      <c r="V121" s="141" t="s">
        <v>1</v>
      </c>
      <c r="AS121" s="142" t="s">
        <v>412</v>
      </c>
      <c r="AU121" s="142" t="s">
        <v>144</v>
      </c>
      <c r="AV121" s="142" t="s">
        <v>81</v>
      </c>
      <c r="AZ121" s="13" t="s">
        <v>142</v>
      </c>
      <c r="BF121" s="143">
        <f t="shared" si="4"/>
        <v>0</v>
      </c>
      <c r="BG121" s="143">
        <f t="shared" si="5"/>
        <v>0</v>
      </c>
      <c r="BH121" s="143">
        <f t="shared" si="6"/>
        <v>0</v>
      </c>
      <c r="BI121" s="143">
        <f t="shared" si="7"/>
        <v>0</v>
      </c>
      <c r="BJ121" s="143">
        <f t="shared" si="8"/>
        <v>0</v>
      </c>
      <c r="BK121" s="13" t="s">
        <v>149</v>
      </c>
      <c r="BL121" s="143">
        <f t="shared" si="9"/>
        <v>0</v>
      </c>
      <c r="BM121" s="13" t="s">
        <v>412</v>
      </c>
      <c r="BN121" s="142" t="s">
        <v>148</v>
      </c>
    </row>
    <row r="122" spans="2:66" s="1" customFormat="1" ht="21.75" customHeight="1">
      <c r="B122" s="130"/>
      <c r="C122" s="131" t="s">
        <v>154</v>
      </c>
      <c r="D122" s="131" t="s">
        <v>144</v>
      </c>
      <c r="E122" s="131">
        <v>921</v>
      </c>
      <c r="F122" s="132" t="s">
        <v>971</v>
      </c>
      <c r="G122" s="133" t="s">
        <v>972</v>
      </c>
      <c r="H122" s="134" t="s">
        <v>339</v>
      </c>
      <c r="I122" s="135">
        <v>50</v>
      </c>
      <c r="J122" s="136"/>
      <c r="K122" s="136">
        <f t="shared" si="0"/>
        <v>0</v>
      </c>
      <c r="L122" s="137"/>
      <c r="M122" s="25"/>
      <c r="N122" s="138" t="s">
        <v>1</v>
      </c>
      <c r="O122" s="139" t="s">
        <v>39</v>
      </c>
      <c r="P122" s="140">
        <v>0</v>
      </c>
      <c r="Q122" s="140">
        <f t="shared" si="1"/>
        <v>0</v>
      </c>
      <c r="R122" s="140">
        <v>0</v>
      </c>
      <c r="S122" s="140">
        <f t="shared" si="2"/>
        <v>0</v>
      </c>
      <c r="T122" s="140">
        <v>0</v>
      </c>
      <c r="U122" s="140">
        <f t="shared" si="3"/>
        <v>0</v>
      </c>
      <c r="V122" s="141" t="s">
        <v>1</v>
      </c>
      <c r="AS122" s="142" t="s">
        <v>412</v>
      </c>
      <c r="AU122" s="142" t="s">
        <v>144</v>
      </c>
      <c r="AV122" s="142" t="s">
        <v>81</v>
      </c>
      <c r="AZ122" s="13" t="s">
        <v>142</v>
      </c>
      <c r="BF122" s="143">
        <f t="shared" si="4"/>
        <v>0</v>
      </c>
      <c r="BG122" s="143">
        <f t="shared" si="5"/>
        <v>0</v>
      </c>
      <c r="BH122" s="143">
        <f t="shared" si="6"/>
        <v>0</v>
      </c>
      <c r="BI122" s="143">
        <f t="shared" si="7"/>
        <v>0</v>
      </c>
      <c r="BJ122" s="143">
        <f t="shared" si="8"/>
        <v>0</v>
      </c>
      <c r="BK122" s="13" t="s">
        <v>149</v>
      </c>
      <c r="BL122" s="143">
        <f t="shared" si="9"/>
        <v>0</v>
      </c>
      <c r="BM122" s="13" t="s">
        <v>412</v>
      </c>
      <c r="BN122" s="142" t="s">
        <v>166</v>
      </c>
    </row>
    <row r="123" spans="2:66" s="1" customFormat="1" ht="24.15" customHeight="1">
      <c r="B123" s="130"/>
      <c r="C123" s="131" t="s">
        <v>148</v>
      </c>
      <c r="D123" s="131" t="s">
        <v>144</v>
      </c>
      <c r="E123" s="131">
        <v>921</v>
      </c>
      <c r="F123" s="132" t="s">
        <v>1304</v>
      </c>
      <c r="G123" s="133" t="s">
        <v>1305</v>
      </c>
      <c r="H123" s="134" t="s">
        <v>339</v>
      </c>
      <c r="I123" s="135">
        <v>50</v>
      </c>
      <c r="J123" s="136"/>
      <c r="K123" s="136">
        <f t="shared" si="0"/>
        <v>0</v>
      </c>
      <c r="L123" s="137"/>
      <c r="M123" s="25"/>
      <c r="N123" s="138" t="s">
        <v>1</v>
      </c>
      <c r="O123" s="139" t="s">
        <v>39</v>
      </c>
      <c r="P123" s="140">
        <v>0</v>
      </c>
      <c r="Q123" s="140">
        <f t="shared" si="1"/>
        <v>0</v>
      </c>
      <c r="R123" s="140">
        <v>0</v>
      </c>
      <c r="S123" s="140">
        <f t="shared" si="2"/>
        <v>0</v>
      </c>
      <c r="T123" s="140">
        <v>0</v>
      </c>
      <c r="U123" s="140">
        <f t="shared" si="3"/>
        <v>0</v>
      </c>
      <c r="V123" s="141" t="s">
        <v>1</v>
      </c>
      <c r="AS123" s="142" t="s">
        <v>412</v>
      </c>
      <c r="AU123" s="142" t="s">
        <v>144</v>
      </c>
      <c r="AV123" s="142" t="s">
        <v>81</v>
      </c>
      <c r="AZ123" s="13" t="s">
        <v>142</v>
      </c>
      <c r="BF123" s="143">
        <f t="shared" si="4"/>
        <v>0</v>
      </c>
      <c r="BG123" s="143">
        <f t="shared" si="5"/>
        <v>0</v>
      </c>
      <c r="BH123" s="143">
        <f t="shared" si="6"/>
        <v>0</v>
      </c>
      <c r="BI123" s="143">
        <f t="shared" si="7"/>
        <v>0</v>
      </c>
      <c r="BJ123" s="143">
        <f t="shared" si="8"/>
        <v>0</v>
      </c>
      <c r="BK123" s="13" t="s">
        <v>149</v>
      </c>
      <c r="BL123" s="143">
        <f t="shared" si="9"/>
        <v>0</v>
      </c>
      <c r="BM123" s="13" t="s">
        <v>412</v>
      </c>
      <c r="BN123" s="142" t="s">
        <v>174</v>
      </c>
    </row>
    <row r="124" spans="2:66" s="1" customFormat="1" ht="24.15" customHeight="1">
      <c r="B124" s="130"/>
      <c r="C124" s="131" t="s">
        <v>162</v>
      </c>
      <c r="D124" s="131" t="s">
        <v>144</v>
      </c>
      <c r="E124" s="131">
        <v>921</v>
      </c>
      <c r="F124" s="132" t="s">
        <v>1306</v>
      </c>
      <c r="G124" s="133" t="s">
        <v>1307</v>
      </c>
      <c r="H124" s="134" t="s">
        <v>344</v>
      </c>
      <c r="I124" s="135">
        <v>76</v>
      </c>
      <c r="J124" s="136"/>
      <c r="K124" s="136">
        <f t="shared" si="0"/>
        <v>0</v>
      </c>
      <c r="L124" s="137"/>
      <c r="M124" s="25"/>
      <c r="N124" s="138" t="s">
        <v>1</v>
      </c>
      <c r="O124" s="139" t="s">
        <v>39</v>
      </c>
      <c r="P124" s="140">
        <v>0</v>
      </c>
      <c r="Q124" s="140">
        <f t="shared" si="1"/>
        <v>0</v>
      </c>
      <c r="R124" s="140">
        <v>0</v>
      </c>
      <c r="S124" s="140">
        <f t="shared" si="2"/>
        <v>0</v>
      </c>
      <c r="T124" s="140">
        <v>0</v>
      </c>
      <c r="U124" s="140">
        <f t="shared" si="3"/>
        <v>0</v>
      </c>
      <c r="V124" s="141" t="s">
        <v>1</v>
      </c>
      <c r="AS124" s="142" t="s">
        <v>412</v>
      </c>
      <c r="AU124" s="142" t="s">
        <v>144</v>
      </c>
      <c r="AV124" s="142" t="s">
        <v>81</v>
      </c>
      <c r="AZ124" s="13" t="s">
        <v>142</v>
      </c>
      <c r="BF124" s="143">
        <f t="shared" si="4"/>
        <v>0</v>
      </c>
      <c r="BG124" s="143">
        <f t="shared" si="5"/>
        <v>0</v>
      </c>
      <c r="BH124" s="143">
        <f t="shared" si="6"/>
        <v>0</v>
      </c>
      <c r="BI124" s="143">
        <f t="shared" si="7"/>
        <v>0</v>
      </c>
      <c r="BJ124" s="143">
        <f t="shared" si="8"/>
        <v>0</v>
      </c>
      <c r="BK124" s="13" t="s">
        <v>149</v>
      </c>
      <c r="BL124" s="143">
        <f t="shared" si="9"/>
        <v>0</v>
      </c>
      <c r="BM124" s="13" t="s">
        <v>412</v>
      </c>
      <c r="BN124" s="142" t="s">
        <v>182</v>
      </c>
    </row>
    <row r="125" spans="2:66" s="1" customFormat="1" ht="24.15" customHeight="1">
      <c r="B125" s="130"/>
      <c r="C125" s="131" t="s">
        <v>166</v>
      </c>
      <c r="D125" s="131" t="s">
        <v>144</v>
      </c>
      <c r="E125" s="131">
        <v>921</v>
      </c>
      <c r="F125" s="132" t="s">
        <v>1308</v>
      </c>
      <c r="G125" s="133" t="s">
        <v>1309</v>
      </c>
      <c r="H125" s="134" t="s">
        <v>1297</v>
      </c>
      <c r="I125" s="135">
        <v>1</v>
      </c>
      <c r="J125" s="136"/>
      <c r="K125" s="136">
        <f t="shared" si="0"/>
        <v>0</v>
      </c>
      <c r="L125" s="137"/>
      <c r="M125" s="25"/>
      <c r="N125" s="138" t="s">
        <v>1</v>
      </c>
      <c r="O125" s="139" t="s">
        <v>39</v>
      </c>
      <c r="P125" s="140">
        <v>0</v>
      </c>
      <c r="Q125" s="140">
        <f t="shared" si="1"/>
        <v>0</v>
      </c>
      <c r="R125" s="140">
        <v>0</v>
      </c>
      <c r="S125" s="140">
        <f t="shared" si="2"/>
        <v>0</v>
      </c>
      <c r="T125" s="140">
        <v>0</v>
      </c>
      <c r="U125" s="140">
        <f t="shared" si="3"/>
        <v>0</v>
      </c>
      <c r="V125" s="141" t="s">
        <v>1</v>
      </c>
      <c r="AS125" s="142" t="s">
        <v>412</v>
      </c>
      <c r="AU125" s="142" t="s">
        <v>144</v>
      </c>
      <c r="AV125" s="142" t="s">
        <v>81</v>
      </c>
      <c r="AZ125" s="13" t="s">
        <v>142</v>
      </c>
      <c r="BF125" s="143">
        <f t="shared" si="4"/>
        <v>0</v>
      </c>
      <c r="BG125" s="143">
        <f t="shared" si="5"/>
        <v>0</v>
      </c>
      <c r="BH125" s="143">
        <f t="shared" si="6"/>
        <v>0</v>
      </c>
      <c r="BI125" s="143">
        <f t="shared" si="7"/>
        <v>0</v>
      </c>
      <c r="BJ125" s="143">
        <f t="shared" si="8"/>
        <v>0</v>
      </c>
      <c r="BK125" s="13" t="s">
        <v>149</v>
      </c>
      <c r="BL125" s="143">
        <f t="shared" si="9"/>
        <v>0</v>
      </c>
      <c r="BM125" s="13" t="s">
        <v>412</v>
      </c>
      <c r="BN125" s="142" t="s">
        <v>191</v>
      </c>
    </row>
    <row r="126" spans="2:66" s="1" customFormat="1" ht="21.75" customHeight="1">
      <c r="B126" s="130"/>
      <c r="C126" s="131" t="s">
        <v>170</v>
      </c>
      <c r="D126" s="131" t="s">
        <v>144</v>
      </c>
      <c r="E126" s="131">
        <v>921</v>
      </c>
      <c r="F126" s="132" t="s">
        <v>1310</v>
      </c>
      <c r="G126" s="133" t="s">
        <v>1311</v>
      </c>
      <c r="H126" s="134" t="s">
        <v>339</v>
      </c>
      <c r="I126" s="135">
        <v>80</v>
      </c>
      <c r="J126" s="136"/>
      <c r="K126" s="136">
        <f t="shared" si="0"/>
        <v>0</v>
      </c>
      <c r="L126" s="137"/>
      <c r="M126" s="25"/>
      <c r="N126" s="138" t="s">
        <v>1</v>
      </c>
      <c r="O126" s="139" t="s">
        <v>39</v>
      </c>
      <c r="P126" s="140">
        <v>0</v>
      </c>
      <c r="Q126" s="140">
        <f t="shared" si="1"/>
        <v>0</v>
      </c>
      <c r="R126" s="140">
        <v>0</v>
      </c>
      <c r="S126" s="140">
        <f t="shared" si="2"/>
        <v>0</v>
      </c>
      <c r="T126" s="140">
        <v>0</v>
      </c>
      <c r="U126" s="140">
        <f t="shared" si="3"/>
        <v>0</v>
      </c>
      <c r="V126" s="141" t="s">
        <v>1</v>
      </c>
      <c r="AS126" s="142" t="s">
        <v>412</v>
      </c>
      <c r="AU126" s="142" t="s">
        <v>144</v>
      </c>
      <c r="AV126" s="142" t="s">
        <v>81</v>
      </c>
      <c r="AZ126" s="13" t="s">
        <v>142</v>
      </c>
      <c r="BF126" s="143">
        <f t="shared" si="4"/>
        <v>0</v>
      </c>
      <c r="BG126" s="143">
        <f t="shared" si="5"/>
        <v>0</v>
      </c>
      <c r="BH126" s="143">
        <f t="shared" si="6"/>
        <v>0</v>
      </c>
      <c r="BI126" s="143">
        <f t="shared" si="7"/>
        <v>0</v>
      </c>
      <c r="BJ126" s="143">
        <f t="shared" si="8"/>
        <v>0</v>
      </c>
      <c r="BK126" s="13" t="s">
        <v>149</v>
      </c>
      <c r="BL126" s="143">
        <f t="shared" si="9"/>
        <v>0</v>
      </c>
      <c r="BM126" s="13" t="s">
        <v>412</v>
      </c>
      <c r="BN126" s="142" t="s">
        <v>200</v>
      </c>
    </row>
    <row r="127" spans="2:66" s="1" customFormat="1" ht="24.15" customHeight="1">
      <c r="B127" s="130"/>
      <c r="C127" s="131" t="s">
        <v>174</v>
      </c>
      <c r="D127" s="131" t="s">
        <v>144</v>
      </c>
      <c r="E127" s="131">
        <v>921</v>
      </c>
      <c r="F127" s="132" t="s">
        <v>1312</v>
      </c>
      <c r="G127" s="133" t="s">
        <v>1313</v>
      </c>
      <c r="H127" s="134" t="s">
        <v>339</v>
      </c>
      <c r="I127" s="135">
        <v>80</v>
      </c>
      <c r="J127" s="136"/>
      <c r="K127" s="136">
        <f t="shared" si="0"/>
        <v>0</v>
      </c>
      <c r="L127" s="137"/>
      <c r="M127" s="25"/>
      <c r="N127" s="138" t="s">
        <v>1</v>
      </c>
      <c r="O127" s="139" t="s">
        <v>39</v>
      </c>
      <c r="P127" s="140">
        <v>0</v>
      </c>
      <c r="Q127" s="140">
        <f t="shared" si="1"/>
        <v>0</v>
      </c>
      <c r="R127" s="140">
        <v>0</v>
      </c>
      <c r="S127" s="140">
        <f t="shared" si="2"/>
        <v>0</v>
      </c>
      <c r="T127" s="140">
        <v>0</v>
      </c>
      <c r="U127" s="140">
        <f t="shared" si="3"/>
        <v>0</v>
      </c>
      <c r="V127" s="141" t="s">
        <v>1</v>
      </c>
      <c r="AS127" s="142" t="s">
        <v>412</v>
      </c>
      <c r="AU127" s="142" t="s">
        <v>144</v>
      </c>
      <c r="AV127" s="142" t="s">
        <v>81</v>
      </c>
      <c r="AZ127" s="13" t="s">
        <v>142</v>
      </c>
      <c r="BF127" s="143">
        <f t="shared" si="4"/>
        <v>0</v>
      </c>
      <c r="BG127" s="143">
        <f t="shared" si="5"/>
        <v>0</v>
      </c>
      <c r="BH127" s="143">
        <f t="shared" si="6"/>
        <v>0</v>
      </c>
      <c r="BI127" s="143">
        <f t="shared" si="7"/>
        <v>0</v>
      </c>
      <c r="BJ127" s="143">
        <f t="shared" si="8"/>
        <v>0</v>
      </c>
      <c r="BK127" s="13" t="s">
        <v>149</v>
      </c>
      <c r="BL127" s="143">
        <f t="shared" si="9"/>
        <v>0</v>
      </c>
      <c r="BM127" s="13" t="s">
        <v>412</v>
      </c>
      <c r="BN127" s="142" t="s">
        <v>209</v>
      </c>
    </row>
    <row r="128" spans="2:66" s="1" customFormat="1" ht="21.75" customHeight="1">
      <c r="B128" s="130"/>
      <c r="C128" s="131" t="s">
        <v>178</v>
      </c>
      <c r="D128" s="131" t="s">
        <v>144</v>
      </c>
      <c r="E128" s="131">
        <v>921</v>
      </c>
      <c r="F128" s="132" t="s">
        <v>1314</v>
      </c>
      <c r="G128" s="133" t="s">
        <v>1315</v>
      </c>
      <c r="H128" s="134" t="s">
        <v>339</v>
      </c>
      <c r="I128" s="135">
        <v>5</v>
      </c>
      <c r="J128" s="136"/>
      <c r="K128" s="136">
        <f t="shared" si="0"/>
        <v>0</v>
      </c>
      <c r="L128" s="137"/>
      <c r="M128" s="25"/>
      <c r="N128" s="138" t="s">
        <v>1</v>
      </c>
      <c r="O128" s="139" t="s">
        <v>39</v>
      </c>
      <c r="P128" s="140">
        <v>0</v>
      </c>
      <c r="Q128" s="140">
        <f t="shared" si="1"/>
        <v>0</v>
      </c>
      <c r="R128" s="140">
        <v>0</v>
      </c>
      <c r="S128" s="140">
        <f t="shared" si="2"/>
        <v>0</v>
      </c>
      <c r="T128" s="140">
        <v>0</v>
      </c>
      <c r="U128" s="140">
        <f t="shared" si="3"/>
        <v>0</v>
      </c>
      <c r="V128" s="141" t="s">
        <v>1</v>
      </c>
      <c r="AS128" s="142" t="s">
        <v>412</v>
      </c>
      <c r="AU128" s="142" t="s">
        <v>144</v>
      </c>
      <c r="AV128" s="142" t="s">
        <v>81</v>
      </c>
      <c r="AZ128" s="13" t="s">
        <v>142</v>
      </c>
      <c r="BF128" s="143">
        <f t="shared" si="4"/>
        <v>0</v>
      </c>
      <c r="BG128" s="143">
        <f t="shared" si="5"/>
        <v>0</v>
      </c>
      <c r="BH128" s="143">
        <f t="shared" si="6"/>
        <v>0</v>
      </c>
      <c r="BI128" s="143">
        <f t="shared" si="7"/>
        <v>0</v>
      </c>
      <c r="BJ128" s="143">
        <f t="shared" si="8"/>
        <v>0</v>
      </c>
      <c r="BK128" s="13" t="s">
        <v>149</v>
      </c>
      <c r="BL128" s="143">
        <f t="shared" si="9"/>
        <v>0</v>
      </c>
      <c r="BM128" s="13" t="s">
        <v>412</v>
      </c>
      <c r="BN128" s="142" t="s">
        <v>217</v>
      </c>
    </row>
    <row r="129" spans="2:66" s="1" customFormat="1" ht="24.15" customHeight="1">
      <c r="B129" s="130"/>
      <c r="C129" s="131" t="s">
        <v>182</v>
      </c>
      <c r="D129" s="131" t="s">
        <v>144</v>
      </c>
      <c r="E129" s="131">
        <v>921</v>
      </c>
      <c r="F129" s="132" t="s">
        <v>1312</v>
      </c>
      <c r="G129" s="133" t="s">
        <v>1313</v>
      </c>
      <c r="H129" s="134" t="s">
        <v>339</v>
      </c>
      <c r="I129" s="135">
        <v>5</v>
      </c>
      <c r="J129" s="136"/>
      <c r="K129" s="136">
        <f t="shared" si="0"/>
        <v>0</v>
      </c>
      <c r="L129" s="137"/>
      <c r="M129" s="25"/>
      <c r="N129" s="138" t="s">
        <v>1</v>
      </c>
      <c r="O129" s="139" t="s">
        <v>39</v>
      </c>
      <c r="P129" s="140">
        <v>0</v>
      </c>
      <c r="Q129" s="140">
        <f t="shared" si="1"/>
        <v>0</v>
      </c>
      <c r="R129" s="140">
        <v>0</v>
      </c>
      <c r="S129" s="140">
        <f t="shared" si="2"/>
        <v>0</v>
      </c>
      <c r="T129" s="140">
        <v>0</v>
      </c>
      <c r="U129" s="140">
        <f t="shared" si="3"/>
        <v>0</v>
      </c>
      <c r="V129" s="141" t="s">
        <v>1</v>
      </c>
      <c r="AS129" s="142" t="s">
        <v>412</v>
      </c>
      <c r="AU129" s="142" t="s">
        <v>144</v>
      </c>
      <c r="AV129" s="142" t="s">
        <v>81</v>
      </c>
      <c r="AZ129" s="13" t="s">
        <v>142</v>
      </c>
      <c r="BF129" s="143">
        <f t="shared" si="4"/>
        <v>0</v>
      </c>
      <c r="BG129" s="143">
        <f t="shared" si="5"/>
        <v>0</v>
      </c>
      <c r="BH129" s="143">
        <f t="shared" si="6"/>
        <v>0</v>
      </c>
      <c r="BI129" s="143">
        <f t="shared" si="7"/>
        <v>0</v>
      </c>
      <c r="BJ129" s="143">
        <f t="shared" si="8"/>
        <v>0</v>
      </c>
      <c r="BK129" s="13" t="s">
        <v>149</v>
      </c>
      <c r="BL129" s="143">
        <f t="shared" si="9"/>
        <v>0</v>
      </c>
      <c r="BM129" s="13" t="s">
        <v>412</v>
      </c>
      <c r="BN129" s="142" t="s">
        <v>7</v>
      </c>
    </row>
    <row r="130" spans="2:66" s="1" customFormat="1" ht="16.5" customHeight="1">
      <c r="B130" s="130"/>
      <c r="C130" s="131" t="s">
        <v>187</v>
      </c>
      <c r="D130" s="131" t="s">
        <v>144</v>
      </c>
      <c r="E130" s="131" t="s">
        <v>1585</v>
      </c>
      <c r="F130" s="132" t="s">
        <v>933</v>
      </c>
      <c r="G130" s="133" t="s">
        <v>1316</v>
      </c>
      <c r="H130" s="134" t="s">
        <v>344</v>
      </c>
      <c r="I130" s="135">
        <v>1</v>
      </c>
      <c r="J130" s="136"/>
      <c r="K130" s="136">
        <f t="shared" si="0"/>
        <v>0</v>
      </c>
      <c r="L130" s="137"/>
      <c r="M130" s="25"/>
      <c r="N130" s="138" t="s">
        <v>1</v>
      </c>
      <c r="O130" s="139" t="s">
        <v>39</v>
      </c>
      <c r="P130" s="140">
        <v>0</v>
      </c>
      <c r="Q130" s="140">
        <f t="shared" si="1"/>
        <v>0</v>
      </c>
      <c r="R130" s="140">
        <v>0</v>
      </c>
      <c r="S130" s="140">
        <f t="shared" si="2"/>
        <v>0</v>
      </c>
      <c r="T130" s="140">
        <v>0</v>
      </c>
      <c r="U130" s="140">
        <f t="shared" si="3"/>
        <v>0</v>
      </c>
      <c r="V130" s="141" t="s">
        <v>1</v>
      </c>
      <c r="AS130" s="142" t="s">
        <v>412</v>
      </c>
      <c r="AU130" s="142" t="s">
        <v>144</v>
      </c>
      <c r="AV130" s="142" t="s">
        <v>81</v>
      </c>
      <c r="AZ130" s="13" t="s">
        <v>142</v>
      </c>
      <c r="BF130" s="143">
        <f t="shared" si="4"/>
        <v>0</v>
      </c>
      <c r="BG130" s="143">
        <f t="shared" si="5"/>
        <v>0</v>
      </c>
      <c r="BH130" s="143">
        <f t="shared" si="6"/>
        <v>0</v>
      </c>
      <c r="BI130" s="143">
        <f t="shared" si="7"/>
        <v>0</v>
      </c>
      <c r="BJ130" s="143">
        <f t="shared" si="8"/>
        <v>0</v>
      </c>
      <c r="BK130" s="13" t="s">
        <v>149</v>
      </c>
      <c r="BL130" s="143">
        <f t="shared" si="9"/>
        <v>0</v>
      </c>
      <c r="BM130" s="13" t="s">
        <v>412</v>
      </c>
      <c r="BN130" s="142" t="s">
        <v>232</v>
      </c>
    </row>
    <row r="131" spans="2:66" s="1" customFormat="1" ht="24.15" customHeight="1">
      <c r="B131" s="130"/>
      <c r="C131" s="131" t="s">
        <v>191</v>
      </c>
      <c r="D131" s="131" t="s">
        <v>144</v>
      </c>
      <c r="E131" s="131">
        <v>921</v>
      </c>
      <c r="F131" s="132" t="s">
        <v>1317</v>
      </c>
      <c r="G131" s="133" t="s">
        <v>1318</v>
      </c>
      <c r="H131" s="134" t="s">
        <v>344</v>
      </c>
      <c r="I131" s="135">
        <v>1</v>
      </c>
      <c r="J131" s="136"/>
      <c r="K131" s="136">
        <f t="shared" si="0"/>
        <v>0</v>
      </c>
      <c r="L131" s="137"/>
      <c r="M131" s="25"/>
      <c r="N131" s="138" t="s">
        <v>1</v>
      </c>
      <c r="O131" s="139" t="s">
        <v>39</v>
      </c>
      <c r="P131" s="140">
        <v>0</v>
      </c>
      <c r="Q131" s="140">
        <f t="shared" si="1"/>
        <v>0</v>
      </c>
      <c r="R131" s="140">
        <v>0</v>
      </c>
      <c r="S131" s="140">
        <f t="shared" si="2"/>
        <v>0</v>
      </c>
      <c r="T131" s="140">
        <v>0</v>
      </c>
      <c r="U131" s="140">
        <f t="shared" si="3"/>
        <v>0</v>
      </c>
      <c r="V131" s="141" t="s">
        <v>1</v>
      </c>
      <c r="AS131" s="142" t="s">
        <v>412</v>
      </c>
      <c r="AU131" s="142" t="s">
        <v>144</v>
      </c>
      <c r="AV131" s="142" t="s">
        <v>81</v>
      </c>
      <c r="AZ131" s="13" t="s">
        <v>142</v>
      </c>
      <c r="BF131" s="143">
        <f t="shared" si="4"/>
        <v>0</v>
      </c>
      <c r="BG131" s="143">
        <f t="shared" si="5"/>
        <v>0</v>
      </c>
      <c r="BH131" s="143">
        <f t="shared" si="6"/>
        <v>0</v>
      </c>
      <c r="BI131" s="143">
        <f t="shared" si="7"/>
        <v>0</v>
      </c>
      <c r="BJ131" s="143">
        <f t="shared" si="8"/>
        <v>0</v>
      </c>
      <c r="BK131" s="13" t="s">
        <v>149</v>
      </c>
      <c r="BL131" s="143">
        <f t="shared" si="9"/>
        <v>0</v>
      </c>
      <c r="BM131" s="13" t="s">
        <v>412</v>
      </c>
      <c r="BN131" s="142" t="s">
        <v>240</v>
      </c>
    </row>
    <row r="132" spans="2:66" s="1" customFormat="1" ht="24.15" customHeight="1">
      <c r="B132" s="130"/>
      <c r="C132" s="131" t="s">
        <v>196</v>
      </c>
      <c r="D132" s="131" t="s">
        <v>144</v>
      </c>
      <c r="E132" s="131">
        <v>921</v>
      </c>
      <c r="F132" s="132" t="s">
        <v>1319</v>
      </c>
      <c r="G132" s="133" t="s">
        <v>1320</v>
      </c>
      <c r="H132" s="134" t="s">
        <v>344</v>
      </c>
      <c r="I132" s="135">
        <v>1</v>
      </c>
      <c r="J132" s="136"/>
      <c r="K132" s="136">
        <f t="shared" si="0"/>
        <v>0</v>
      </c>
      <c r="L132" s="137"/>
      <c r="M132" s="25"/>
      <c r="N132" s="138" t="s">
        <v>1</v>
      </c>
      <c r="O132" s="139" t="s">
        <v>39</v>
      </c>
      <c r="P132" s="140">
        <v>0</v>
      </c>
      <c r="Q132" s="140">
        <f t="shared" si="1"/>
        <v>0</v>
      </c>
      <c r="R132" s="140">
        <v>0</v>
      </c>
      <c r="S132" s="140">
        <f t="shared" si="2"/>
        <v>0</v>
      </c>
      <c r="T132" s="140">
        <v>0</v>
      </c>
      <c r="U132" s="140">
        <f t="shared" si="3"/>
        <v>0</v>
      </c>
      <c r="V132" s="141" t="s">
        <v>1</v>
      </c>
      <c r="AS132" s="142" t="s">
        <v>412</v>
      </c>
      <c r="AU132" s="142" t="s">
        <v>144</v>
      </c>
      <c r="AV132" s="142" t="s">
        <v>81</v>
      </c>
      <c r="AZ132" s="13" t="s">
        <v>142</v>
      </c>
      <c r="BF132" s="143">
        <f t="shared" si="4"/>
        <v>0</v>
      </c>
      <c r="BG132" s="143">
        <f t="shared" si="5"/>
        <v>0</v>
      </c>
      <c r="BH132" s="143">
        <f t="shared" si="6"/>
        <v>0</v>
      </c>
      <c r="BI132" s="143">
        <f t="shared" si="7"/>
        <v>0</v>
      </c>
      <c r="BJ132" s="143">
        <f t="shared" si="8"/>
        <v>0</v>
      </c>
      <c r="BK132" s="13" t="s">
        <v>149</v>
      </c>
      <c r="BL132" s="143">
        <f t="shared" si="9"/>
        <v>0</v>
      </c>
      <c r="BM132" s="13" t="s">
        <v>412</v>
      </c>
      <c r="BN132" s="142" t="s">
        <v>248</v>
      </c>
    </row>
    <row r="133" spans="2:66" s="1" customFormat="1" ht="24.15" customHeight="1">
      <c r="B133" s="130"/>
      <c r="C133" s="131" t="s">
        <v>200</v>
      </c>
      <c r="D133" s="131" t="s">
        <v>144</v>
      </c>
      <c r="E133" s="131">
        <v>921</v>
      </c>
      <c r="F133" s="132" t="s">
        <v>1321</v>
      </c>
      <c r="G133" s="133" t="s">
        <v>1322</v>
      </c>
      <c r="H133" s="134" t="s">
        <v>344</v>
      </c>
      <c r="I133" s="135">
        <v>4</v>
      </c>
      <c r="J133" s="136"/>
      <c r="K133" s="136">
        <f t="shared" si="0"/>
        <v>0</v>
      </c>
      <c r="L133" s="137"/>
      <c r="M133" s="25"/>
      <c r="N133" s="138" t="s">
        <v>1</v>
      </c>
      <c r="O133" s="139" t="s">
        <v>39</v>
      </c>
      <c r="P133" s="140">
        <v>0</v>
      </c>
      <c r="Q133" s="140">
        <f t="shared" si="1"/>
        <v>0</v>
      </c>
      <c r="R133" s="140">
        <v>0</v>
      </c>
      <c r="S133" s="140">
        <f t="shared" si="2"/>
        <v>0</v>
      </c>
      <c r="T133" s="140">
        <v>0</v>
      </c>
      <c r="U133" s="140">
        <f t="shared" si="3"/>
        <v>0</v>
      </c>
      <c r="V133" s="141" t="s">
        <v>1</v>
      </c>
      <c r="AS133" s="142" t="s">
        <v>412</v>
      </c>
      <c r="AU133" s="142" t="s">
        <v>144</v>
      </c>
      <c r="AV133" s="142" t="s">
        <v>81</v>
      </c>
      <c r="AZ133" s="13" t="s">
        <v>142</v>
      </c>
      <c r="BF133" s="143">
        <f t="shared" si="4"/>
        <v>0</v>
      </c>
      <c r="BG133" s="143">
        <f t="shared" si="5"/>
        <v>0</v>
      </c>
      <c r="BH133" s="143">
        <f t="shared" si="6"/>
        <v>0</v>
      </c>
      <c r="BI133" s="143">
        <f t="shared" si="7"/>
        <v>0</v>
      </c>
      <c r="BJ133" s="143">
        <f t="shared" si="8"/>
        <v>0</v>
      </c>
      <c r="BK133" s="13" t="s">
        <v>149</v>
      </c>
      <c r="BL133" s="143">
        <f t="shared" si="9"/>
        <v>0</v>
      </c>
      <c r="BM133" s="13" t="s">
        <v>412</v>
      </c>
      <c r="BN133" s="142" t="s">
        <v>257</v>
      </c>
    </row>
    <row r="134" spans="2:66" s="1" customFormat="1" ht="24.15" customHeight="1">
      <c r="B134" s="130"/>
      <c r="C134" s="131" t="s">
        <v>204</v>
      </c>
      <c r="D134" s="131" t="s">
        <v>144</v>
      </c>
      <c r="E134" s="131">
        <v>921</v>
      </c>
      <c r="F134" s="132" t="s">
        <v>1323</v>
      </c>
      <c r="G134" s="133" t="s">
        <v>1324</v>
      </c>
      <c r="H134" s="134" t="s">
        <v>344</v>
      </c>
      <c r="I134" s="135">
        <v>8</v>
      </c>
      <c r="J134" s="136"/>
      <c r="K134" s="136">
        <f t="shared" si="0"/>
        <v>0</v>
      </c>
      <c r="L134" s="137"/>
      <c r="M134" s="25"/>
      <c r="N134" s="138" t="s">
        <v>1</v>
      </c>
      <c r="O134" s="139" t="s">
        <v>39</v>
      </c>
      <c r="P134" s="140">
        <v>0</v>
      </c>
      <c r="Q134" s="140">
        <f t="shared" si="1"/>
        <v>0</v>
      </c>
      <c r="R134" s="140">
        <v>0</v>
      </c>
      <c r="S134" s="140">
        <f t="shared" si="2"/>
        <v>0</v>
      </c>
      <c r="T134" s="140">
        <v>0</v>
      </c>
      <c r="U134" s="140">
        <f t="shared" si="3"/>
        <v>0</v>
      </c>
      <c r="V134" s="141" t="s">
        <v>1</v>
      </c>
      <c r="AS134" s="142" t="s">
        <v>412</v>
      </c>
      <c r="AU134" s="142" t="s">
        <v>144</v>
      </c>
      <c r="AV134" s="142" t="s">
        <v>81</v>
      </c>
      <c r="AZ134" s="13" t="s">
        <v>142</v>
      </c>
      <c r="BF134" s="143">
        <f t="shared" si="4"/>
        <v>0</v>
      </c>
      <c r="BG134" s="143">
        <f t="shared" si="5"/>
        <v>0</v>
      </c>
      <c r="BH134" s="143">
        <f t="shared" si="6"/>
        <v>0</v>
      </c>
      <c r="BI134" s="143">
        <f t="shared" si="7"/>
        <v>0</v>
      </c>
      <c r="BJ134" s="143">
        <f t="shared" si="8"/>
        <v>0</v>
      </c>
      <c r="BK134" s="13" t="s">
        <v>149</v>
      </c>
      <c r="BL134" s="143">
        <f t="shared" si="9"/>
        <v>0</v>
      </c>
      <c r="BM134" s="13" t="s">
        <v>412</v>
      </c>
      <c r="BN134" s="142" t="s">
        <v>265</v>
      </c>
    </row>
    <row r="135" spans="2:66" s="1" customFormat="1" ht="24.15" customHeight="1">
      <c r="B135" s="130"/>
      <c r="C135" s="131" t="s">
        <v>209</v>
      </c>
      <c r="D135" s="131" t="s">
        <v>144</v>
      </c>
      <c r="E135" s="131">
        <v>921</v>
      </c>
      <c r="F135" s="132" t="s">
        <v>1325</v>
      </c>
      <c r="G135" s="133" t="s">
        <v>1326</v>
      </c>
      <c r="H135" s="134" t="s">
        <v>344</v>
      </c>
      <c r="I135" s="135">
        <v>1</v>
      </c>
      <c r="J135" s="136"/>
      <c r="K135" s="136">
        <f t="shared" si="0"/>
        <v>0</v>
      </c>
      <c r="L135" s="137"/>
      <c r="M135" s="25"/>
      <c r="N135" s="138" t="s">
        <v>1</v>
      </c>
      <c r="O135" s="139" t="s">
        <v>39</v>
      </c>
      <c r="P135" s="140">
        <v>0</v>
      </c>
      <c r="Q135" s="140">
        <f t="shared" si="1"/>
        <v>0</v>
      </c>
      <c r="R135" s="140">
        <v>0</v>
      </c>
      <c r="S135" s="140">
        <f t="shared" si="2"/>
        <v>0</v>
      </c>
      <c r="T135" s="140">
        <v>0</v>
      </c>
      <c r="U135" s="140">
        <f t="shared" si="3"/>
        <v>0</v>
      </c>
      <c r="V135" s="141" t="s">
        <v>1</v>
      </c>
      <c r="AS135" s="142" t="s">
        <v>412</v>
      </c>
      <c r="AU135" s="142" t="s">
        <v>144</v>
      </c>
      <c r="AV135" s="142" t="s">
        <v>81</v>
      </c>
      <c r="AZ135" s="13" t="s">
        <v>142</v>
      </c>
      <c r="BF135" s="143">
        <f t="shared" si="4"/>
        <v>0</v>
      </c>
      <c r="BG135" s="143">
        <f t="shared" si="5"/>
        <v>0</v>
      </c>
      <c r="BH135" s="143">
        <f t="shared" si="6"/>
        <v>0</v>
      </c>
      <c r="BI135" s="143">
        <f t="shared" si="7"/>
        <v>0</v>
      </c>
      <c r="BJ135" s="143">
        <f t="shared" si="8"/>
        <v>0</v>
      </c>
      <c r="BK135" s="13" t="s">
        <v>149</v>
      </c>
      <c r="BL135" s="143">
        <f t="shared" si="9"/>
        <v>0</v>
      </c>
      <c r="BM135" s="13" t="s">
        <v>412</v>
      </c>
      <c r="BN135" s="142" t="s">
        <v>273</v>
      </c>
    </row>
    <row r="136" spans="2:66" s="1" customFormat="1" ht="24.15" customHeight="1">
      <c r="B136" s="130"/>
      <c r="C136" s="131" t="s">
        <v>213</v>
      </c>
      <c r="D136" s="131" t="s">
        <v>144</v>
      </c>
      <c r="E136" s="131" t="s">
        <v>1592</v>
      </c>
      <c r="F136" s="132" t="s">
        <v>1327</v>
      </c>
      <c r="G136" s="133" t="s">
        <v>1006</v>
      </c>
      <c r="H136" s="134" t="s">
        <v>344</v>
      </c>
      <c r="I136" s="135">
        <v>1</v>
      </c>
      <c r="J136" s="136"/>
      <c r="K136" s="136">
        <f t="shared" si="0"/>
        <v>0</v>
      </c>
      <c r="L136" s="137"/>
      <c r="M136" s="25"/>
      <c r="N136" s="138" t="s">
        <v>1</v>
      </c>
      <c r="O136" s="139" t="s">
        <v>39</v>
      </c>
      <c r="P136" s="140">
        <v>0</v>
      </c>
      <c r="Q136" s="140">
        <f t="shared" si="1"/>
        <v>0</v>
      </c>
      <c r="R136" s="140">
        <v>0</v>
      </c>
      <c r="S136" s="140">
        <f t="shared" si="2"/>
        <v>0</v>
      </c>
      <c r="T136" s="140">
        <v>0</v>
      </c>
      <c r="U136" s="140">
        <f t="shared" si="3"/>
        <v>0</v>
      </c>
      <c r="V136" s="141" t="s">
        <v>1</v>
      </c>
      <c r="AS136" s="142" t="s">
        <v>412</v>
      </c>
      <c r="AU136" s="142" t="s">
        <v>144</v>
      </c>
      <c r="AV136" s="142" t="s">
        <v>81</v>
      </c>
      <c r="AZ136" s="13" t="s">
        <v>142</v>
      </c>
      <c r="BF136" s="143">
        <f t="shared" si="4"/>
        <v>0</v>
      </c>
      <c r="BG136" s="143">
        <f t="shared" si="5"/>
        <v>0</v>
      </c>
      <c r="BH136" s="143">
        <f t="shared" si="6"/>
        <v>0</v>
      </c>
      <c r="BI136" s="143">
        <f t="shared" si="7"/>
        <v>0</v>
      </c>
      <c r="BJ136" s="143">
        <f t="shared" si="8"/>
        <v>0</v>
      </c>
      <c r="BK136" s="13" t="s">
        <v>149</v>
      </c>
      <c r="BL136" s="143">
        <f t="shared" si="9"/>
        <v>0</v>
      </c>
      <c r="BM136" s="13" t="s">
        <v>412</v>
      </c>
      <c r="BN136" s="142" t="s">
        <v>281</v>
      </c>
    </row>
    <row r="137" spans="2:66" s="1" customFormat="1" ht="24.15" customHeight="1">
      <c r="B137" s="130"/>
      <c r="C137" s="131" t="s">
        <v>217</v>
      </c>
      <c r="D137" s="131" t="s">
        <v>144</v>
      </c>
      <c r="E137" s="131">
        <v>921</v>
      </c>
      <c r="F137" s="132" t="s">
        <v>1328</v>
      </c>
      <c r="G137" s="133" t="s">
        <v>1329</v>
      </c>
      <c r="H137" s="134" t="s">
        <v>344</v>
      </c>
      <c r="I137" s="135">
        <v>1</v>
      </c>
      <c r="J137" s="136"/>
      <c r="K137" s="136">
        <f t="shared" si="0"/>
        <v>0</v>
      </c>
      <c r="L137" s="137"/>
      <c r="M137" s="25"/>
      <c r="N137" s="138" t="s">
        <v>1</v>
      </c>
      <c r="O137" s="139" t="s">
        <v>39</v>
      </c>
      <c r="P137" s="140">
        <v>0</v>
      </c>
      <c r="Q137" s="140">
        <f t="shared" si="1"/>
        <v>0</v>
      </c>
      <c r="R137" s="140">
        <v>0</v>
      </c>
      <c r="S137" s="140">
        <f t="shared" si="2"/>
        <v>0</v>
      </c>
      <c r="T137" s="140">
        <v>0</v>
      </c>
      <c r="U137" s="140">
        <f t="shared" si="3"/>
        <v>0</v>
      </c>
      <c r="V137" s="141" t="s">
        <v>1</v>
      </c>
      <c r="AS137" s="142" t="s">
        <v>412</v>
      </c>
      <c r="AU137" s="142" t="s">
        <v>144</v>
      </c>
      <c r="AV137" s="142" t="s">
        <v>81</v>
      </c>
      <c r="AZ137" s="13" t="s">
        <v>142</v>
      </c>
      <c r="BF137" s="143">
        <f t="shared" si="4"/>
        <v>0</v>
      </c>
      <c r="BG137" s="143">
        <f t="shared" si="5"/>
        <v>0</v>
      </c>
      <c r="BH137" s="143">
        <f t="shared" si="6"/>
        <v>0</v>
      </c>
      <c r="BI137" s="143">
        <f t="shared" si="7"/>
        <v>0</v>
      </c>
      <c r="BJ137" s="143">
        <f t="shared" si="8"/>
        <v>0</v>
      </c>
      <c r="BK137" s="13" t="s">
        <v>149</v>
      </c>
      <c r="BL137" s="143">
        <f t="shared" si="9"/>
        <v>0</v>
      </c>
      <c r="BM137" s="13" t="s">
        <v>412</v>
      </c>
      <c r="BN137" s="142" t="s">
        <v>289</v>
      </c>
    </row>
    <row r="138" spans="2:66" s="1" customFormat="1" ht="16.5" customHeight="1">
      <c r="B138" s="130"/>
      <c r="C138" s="131" t="s">
        <v>221</v>
      </c>
      <c r="D138" s="131" t="s">
        <v>144</v>
      </c>
      <c r="E138" s="131" t="s">
        <v>1592</v>
      </c>
      <c r="F138" s="132" t="s">
        <v>1330</v>
      </c>
      <c r="G138" s="133" t="s">
        <v>1331</v>
      </c>
      <c r="H138" s="134" t="s">
        <v>344</v>
      </c>
      <c r="I138" s="135">
        <v>1</v>
      </c>
      <c r="J138" s="136"/>
      <c r="K138" s="136">
        <f t="shared" si="0"/>
        <v>0</v>
      </c>
      <c r="L138" s="137"/>
      <c r="M138" s="25"/>
      <c r="N138" s="138" t="s">
        <v>1</v>
      </c>
      <c r="O138" s="139" t="s">
        <v>39</v>
      </c>
      <c r="P138" s="140">
        <v>0</v>
      </c>
      <c r="Q138" s="140">
        <f t="shared" si="1"/>
        <v>0</v>
      </c>
      <c r="R138" s="140">
        <v>0</v>
      </c>
      <c r="S138" s="140">
        <f t="shared" si="2"/>
        <v>0</v>
      </c>
      <c r="T138" s="140">
        <v>0</v>
      </c>
      <c r="U138" s="140">
        <f t="shared" si="3"/>
        <v>0</v>
      </c>
      <c r="V138" s="141" t="s">
        <v>1</v>
      </c>
      <c r="AS138" s="142" t="s">
        <v>412</v>
      </c>
      <c r="AU138" s="142" t="s">
        <v>144</v>
      </c>
      <c r="AV138" s="142" t="s">
        <v>81</v>
      </c>
      <c r="AZ138" s="13" t="s">
        <v>142</v>
      </c>
      <c r="BF138" s="143">
        <f t="shared" si="4"/>
        <v>0</v>
      </c>
      <c r="BG138" s="143">
        <f t="shared" si="5"/>
        <v>0</v>
      </c>
      <c r="BH138" s="143">
        <f t="shared" si="6"/>
        <v>0</v>
      </c>
      <c r="BI138" s="143">
        <f t="shared" si="7"/>
        <v>0</v>
      </c>
      <c r="BJ138" s="143">
        <f t="shared" si="8"/>
        <v>0</v>
      </c>
      <c r="BK138" s="13" t="s">
        <v>149</v>
      </c>
      <c r="BL138" s="143">
        <f t="shared" si="9"/>
        <v>0</v>
      </c>
      <c r="BM138" s="13" t="s">
        <v>412</v>
      </c>
      <c r="BN138" s="142" t="s">
        <v>298</v>
      </c>
    </row>
    <row r="139" spans="2:66" s="1" customFormat="1" ht="16.5" customHeight="1">
      <c r="B139" s="130"/>
      <c r="C139" s="131" t="s">
        <v>7</v>
      </c>
      <c r="D139" s="131" t="s">
        <v>144</v>
      </c>
      <c r="E139" s="131" t="s">
        <v>1592</v>
      </c>
      <c r="F139" s="132" t="s">
        <v>1332</v>
      </c>
      <c r="G139" s="133" t="s">
        <v>1333</v>
      </c>
      <c r="H139" s="134" t="s">
        <v>344</v>
      </c>
      <c r="I139" s="135">
        <v>1</v>
      </c>
      <c r="J139" s="136"/>
      <c r="K139" s="136">
        <f t="shared" si="0"/>
        <v>0</v>
      </c>
      <c r="L139" s="137"/>
      <c r="M139" s="25"/>
      <c r="N139" s="138" t="s">
        <v>1</v>
      </c>
      <c r="O139" s="139" t="s">
        <v>39</v>
      </c>
      <c r="P139" s="140">
        <v>0</v>
      </c>
      <c r="Q139" s="140">
        <f t="shared" si="1"/>
        <v>0</v>
      </c>
      <c r="R139" s="140">
        <v>0</v>
      </c>
      <c r="S139" s="140">
        <f t="shared" si="2"/>
        <v>0</v>
      </c>
      <c r="T139" s="140">
        <v>0</v>
      </c>
      <c r="U139" s="140">
        <f t="shared" si="3"/>
        <v>0</v>
      </c>
      <c r="V139" s="141" t="s">
        <v>1</v>
      </c>
      <c r="AS139" s="142" t="s">
        <v>412</v>
      </c>
      <c r="AU139" s="142" t="s">
        <v>144</v>
      </c>
      <c r="AV139" s="142" t="s">
        <v>81</v>
      </c>
      <c r="AZ139" s="13" t="s">
        <v>142</v>
      </c>
      <c r="BF139" s="143">
        <f t="shared" si="4"/>
        <v>0</v>
      </c>
      <c r="BG139" s="143">
        <f t="shared" si="5"/>
        <v>0</v>
      </c>
      <c r="BH139" s="143">
        <f t="shared" si="6"/>
        <v>0</v>
      </c>
      <c r="BI139" s="143">
        <f t="shared" si="7"/>
        <v>0</v>
      </c>
      <c r="BJ139" s="143">
        <f t="shared" si="8"/>
        <v>0</v>
      </c>
      <c r="BK139" s="13" t="s">
        <v>149</v>
      </c>
      <c r="BL139" s="143">
        <f t="shared" si="9"/>
        <v>0</v>
      </c>
      <c r="BM139" s="13" t="s">
        <v>412</v>
      </c>
      <c r="BN139" s="142" t="s">
        <v>306</v>
      </c>
    </row>
    <row r="140" spans="2:66" s="1" customFormat="1" ht="16.5" customHeight="1">
      <c r="B140" s="130"/>
      <c r="C140" s="131" t="s">
        <v>228</v>
      </c>
      <c r="D140" s="131" t="s">
        <v>144</v>
      </c>
      <c r="E140" s="131" t="s">
        <v>1585</v>
      </c>
      <c r="F140" s="132" t="s">
        <v>1334</v>
      </c>
      <c r="G140" s="133" t="s">
        <v>1335</v>
      </c>
      <c r="H140" s="134" t="s">
        <v>453</v>
      </c>
      <c r="I140" s="135">
        <v>1</v>
      </c>
      <c r="J140" s="136"/>
      <c r="K140" s="136">
        <f t="shared" si="0"/>
        <v>0</v>
      </c>
      <c r="L140" s="137"/>
      <c r="M140" s="25"/>
      <c r="N140" s="138" t="s">
        <v>1</v>
      </c>
      <c r="O140" s="139" t="s">
        <v>39</v>
      </c>
      <c r="P140" s="140">
        <v>0</v>
      </c>
      <c r="Q140" s="140">
        <f t="shared" si="1"/>
        <v>0</v>
      </c>
      <c r="R140" s="140">
        <v>0</v>
      </c>
      <c r="S140" s="140">
        <f t="shared" si="2"/>
        <v>0</v>
      </c>
      <c r="T140" s="140">
        <v>0</v>
      </c>
      <c r="U140" s="140">
        <f t="shared" si="3"/>
        <v>0</v>
      </c>
      <c r="V140" s="141" t="s">
        <v>1</v>
      </c>
      <c r="AS140" s="142" t="s">
        <v>412</v>
      </c>
      <c r="AU140" s="142" t="s">
        <v>144</v>
      </c>
      <c r="AV140" s="142" t="s">
        <v>81</v>
      </c>
      <c r="AZ140" s="13" t="s">
        <v>142</v>
      </c>
      <c r="BF140" s="143">
        <f t="shared" si="4"/>
        <v>0</v>
      </c>
      <c r="BG140" s="143">
        <f t="shared" si="5"/>
        <v>0</v>
      </c>
      <c r="BH140" s="143">
        <f t="shared" si="6"/>
        <v>0</v>
      </c>
      <c r="BI140" s="143">
        <f t="shared" si="7"/>
        <v>0</v>
      </c>
      <c r="BJ140" s="143">
        <f t="shared" si="8"/>
        <v>0</v>
      </c>
      <c r="BK140" s="13" t="s">
        <v>149</v>
      </c>
      <c r="BL140" s="143">
        <f t="shared" si="9"/>
        <v>0</v>
      </c>
      <c r="BM140" s="13" t="s">
        <v>412</v>
      </c>
      <c r="BN140" s="142" t="s">
        <v>314</v>
      </c>
    </row>
    <row r="141" spans="2:66" s="11" customFormat="1" ht="25.95" customHeight="1">
      <c r="B141" s="119"/>
      <c r="D141" s="120" t="s">
        <v>72</v>
      </c>
      <c r="E141" s="120"/>
      <c r="F141" s="121" t="s">
        <v>1069</v>
      </c>
      <c r="G141" s="121" t="s">
        <v>1336</v>
      </c>
      <c r="K141" s="122">
        <f>BL141</f>
        <v>0</v>
      </c>
      <c r="M141" s="119"/>
      <c r="N141" s="123"/>
      <c r="Q141" s="124">
        <f>SUM(Q142:Q161)</f>
        <v>0</v>
      </c>
      <c r="S141" s="124">
        <f>SUM(S142:S161)</f>
        <v>0</v>
      </c>
      <c r="U141" s="124">
        <f>SUM(U142:U161)</f>
        <v>0</v>
      </c>
      <c r="V141" s="125"/>
      <c r="AS141" s="120" t="s">
        <v>81</v>
      </c>
      <c r="AU141" s="126" t="s">
        <v>72</v>
      </c>
      <c r="AV141" s="126" t="s">
        <v>73</v>
      </c>
      <c r="AZ141" s="120" t="s">
        <v>142</v>
      </c>
      <c r="BL141" s="127">
        <f>SUM(BL142:BL161)</f>
        <v>0</v>
      </c>
    </row>
    <row r="142" spans="2:66" s="1" customFormat="1" ht="16.5" customHeight="1">
      <c r="B142" s="130"/>
      <c r="C142" s="144" t="s">
        <v>232</v>
      </c>
      <c r="D142" s="144" t="s">
        <v>205</v>
      </c>
      <c r="E142" s="144">
        <v>358</v>
      </c>
      <c r="F142" s="145" t="s">
        <v>1629</v>
      </c>
      <c r="G142" s="146" t="s">
        <v>1337</v>
      </c>
      <c r="H142" s="147" t="s">
        <v>1194</v>
      </c>
      <c r="I142" s="148">
        <v>1</v>
      </c>
      <c r="J142" s="149"/>
      <c r="K142" s="149">
        <f t="shared" ref="K142:K161" si="10">ROUND(J142*I142,2)</f>
        <v>0</v>
      </c>
      <c r="L142" s="150"/>
      <c r="M142" s="151"/>
      <c r="N142" s="152" t="s">
        <v>1</v>
      </c>
      <c r="O142" s="153" t="s">
        <v>39</v>
      </c>
      <c r="P142" s="140">
        <v>0</v>
      </c>
      <c r="Q142" s="140">
        <f t="shared" ref="Q142:Q161" si="11">P142*I142</f>
        <v>0</v>
      </c>
      <c r="R142" s="140">
        <v>0</v>
      </c>
      <c r="S142" s="140">
        <f t="shared" ref="S142:S161" si="12">R142*I142</f>
        <v>0</v>
      </c>
      <c r="T142" s="140">
        <v>0</v>
      </c>
      <c r="U142" s="140">
        <f t="shared" ref="U142:U161" si="13">T142*I142</f>
        <v>0</v>
      </c>
      <c r="V142" s="141" t="s">
        <v>1</v>
      </c>
      <c r="AS142" s="142" t="s">
        <v>174</v>
      </c>
      <c r="AU142" s="142" t="s">
        <v>205</v>
      </c>
      <c r="AV142" s="142" t="s">
        <v>81</v>
      </c>
      <c r="AZ142" s="13" t="s">
        <v>142</v>
      </c>
      <c r="BF142" s="143">
        <f t="shared" ref="BF142:BF161" si="14">IF(O142="základná",K142,0)</f>
        <v>0</v>
      </c>
      <c r="BG142" s="143">
        <f t="shared" ref="BG142:BG161" si="15">IF(O142="znížená",K142,0)</f>
        <v>0</v>
      </c>
      <c r="BH142" s="143">
        <f t="shared" ref="BH142:BH161" si="16">IF(O142="zákl. prenesená",K142,0)</f>
        <v>0</v>
      </c>
      <c r="BI142" s="143">
        <f t="shared" ref="BI142:BI161" si="17">IF(O142="zníž. prenesená",K142,0)</f>
        <v>0</v>
      </c>
      <c r="BJ142" s="143">
        <f t="shared" ref="BJ142:BJ161" si="18">IF(O142="nulová",K142,0)</f>
        <v>0</v>
      </c>
      <c r="BK142" s="13" t="s">
        <v>149</v>
      </c>
      <c r="BL142" s="143">
        <f t="shared" ref="BL142:BL161" si="19">ROUND(J142*I142,2)</f>
        <v>0</v>
      </c>
      <c r="BM142" s="13" t="s">
        <v>148</v>
      </c>
      <c r="BN142" s="142" t="s">
        <v>323</v>
      </c>
    </row>
    <row r="143" spans="2:66" s="1" customFormat="1" ht="24.15" customHeight="1">
      <c r="B143" s="130"/>
      <c r="C143" s="144" t="s">
        <v>236</v>
      </c>
      <c r="D143" s="144" t="s">
        <v>205</v>
      </c>
      <c r="E143" s="144" t="s">
        <v>1585</v>
      </c>
      <c r="F143" s="145" t="s">
        <v>1338</v>
      </c>
      <c r="G143" s="146" t="s">
        <v>1303</v>
      </c>
      <c r="H143" s="147" t="s">
        <v>1007</v>
      </c>
      <c r="I143" s="148">
        <v>16</v>
      </c>
      <c r="J143" s="149"/>
      <c r="K143" s="149">
        <f t="shared" si="10"/>
        <v>0</v>
      </c>
      <c r="L143" s="150"/>
      <c r="M143" s="151"/>
      <c r="N143" s="152" t="s">
        <v>1</v>
      </c>
      <c r="O143" s="153" t="s">
        <v>39</v>
      </c>
      <c r="P143" s="140">
        <v>0</v>
      </c>
      <c r="Q143" s="140">
        <f t="shared" si="11"/>
        <v>0</v>
      </c>
      <c r="R143" s="140">
        <v>0</v>
      </c>
      <c r="S143" s="140">
        <f t="shared" si="12"/>
        <v>0</v>
      </c>
      <c r="T143" s="140">
        <v>0</v>
      </c>
      <c r="U143" s="140">
        <f t="shared" si="13"/>
        <v>0</v>
      </c>
      <c r="V143" s="141" t="s">
        <v>1</v>
      </c>
      <c r="AS143" s="142" t="s">
        <v>174</v>
      </c>
      <c r="AU143" s="142" t="s">
        <v>205</v>
      </c>
      <c r="AV143" s="142" t="s">
        <v>81</v>
      </c>
      <c r="AZ143" s="13" t="s">
        <v>142</v>
      </c>
      <c r="BF143" s="143">
        <f t="shared" si="14"/>
        <v>0</v>
      </c>
      <c r="BG143" s="143">
        <f t="shared" si="15"/>
        <v>0</v>
      </c>
      <c r="BH143" s="143">
        <f t="shared" si="16"/>
        <v>0</v>
      </c>
      <c r="BI143" s="143">
        <f t="shared" si="17"/>
        <v>0</v>
      </c>
      <c r="BJ143" s="143">
        <f t="shared" si="18"/>
        <v>0</v>
      </c>
      <c r="BK143" s="13" t="s">
        <v>149</v>
      </c>
      <c r="BL143" s="143">
        <f t="shared" si="19"/>
        <v>0</v>
      </c>
      <c r="BM143" s="13" t="s">
        <v>148</v>
      </c>
      <c r="BN143" s="142" t="s">
        <v>331</v>
      </c>
    </row>
    <row r="144" spans="2:66" s="1" customFormat="1" ht="16.5" customHeight="1">
      <c r="B144" s="130"/>
      <c r="C144" s="144" t="s">
        <v>240</v>
      </c>
      <c r="D144" s="144" t="s">
        <v>205</v>
      </c>
      <c r="E144" s="144">
        <v>341</v>
      </c>
      <c r="F144" s="145" t="s">
        <v>1598</v>
      </c>
      <c r="G144" s="146" t="s">
        <v>1339</v>
      </c>
      <c r="H144" s="147" t="s">
        <v>339</v>
      </c>
      <c r="I144" s="148">
        <v>50</v>
      </c>
      <c r="J144" s="149"/>
      <c r="K144" s="149">
        <f t="shared" si="10"/>
        <v>0</v>
      </c>
      <c r="L144" s="150"/>
      <c r="M144" s="151"/>
      <c r="N144" s="152" t="s">
        <v>1</v>
      </c>
      <c r="O144" s="153" t="s">
        <v>39</v>
      </c>
      <c r="P144" s="140">
        <v>0</v>
      </c>
      <c r="Q144" s="140">
        <f t="shared" si="11"/>
        <v>0</v>
      </c>
      <c r="R144" s="140">
        <v>0</v>
      </c>
      <c r="S144" s="140">
        <f t="shared" si="12"/>
        <v>0</v>
      </c>
      <c r="T144" s="140">
        <v>0</v>
      </c>
      <c r="U144" s="140">
        <f t="shared" si="13"/>
        <v>0</v>
      </c>
      <c r="V144" s="141" t="s">
        <v>1</v>
      </c>
      <c r="AS144" s="142" t="s">
        <v>174</v>
      </c>
      <c r="AU144" s="142" t="s">
        <v>205</v>
      </c>
      <c r="AV144" s="142" t="s">
        <v>81</v>
      </c>
      <c r="AZ144" s="13" t="s">
        <v>142</v>
      </c>
      <c r="BF144" s="143">
        <f t="shared" si="14"/>
        <v>0</v>
      </c>
      <c r="BG144" s="143">
        <f t="shared" si="15"/>
        <v>0</v>
      </c>
      <c r="BH144" s="143">
        <f t="shared" si="16"/>
        <v>0</v>
      </c>
      <c r="BI144" s="143">
        <f t="shared" si="17"/>
        <v>0</v>
      </c>
      <c r="BJ144" s="143">
        <f t="shared" si="18"/>
        <v>0</v>
      </c>
      <c r="BK144" s="13" t="s">
        <v>149</v>
      </c>
      <c r="BL144" s="143">
        <f t="shared" si="19"/>
        <v>0</v>
      </c>
      <c r="BM144" s="13" t="s">
        <v>148</v>
      </c>
      <c r="BN144" s="142" t="s">
        <v>341</v>
      </c>
    </row>
    <row r="145" spans="2:66" s="1" customFormat="1" ht="16.5" customHeight="1">
      <c r="B145" s="130"/>
      <c r="C145" s="144" t="s">
        <v>244</v>
      </c>
      <c r="D145" s="144" t="s">
        <v>205</v>
      </c>
      <c r="E145" s="144">
        <v>345</v>
      </c>
      <c r="F145" s="145" t="s">
        <v>1630</v>
      </c>
      <c r="G145" s="146" t="s">
        <v>1340</v>
      </c>
      <c r="H145" s="147" t="s">
        <v>339</v>
      </c>
      <c r="I145" s="148">
        <v>50</v>
      </c>
      <c r="J145" s="149"/>
      <c r="K145" s="149">
        <f t="shared" si="10"/>
        <v>0</v>
      </c>
      <c r="L145" s="150"/>
      <c r="M145" s="151"/>
      <c r="N145" s="152" t="s">
        <v>1</v>
      </c>
      <c r="O145" s="153" t="s">
        <v>39</v>
      </c>
      <c r="P145" s="140">
        <v>0</v>
      </c>
      <c r="Q145" s="140">
        <f t="shared" si="11"/>
        <v>0</v>
      </c>
      <c r="R145" s="140">
        <v>0</v>
      </c>
      <c r="S145" s="140">
        <f t="shared" si="12"/>
        <v>0</v>
      </c>
      <c r="T145" s="140">
        <v>0</v>
      </c>
      <c r="U145" s="140">
        <f t="shared" si="13"/>
        <v>0</v>
      </c>
      <c r="V145" s="141" t="s">
        <v>1</v>
      </c>
      <c r="AS145" s="142" t="s">
        <v>174</v>
      </c>
      <c r="AU145" s="142" t="s">
        <v>205</v>
      </c>
      <c r="AV145" s="142" t="s">
        <v>81</v>
      </c>
      <c r="AZ145" s="13" t="s">
        <v>142</v>
      </c>
      <c r="BF145" s="143">
        <f t="shared" si="14"/>
        <v>0</v>
      </c>
      <c r="BG145" s="143">
        <f t="shared" si="15"/>
        <v>0</v>
      </c>
      <c r="BH145" s="143">
        <f t="shared" si="16"/>
        <v>0</v>
      </c>
      <c r="BI145" s="143">
        <f t="shared" si="17"/>
        <v>0</v>
      </c>
      <c r="BJ145" s="143">
        <f t="shared" si="18"/>
        <v>0</v>
      </c>
      <c r="BK145" s="13" t="s">
        <v>149</v>
      </c>
      <c r="BL145" s="143">
        <f t="shared" si="19"/>
        <v>0</v>
      </c>
      <c r="BM145" s="13" t="s">
        <v>148</v>
      </c>
      <c r="BN145" s="142" t="s">
        <v>350</v>
      </c>
    </row>
    <row r="146" spans="2:66" s="1" customFormat="1" ht="21.75" customHeight="1">
      <c r="B146" s="130"/>
      <c r="C146" s="144" t="s">
        <v>248</v>
      </c>
      <c r="D146" s="144" t="s">
        <v>205</v>
      </c>
      <c r="E146" s="144" t="s">
        <v>1585</v>
      </c>
      <c r="F146" s="145" t="s">
        <v>1341</v>
      </c>
      <c r="G146" s="146" t="s">
        <v>1342</v>
      </c>
      <c r="H146" s="147" t="s">
        <v>344</v>
      </c>
      <c r="I146" s="148">
        <v>76</v>
      </c>
      <c r="J146" s="149"/>
      <c r="K146" s="149">
        <f t="shared" si="10"/>
        <v>0</v>
      </c>
      <c r="L146" s="150"/>
      <c r="M146" s="151"/>
      <c r="N146" s="152" t="s">
        <v>1</v>
      </c>
      <c r="O146" s="153" t="s">
        <v>39</v>
      </c>
      <c r="P146" s="140">
        <v>0</v>
      </c>
      <c r="Q146" s="140">
        <f t="shared" si="11"/>
        <v>0</v>
      </c>
      <c r="R146" s="140">
        <v>0</v>
      </c>
      <c r="S146" s="140">
        <f t="shared" si="12"/>
        <v>0</v>
      </c>
      <c r="T146" s="140">
        <v>0</v>
      </c>
      <c r="U146" s="140">
        <f t="shared" si="13"/>
        <v>0</v>
      </c>
      <c r="V146" s="141" t="s">
        <v>1</v>
      </c>
      <c r="AS146" s="142" t="s">
        <v>174</v>
      </c>
      <c r="AU146" s="142" t="s">
        <v>205</v>
      </c>
      <c r="AV146" s="142" t="s">
        <v>81</v>
      </c>
      <c r="AZ146" s="13" t="s">
        <v>142</v>
      </c>
      <c r="BF146" s="143">
        <f t="shared" si="14"/>
        <v>0</v>
      </c>
      <c r="BG146" s="143">
        <f t="shared" si="15"/>
        <v>0</v>
      </c>
      <c r="BH146" s="143">
        <f t="shared" si="16"/>
        <v>0</v>
      </c>
      <c r="BI146" s="143">
        <f t="shared" si="17"/>
        <v>0</v>
      </c>
      <c r="BJ146" s="143">
        <f t="shared" si="18"/>
        <v>0</v>
      </c>
      <c r="BK146" s="13" t="s">
        <v>149</v>
      </c>
      <c r="BL146" s="143">
        <f t="shared" si="19"/>
        <v>0</v>
      </c>
      <c r="BM146" s="13" t="s">
        <v>148</v>
      </c>
      <c r="BN146" s="142" t="s">
        <v>358</v>
      </c>
    </row>
    <row r="147" spans="2:66" s="1" customFormat="1" ht="21.75" customHeight="1">
      <c r="B147" s="130"/>
      <c r="C147" s="144" t="s">
        <v>252</v>
      </c>
      <c r="D147" s="144" t="s">
        <v>205</v>
      </c>
      <c r="E147" s="144" t="s">
        <v>1585</v>
      </c>
      <c r="F147" s="145" t="s">
        <v>1343</v>
      </c>
      <c r="G147" s="146" t="s">
        <v>1344</v>
      </c>
      <c r="H147" s="147" t="s">
        <v>344</v>
      </c>
      <c r="I147" s="148">
        <v>1</v>
      </c>
      <c r="J147" s="149"/>
      <c r="K147" s="149">
        <f t="shared" si="10"/>
        <v>0</v>
      </c>
      <c r="L147" s="150"/>
      <c r="M147" s="151"/>
      <c r="N147" s="152" t="s">
        <v>1</v>
      </c>
      <c r="O147" s="153" t="s">
        <v>39</v>
      </c>
      <c r="P147" s="140">
        <v>0</v>
      </c>
      <c r="Q147" s="140">
        <f t="shared" si="11"/>
        <v>0</v>
      </c>
      <c r="R147" s="140">
        <v>0</v>
      </c>
      <c r="S147" s="140">
        <f t="shared" si="12"/>
        <v>0</v>
      </c>
      <c r="T147" s="140">
        <v>0</v>
      </c>
      <c r="U147" s="140">
        <f t="shared" si="13"/>
        <v>0</v>
      </c>
      <c r="V147" s="141" t="s">
        <v>1</v>
      </c>
      <c r="AS147" s="142" t="s">
        <v>174</v>
      </c>
      <c r="AU147" s="142" t="s">
        <v>205</v>
      </c>
      <c r="AV147" s="142" t="s">
        <v>81</v>
      </c>
      <c r="AZ147" s="13" t="s">
        <v>142</v>
      </c>
      <c r="BF147" s="143">
        <f t="shared" si="14"/>
        <v>0</v>
      </c>
      <c r="BG147" s="143">
        <f t="shared" si="15"/>
        <v>0</v>
      </c>
      <c r="BH147" s="143">
        <f t="shared" si="16"/>
        <v>0</v>
      </c>
      <c r="BI147" s="143">
        <f t="shared" si="17"/>
        <v>0</v>
      </c>
      <c r="BJ147" s="143">
        <f t="shared" si="18"/>
        <v>0</v>
      </c>
      <c r="BK147" s="13" t="s">
        <v>149</v>
      </c>
      <c r="BL147" s="143">
        <f t="shared" si="19"/>
        <v>0</v>
      </c>
      <c r="BM147" s="13" t="s">
        <v>148</v>
      </c>
      <c r="BN147" s="142" t="s">
        <v>366</v>
      </c>
    </row>
    <row r="148" spans="2:66" s="1" customFormat="1" ht="16.5" customHeight="1">
      <c r="B148" s="130"/>
      <c r="C148" s="144" t="s">
        <v>257</v>
      </c>
      <c r="D148" s="144" t="s">
        <v>205</v>
      </c>
      <c r="E148" s="144" t="s">
        <v>1585</v>
      </c>
      <c r="F148" s="145" t="s">
        <v>1345</v>
      </c>
      <c r="G148" s="146" t="s">
        <v>1346</v>
      </c>
      <c r="H148" s="147" t="s">
        <v>339</v>
      </c>
      <c r="I148" s="148">
        <v>80</v>
      </c>
      <c r="J148" s="149"/>
      <c r="K148" s="149">
        <f t="shared" si="10"/>
        <v>0</v>
      </c>
      <c r="L148" s="150"/>
      <c r="M148" s="151"/>
      <c r="N148" s="152" t="s">
        <v>1</v>
      </c>
      <c r="O148" s="153" t="s">
        <v>39</v>
      </c>
      <c r="P148" s="140">
        <v>0</v>
      </c>
      <c r="Q148" s="140">
        <f t="shared" si="11"/>
        <v>0</v>
      </c>
      <c r="R148" s="140">
        <v>0</v>
      </c>
      <c r="S148" s="140">
        <f t="shared" si="12"/>
        <v>0</v>
      </c>
      <c r="T148" s="140">
        <v>0</v>
      </c>
      <c r="U148" s="140">
        <f t="shared" si="13"/>
        <v>0</v>
      </c>
      <c r="V148" s="141" t="s">
        <v>1</v>
      </c>
      <c r="AS148" s="142" t="s">
        <v>174</v>
      </c>
      <c r="AU148" s="142" t="s">
        <v>205</v>
      </c>
      <c r="AV148" s="142" t="s">
        <v>81</v>
      </c>
      <c r="AZ148" s="13" t="s">
        <v>142</v>
      </c>
      <c r="BF148" s="143">
        <f t="shared" si="14"/>
        <v>0</v>
      </c>
      <c r="BG148" s="143">
        <f t="shared" si="15"/>
        <v>0</v>
      </c>
      <c r="BH148" s="143">
        <f t="shared" si="16"/>
        <v>0</v>
      </c>
      <c r="BI148" s="143">
        <f t="shared" si="17"/>
        <v>0</v>
      </c>
      <c r="BJ148" s="143">
        <f t="shared" si="18"/>
        <v>0</v>
      </c>
      <c r="BK148" s="13" t="s">
        <v>149</v>
      </c>
      <c r="BL148" s="143">
        <f t="shared" si="19"/>
        <v>0</v>
      </c>
      <c r="BM148" s="13" t="s">
        <v>148</v>
      </c>
      <c r="BN148" s="142" t="s">
        <v>374</v>
      </c>
    </row>
    <row r="149" spans="2:66" s="1" customFormat="1" ht="16.5" customHeight="1">
      <c r="B149" s="130"/>
      <c r="C149" s="144" t="s">
        <v>261</v>
      </c>
      <c r="D149" s="144" t="s">
        <v>205</v>
      </c>
      <c r="E149" s="144" t="s">
        <v>1585</v>
      </c>
      <c r="F149" s="145" t="s">
        <v>1347</v>
      </c>
      <c r="G149" s="146" t="s">
        <v>1348</v>
      </c>
      <c r="H149" s="147" t="s">
        <v>339</v>
      </c>
      <c r="I149" s="148">
        <v>80</v>
      </c>
      <c r="J149" s="149"/>
      <c r="K149" s="149">
        <f t="shared" si="10"/>
        <v>0</v>
      </c>
      <c r="L149" s="150"/>
      <c r="M149" s="151"/>
      <c r="N149" s="152" t="s">
        <v>1</v>
      </c>
      <c r="O149" s="153" t="s">
        <v>39</v>
      </c>
      <c r="P149" s="140">
        <v>0</v>
      </c>
      <c r="Q149" s="140">
        <f t="shared" si="11"/>
        <v>0</v>
      </c>
      <c r="R149" s="140">
        <v>0</v>
      </c>
      <c r="S149" s="140">
        <f t="shared" si="12"/>
        <v>0</v>
      </c>
      <c r="T149" s="140">
        <v>0</v>
      </c>
      <c r="U149" s="140">
        <f t="shared" si="13"/>
        <v>0</v>
      </c>
      <c r="V149" s="141" t="s">
        <v>1</v>
      </c>
      <c r="AS149" s="142" t="s">
        <v>174</v>
      </c>
      <c r="AU149" s="142" t="s">
        <v>205</v>
      </c>
      <c r="AV149" s="142" t="s">
        <v>81</v>
      </c>
      <c r="AZ149" s="13" t="s">
        <v>142</v>
      </c>
      <c r="BF149" s="143">
        <f t="shared" si="14"/>
        <v>0</v>
      </c>
      <c r="BG149" s="143">
        <f t="shared" si="15"/>
        <v>0</v>
      </c>
      <c r="BH149" s="143">
        <f t="shared" si="16"/>
        <v>0</v>
      </c>
      <c r="BI149" s="143">
        <f t="shared" si="17"/>
        <v>0</v>
      </c>
      <c r="BJ149" s="143">
        <f t="shared" si="18"/>
        <v>0</v>
      </c>
      <c r="BK149" s="13" t="s">
        <v>149</v>
      </c>
      <c r="BL149" s="143">
        <f t="shared" si="19"/>
        <v>0</v>
      </c>
      <c r="BM149" s="13" t="s">
        <v>148</v>
      </c>
      <c r="BN149" s="142" t="s">
        <v>382</v>
      </c>
    </row>
    <row r="150" spans="2:66" s="1" customFormat="1" ht="16.5" customHeight="1">
      <c r="B150" s="130"/>
      <c r="C150" s="144" t="s">
        <v>265</v>
      </c>
      <c r="D150" s="144" t="s">
        <v>205</v>
      </c>
      <c r="E150" s="144" t="s">
        <v>1585</v>
      </c>
      <c r="F150" s="145" t="s">
        <v>1349</v>
      </c>
      <c r="G150" s="146" t="s">
        <v>1350</v>
      </c>
      <c r="H150" s="147" t="s">
        <v>339</v>
      </c>
      <c r="I150" s="148">
        <v>5</v>
      </c>
      <c r="J150" s="149"/>
      <c r="K150" s="149">
        <f t="shared" si="10"/>
        <v>0</v>
      </c>
      <c r="L150" s="150"/>
      <c r="M150" s="151"/>
      <c r="N150" s="152" t="s">
        <v>1</v>
      </c>
      <c r="O150" s="153" t="s">
        <v>39</v>
      </c>
      <c r="P150" s="140">
        <v>0</v>
      </c>
      <c r="Q150" s="140">
        <f t="shared" si="11"/>
        <v>0</v>
      </c>
      <c r="R150" s="140">
        <v>0</v>
      </c>
      <c r="S150" s="140">
        <f t="shared" si="12"/>
        <v>0</v>
      </c>
      <c r="T150" s="140">
        <v>0</v>
      </c>
      <c r="U150" s="140">
        <f t="shared" si="13"/>
        <v>0</v>
      </c>
      <c r="V150" s="141" t="s">
        <v>1</v>
      </c>
      <c r="AS150" s="142" t="s">
        <v>174</v>
      </c>
      <c r="AU150" s="142" t="s">
        <v>205</v>
      </c>
      <c r="AV150" s="142" t="s">
        <v>81</v>
      </c>
      <c r="AZ150" s="13" t="s">
        <v>142</v>
      </c>
      <c r="BF150" s="143">
        <f t="shared" si="14"/>
        <v>0</v>
      </c>
      <c r="BG150" s="143">
        <f t="shared" si="15"/>
        <v>0</v>
      </c>
      <c r="BH150" s="143">
        <f t="shared" si="16"/>
        <v>0</v>
      </c>
      <c r="BI150" s="143">
        <f t="shared" si="17"/>
        <v>0</v>
      </c>
      <c r="BJ150" s="143">
        <f t="shared" si="18"/>
        <v>0</v>
      </c>
      <c r="BK150" s="13" t="s">
        <v>149</v>
      </c>
      <c r="BL150" s="143">
        <f t="shared" si="19"/>
        <v>0</v>
      </c>
      <c r="BM150" s="13" t="s">
        <v>148</v>
      </c>
      <c r="BN150" s="142" t="s">
        <v>390</v>
      </c>
    </row>
    <row r="151" spans="2:66" s="1" customFormat="1" ht="16.5" customHeight="1">
      <c r="B151" s="130"/>
      <c r="C151" s="144" t="s">
        <v>269</v>
      </c>
      <c r="D151" s="144" t="s">
        <v>205</v>
      </c>
      <c r="E151" s="144" t="s">
        <v>1585</v>
      </c>
      <c r="F151" s="145" t="s">
        <v>1351</v>
      </c>
      <c r="G151" s="146" t="s">
        <v>1348</v>
      </c>
      <c r="H151" s="147" t="s">
        <v>339</v>
      </c>
      <c r="I151" s="148">
        <v>5</v>
      </c>
      <c r="J151" s="149"/>
      <c r="K151" s="149">
        <f t="shared" si="10"/>
        <v>0</v>
      </c>
      <c r="L151" s="150"/>
      <c r="M151" s="151"/>
      <c r="N151" s="152" t="s">
        <v>1</v>
      </c>
      <c r="O151" s="153" t="s">
        <v>39</v>
      </c>
      <c r="P151" s="140">
        <v>0</v>
      </c>
      <c r="Q151" s="140">
        <f t="shared" si="11"/>
        <v>0</v>
      </c>
      <c r="R151" s="140">
        <v>0</v>
      </c>
      <c r="S151" s="140">
        <f t="shared" si="12"/>
        <v>0</v>
      </c>
      <c r="T151" s="140">
        <v>0</v>
      </c>
      <c r="U151" s="140">
        <f t="shared" si="13"/>
        <v>0</v>
      </c>
      <c r="V151" s="141" t="s">
        <v>1</v>
      </c>
      <c r="AS151" s="142" t="s">
        <v>174</v>
      </c>
      <c r="AU151" s="142" t="s">
        <v>205</v>
      </c>
      <c r="AV151" s="142" t="s">
        <v>81</v>
      </c>
      <c r="AZ151" s="13" t="s">
        <v>142</v>
      </c>
      <c r="BF151" s="143">
        <f t="shared" si="14"/>
        <v>0</v>
      </c>
      <c r="BG151" s="143">
        <f t="shared" si="15"/>
        <v>0</v>
      </c>
      <c r="BH151" s="143">
        <f t="shared" si="16"/>
        <v>0</v>
      </c>
      <c r="BI151" s="143">
        <f t="shared" si="17"/>
        <v>0</v>
      </c>
      <c r="BJ151" s="143">
        <f t="shared" si="18"/>
        <v>0</v>
      </c>
      <c r="BK151" s="13" t="s">
        <v>149</v>
      </c>
      <c r="BL151" s="143">
        <f t="shared" si="19"/>
        <v>0</v>
      </c>
      <c r="BM151" s="13" t="s">
        <v>148</v>
      </c>
      <c r="BN151" s="142" t="s">
        <v>400</v>
      </c>
    </row>
    <row r="152" spans="2:66" s="1" customFormat="1" ht="16.5" customHeight="1">
      <c r="B152" s="130"/>
      <c r="C152" s="144" t="s">
        <v>273</v>
      </c>
      <c r="D152" s="144" t="s">
        <v>205</v>
      </c>
      <c r="E152" s="144" t="s">
        <v>1585</v>
      </c>
      <c r="F152" s="145" t="s">
        <v>1352</v>
      </c>
      <c r="G152" s="146" t="s">
        <v>1316</v>
      </c>
      <c r="H152" s="147" t="s">
        <v>344</v>
      </c>
      <c r="I152" s="148">
        <v>1</v>
      </c>
      <c r="J152" s="149"/>
      <c r="K152" s="149">
        <f t="shared" si="10"/>
        <v>0</v>
      </c>
      <c r="L152" s="150"/>
      <c r="M152" s="151"/>
      <c r="N152" s="152" t="s">
        <v>1</v>
      </c>
      <c r="O152" s="153" t="s">
        <v>39</v>
      </c>
      <c r="P152" s="140">
        <v>0</v>
      </c>
      <c r="Q152" s="140">
        <f t="shared" si="11"/>
        <v>0</v>
      </c>
      <c r="R152" s="140">
        <v>0</v>
      </c>
      <c r="S152" s="140">
        <f t="shared" si="12"/>
        <v>0</v>
      </c>
      <c r="T152" s="140">
        <v>0</v>
      </c>
      <c r="U152" s="140">
        <f t="shared" si="13"/>
        <v>0</v>
      </c>
      <c r="V152" s="141" t="s">
        <v>1</v>
      </c>
      <c r="AS152" s="142" t="s">
        <v>174</v>
      </c>
      <c r="AU152" s="142" t="s">
        <v>205</v>
      </c>
      <c r="AV152" s="142" t="s">
        <v>81</v>
      </c>
      <c r="AZ152" s="13" t="s">
        <v>142</v>
      </c>
      <c r="BF152" s="143">
        <f t="shared" si="14"/>
        <v>0</v>
      </c>
      <c r="BG152" s="143">
        <f t="shared" si="15"/>
        <v>0</v>
      </c>
      <c r="BH152" s="143">
        <f t="shared" si="16"/>
        <v>0</v>
      </c>
      <c r="BI152" s="143">
        <f t="shared" si="17"/>
        <v>0</v>
      </c>
      <c r="BJ152" s="143">
        <f t="shared" si="18"/>
        <v>0</v>
      </c>
      <c r="BK152" s="13" t="s">
        <v>149</v>
      </c>
      <c r="BL152" s="143">
        <f t="shared" si="19"/>
        <v>0</v>
      </c>
      <c r="BM152" s="13" t="s">
        <v>148</v>
      </c>
      <c r="BN152" s="142" t="s">
        <v>412</v>
      </c>
    </row>
    <row r="153" spans="2:66" s="1" customFormat="1" ht="16.5" customHeight="1">
      <c r="B153" s="130"/>
      <c r="C153" s="144" t="s">
        <v>277</v>
      </c>
      <c r="D153" s="144" t="s">
        <v>205</v>
      </c>
      <c r="E153" s="144" t="s">
        <v>1585</v>
      </c>
      <c r="F153" s="145" t="s">
        <v>1353</v>
      </c>
      <c r="G153" s="146" t="s">
        <v>1354</v>
      </c>
      <c r="H153" s="147" t="s">
        <v>344</v>
      </c>
      <c r="I153" s="148">
        <v>1</v>
      </c>
      <c r="J153" s="149"/>
      <c r="K153" s="149">
        <f t="shared" si="10"/>
        <v>0</v>
      </c>
      <c r="L153" s="150"/>
      <c r="M153" s="151"/>
      <c r="N153" s="152" t="s">
        <v>1</v>
      </c>
      <c r="O153" s="153" t="s">
        <v>39</v>
      </c>
      <c r="P153" s="140">
        <v>0</v>
      </c>
      <c r="Q153" s="140">
        <f t="shared" si="11"/>
        <v>0</v>
      </c>
      <c r="R153" s="140">
        <v>0</v>
      </c>
      <c r="S153" s="140">
        <f t="shared" si="12"/>
        <v>0</v>
      </c>
      <c r="T153" s="140">
        <v>0</v>
      </c>
      <c r="U153" s="140">
        <f t="shared" si="13"/>
        <v>0</v>
      </c>
      <c r="V153" s="141" t="s">
        <v>1</v>
      </c>
      <c r="AS153" s="142" t="s">
        <v>174</v>
      </c>
      <c r="AU153" s="142" t="s">
        <v>205</v>
      </c>
      <c r="AV153" s="142" t="s">
        <v>81</v>
      </c>
      <c r="AZ153" s="13" t="s">
        <v>142</v>
      </c>
      <c r="BF153" s="143">
        <f t="shared" si="14"/>
        <v>0</v>
      </c>
      <c r="BG153" s="143">
        <f t="shared" si="15"/>
        <v>0</v>
      </c>
      <c r="BH153" s="143">
        <f t="shared" si="16"/>
        <v>0</v>
      </c>
      <c r="BI153" s="143">
        <f t="shared" si="17"/>
        <v>0</v>
      </c>
      <c r="BJ153" s="143">
        <f t="shared" si="18"/>
        <v>0</v>
      </c>
      <c r="BK153" s="13" t="s">
        <v>149</v>
      </c>
      <c r="BL153" s="143">
        <f t="shared" si="19"/>
        <v>0</v>
      </c>
      <c r="BM153" s="13" t="s">
        <v>148</v>
      </c>
      <c r="BN153" s="142" t="s">
        <v>420</v>
      </c>
    </row>
    <row r="154" spans="2:66" s="1" customFormat="1" ht="21.75" customHeight="1">
      <c r="B154" s="130"/>
      <c r="C154" s="144" t="s">
        <v>281</v>
      </c>
      <c r="D154" s="144" t="s">
        <v>205</v>
      </c>
      <c r="E154" s="144" t="s">
        <v>1585</v>
      </c>
      <c r="F154" s="145" t="s">
        <v>1355</v>
      </c>
      <c r="G154" s="146" t="s">
        <v>1356</v>
      </c>
      <c r="H154" s="147" t="s">
        <v>344</v>
      </c>
      <c r="I154" s="148">
        <v>1</v>
      </c>
      <c r="J154" s="149"/>
      <c r="K154" s="149">
        <f t="shared" si="10"/>
        <v>0</v>
      </c>
      <c r="L154" s="150"/>
      <c r="M154" s="151"/>
      <c r="N154" s="152" t="s">
        <v>1</v>
      </c>
      <c r="O154" s="153" t="s">
        <v>39</v>
      </c>
      <c r="P154" s="140">
        <v>0</v>
      </c>
      <c r="Q154" s="140">
        <f t="shared" si="11"/>
        <v>0</v>
      </c>
      <c r="R154" s="140">
        <v>0</v>
      </c>
      <c r="S154" s="140">
        <f t="shared" si="12"/>
        <v>0</v>
      </c>
      <c r="T154" s="140">
        <v>0</v>
      </c>
      <c r="U154" s="140">
        <f t="shared" si="13"/>
        <v>0</v>
      </c>
      <c r="V154" s="141" t="s">
        <v>1</v>
      </c>
      <c r="AS154" s="142" t="s">
        <v>174</v>
      </c>
      <c r="AU154" s="142" t="s">
        <v>205</v>
      </c>
      <c r="AV154" s="142" t="s">
        <v>81</v>
      </c>
      <c r="AZ154" s="13" t="s">
        <v>142</v>
      </c>
      <c r="BF154" s="143">
        <f t="shared" si="14"/>
        <v>0</v>
      </c>
      <c r="BG154" s="143">
        <f t="shared" si="15"/>
        <v>0</v>
      </c>
      <c r="BH154" s="143">
        <f t="shared" si="16"/>
        <v>0</v>
      </c>
      <c r="BI154" s="143">
        <f t="shared" si="17"/>
        <v>0</v>
      </c>
      <c r="BJ154" s="143">
        <f t="shared" si="18"/>
        <v>0</v>
      </c>
      <c r="BK154" s="13" t="s">
        <v>149</v>
      </c>
      <c r="BL154" s="143">
        <f t="shared" si="19"/>
        <v>0</v>
      </c>
      <c r="BM154" s="13" t="s">
        <v>148</v>
      </c>
      <c r="BN154" s="142" t="s">
        <v>426</v>
      </c>
    </row>
    <row r="155" spans="2:66" s="1" customFormat="1" ht="16.5" customHeight="1">
      <c r="B155" s="130"/>
      <c r="C155" s="144" t="s">
        <v>285</v>
      </c>
      <c r="D155" s="144" t="s">
        <v>205</v>
      </c>
      <c r="E155" s="144" t="s">
        <v>1585</v>
      </c>
      <c r="F155" s="145" t="s">
        <v>1357</v>
      </c>
      <c r="G155" s="146" t="s">
        <v>1358</v>
      </c>
      <c r="H155" s="147" t="s">
        <v>1194</v>
      </c>
      <c r="I155" s="148">
        <v>4</v>
      </c>
      <c r="J155" s="149"/>
      <c r="K155" s="149">
        <f t="shared" si="10"/>
        <v>0</v>
      </c>
      <c r="L155" s="150"/>
      <c r="M155" s="151"/>
      <c r="N155" s="152" t="s">
        <v>1</v>
      </c>
      <c r="O155" s="153" t="s">
        <v>39</v>
      </c>
      <c r="P155" s="140">
        <v>0</v>
      </c>
      <c r="Q155" s="140">
        <f t="shared" si="11"/>
        <v>0</v>
      </c>
      <c r="R155" s="140">
        <v>0</v>
      </c>
      <c r="S155" s="140">
        <f t="shared" si="12"/>
        <v>0</v>
      </c>
      <c r="T155" s="140">
        <v>0</v>
      </c>
      <c r="U155" s="140">
        <f t="shared" si="13"/>
        <v>0</v>
      </c>
      <c r="V155" s="141" t="s">
        <v>1</v>
      </c>
      <c r="AS155" s="142" t="s">
        <v>174</v>
      </c>
      <c r="AU155" s="142" t="s">
        <v>205</v>
      </c>
      <c r="AV155" s="142" t="s">
        <v>81</v>
      </c>
      <c r="AZ155" s="13" t="s">
        <v>142</v>
      </c>
      <c r="BF155" s="143">
        <f t="shared" si="14"/>
        <v>0</v>
      </c>
      <c r="BG155" s="143">
        <f t="shared" si="15"/>
        <v>0</v>
      </c>
      <c r="BH155" s="143">
        <f t="shared" si="16"/>
        <v>0</v>
      </c>
      <c r="BI155" s="143">
        <f t="shared" si="17"/>
        <v>0</v>
      </c>
      <c r="BJ155" s="143">
        <f t="shared" si="18"/>
        <v>0</v>
      </c>
      <c r="BK155" s="13" t="s">
        <v>149</v>
      </c>
      <c r="BL155" s="143">
        <f t="shared" si="19"/>
        <v>0</v>
      </c>
      <c r="BM155" s="13" t="s">
        <v>148</v>
      </c>
      <c r="BN155" s="142" t="s">
        <v>434</v>
      </c>
    </row>
    <row r="156" spans="2:66" s="1" customFormat="1" ht="16.5" customHeight="1">
      <c r="B156" s="130"/>
      <c r="C156" s="144" t="s">
        <v>289</v>
      </c>
      <c r="D156" s="144" t="s">
        <v>205</v>
      </c>
      <c r="E156" s="144" t="s">
        <v>1585</v>
      </c>
      <c r="F156" s="145" t="s">
        <v>1359</v>
      </c>
      <c r="G156" s="146" t="s">
        <v>1360</v>
      </c>
      <c r="H156" s="147" t="s">
        <v>1194</v>
      </c>
      <c r="I156" s="148">
        <v>8</v>
      </c>
      <c r="J156" s="149"/>
      <c r="K156" s="149">
        <f t="shared" si="10"/>
        <v>0</v>
      </c>
      <c r="L156" s="150"/>
      <c r="M156" s="151"/>
      <c r="N156" s="152" t="s">
        <v>1</v>
      </c>
      <c r="O156" s="153" t="s">
        <v>39</v>
      </c>
      <c r="P156" s="140">
        <v>0</v>
      </c>
      <c r="Q156" s="140">
        <f t="shared" si="11"/>
        <v>0</v>
      </c>
      <c r="R156" s="140">
        <v>0</v>
      </c>
      <c r="S156" s="140">
        <f t="shared" si="12"/>
        <v>0</v>
      </c>
      <c r="T156" s="140">
        <v>0</v>
      </c>
      <c r="U156" s="140">
        <f t="shared" si="13"/>
        <v>0</v>
      </c>
      <c r="V156" s="141" t="s">
        <v>1</v>
      </c>
      <c r="AS156" s="142" t="s">
        <v>174</v>
      </c>
      <c r="AU156" s="142" t="s">
        <v>205</v>
      </c>
      <c r="AV156" s="142" t="s">
        <v>81</v>
      </c>
      <c r="AZ156" s="13" t="s">
        <v>142</v>
      </c>
      <c r="BF156" s="143">
        <f t="shared" si="14"/>
        <v>0</v>
      </c>
      <c r="BG156" s="143">
        <f t="shared" si="15"/>
        <v>0</v>
      </c>
      <c r="BH156" s="143">
        <f t="shared" si="16"/>
        <v>0</v>
      </c>
      <c r="BI156" s="143">
        <f t="shared" si="17"/>
        <v>0</v>
      </c>
      <c r="BJ156" s="143">
        <f t="shared" si="18"/>
        <v>0</v>
      </c>
      <c r="BK156" s="13" t="s">
        <v>149</v>
      </c>
      <c r="BL156" s="143">
        <f t="shared" si="19"/>
        <v>0</v>
      </c>
      <c r="BM156" s="13" t="s">
        <v>148</v>
      </c>
      <c r="BN156" s="142" t="s">
        <v>440</v>
      </c>
    </row>
    <row r="157" spans="2:66" s="1" customFormat="1" ht="16.5" customHeight="1">
      <c r="B157" s="130"/>
      <c r="C157" s="144" t="s">
        <v>294</v>
      </c>
      <c r="D157" s="144" t="s">
        <v>205</v>
      </c>
      <c r="E157" s="144" t="s">
        <v>1585</v>
      </c>
      <c r="F157" s="145" t="s">
        <v>1361</v>
      </c>
      <c r="G157" s="146" t="s">
        <v>1362</v>
      </c>
      <c r="H157" s="147" t="s">
        <v>344</v>
      </c>
      <c r="I157" s="148">
        <v>1</v>
      </c>
      <c r="J157" s="149"/>
      <c r="K157" s="149">
        <f t="shared" si="10"/>
        <v>0</v>
      </c>
      <c r="L157" s="150"/>
      <c r="M157" s="151"/>
      <c r="N157" s="152" t="s">
        <v>1</v>
      </c>
      <c r="O157" s="153" t="s">
        <v>39</v>
      </c>
      <c r="P157" s="140">
        <v>0</v>
      </c>
      <c r="Q157" s="140">
        <f t="shared" si="11"/>
        <v>0</v>
      </c>
      <c r="R157" s="140">
        <v>0</v>
      </c>
      <c r="S157" s="140">
        <f t="shared" si="12"/>
        <v>0</v>
      </c>
      <c r="T157" s="140">
        <v>0</v>
      </c>
      <c r="U157" s="140">
        <f t="shared" si="13"/>
        <v>0</v>
      </c>
      <c r="V157" s="141" t="s">
        <v>1</v>
      </c>
      <c r="AS157" s="142" t="s">
        <v>174</v>
      </c>
      <c r="AU157" s="142" t="s">
        <v>205</v>
      </c>
      <c r="AV157" s="142" t="s">
        <v>81</v>
      </c>
      <c r="AZ157" s="13" t="s">
        <v>142</v>
      </c>
      <c r="BF157" s="143">
        <f t="shared" si="14"/>
        <v>0</v>
      </c>
      <c r="BG157" s="143">
        <f t="shared" si="15"/>
        <v>0</v>
      </c>
      <c r="BH157" s="143">
        <f t="shared" si="16"/>
        <v>0</v>
      </c>
      <c r="BI157" s="143">
        <f t="shared" si="17"/>
        <v>0</v>
      </c>
      <c r="BJ157" s="143">
        <f t="shared" si="18"/>
        <v>0</v>
      </c>
      <c r="BK157" s="13" t="s">
        <v>149</v>
      </c>
      <c r="BL157" s="143">
        <f t="shared" si="19"/>
        <v>0</v>
      </c>
      <c r="BM157" s="13" t="s">
        <v>148</v>
      </c>
      <c r="BN157" s="142" t="s">
        <v>448</v>
      </c>
    </row>
    <row r="158" spans="2:66" s="1" customFormat="1" ht="24.15" customHeight="1">
      <c r="B158" s="130"/>
      <c r="C158" s="144" t="s">
        <v>298</v>
      </c>
      <c r="D158" s="144" t="s">
        <v>205</v>
      </c>
      <c r="E158" s="144" t="s">
        <v>1585</v>
      </c>
      <c r="F158" s="145" t="s">
        <v>1363</v>
      </c>
      <c r="G158" s="146" t="s">
        <v>1006</v>
      </c>
      <c r="H158" s="147" t="s">
        <v>344</v>
      </c>
      <c r="I158" s="148">
        <v>1</v>
      </c>
      <c r="J158" s="149"/>
      <c r="K158" s="149">
        <f t="shared" si="10"/>
        <v>0</v>
      </c>
      <c r="L158" s="150"/>
      <c r="M158" s="151"/>
      <c r="N158" s="152" t="s">
        <v>1</v>
      </c>
      <c r="O158" s="153" t="s">
        <v>39</v>
      </c>
      <c r="P158" s="140">
        <v>0</v>
      </c>
      <c r="Q158" s="140">
        <f t="shared" si="11"/>
        <v>0</v>
      </c>
      <c r="R158" s="140">
        <v>0</v>
      </c>
      <c r="S158" s="140">
        <f t="shared" si="12"/>
        <v>0</v>
      </c>
      <c r="T158" s="140">
        <v>0</v>
      </c>
      <c r="U158" s="140">
        <f t="shared" si="13"/>
        <v>0</v>
      </c>
      <c r="V158" s="141" t="s">
        <v>1</v>
      </c>
      <c r="AS158" s="142" t="s">
        <v>174</v>
      </c>
      <c r="AU158" s="142" t="s">
        <v>205</v>
      </c>
      <c r="AV158" s="142" t="s">
        <v>81</v>
      </c>
      <c r="AZ158" s="13" t="s">
        <v>142</v>
      </c>
      <c r="BF158" s="143">
        <f t="shared" si="14"/>
        <v>0</v>
      </c>
      <c r="BG158" s="143">
        <f t="shared" si="15"/>
        <v>0</v>
      </c>
      <c r="BH158" s="143">
        <f t="shared" si="16"/>
        <v>0</v>
      </c>
      <c r="BI158" s="143">
        <f t="shared" si="17"/>
        <v>0</v>
      </c>
      <c r="BJ158" s="143">
        <f t="shared" si="18"/>
        <v>0</v>
      </c>
      <c r="BK158" s="13" t="s">
        <v>149</v>
      </c>
      <c r="BL158" s="143">
        <f t="shared" si="19"/>
        <v>0</v>
      </c>
      <c r="BM158" s="13" t="s">
        <v>148</v>
      </c>
      <c r="BN158" s="142" t="s">
        <v>457</v>
      </c>
    </row>
    <row r="159" spans="2:66" s="1" customFormat="1" ht="16.5" customHeight="1">
      <c r="B159" s="130"/>
      <c r="C159" s="144" t="s">
        <v>302</v>
      </c>
      <c r="D159" s="144" t="s">
        <v>205</v>
      </c>
      <c r="E159" s="144" t="s">
        <v>1585</v>
      </c>
      <c r="F159" s="145" t="s">
        <v>1364</v>
      </c>
      <c r="G159" s="146" t="s">
        <v>1365</v>
      </c>
      <c r="H159" s="147" t="s">
        <v>344</v>
      </c>
      <c r="I159" s="148">
        <v>1</v>
      </c>
      <c r="J159" s="149"/>
      <c r="K159" s="149">
        <f t="shared" si="10"/>
        <v>0</v>
      </c>
      <c r="L159" s="150"/>
      <c r="M159" s="151"/>
      <c r="N159" s="152" t="s">
        <v>1</v>
      </c>
      <c r="O159" s="153" t="s">
        <v>39</v>
      </c>
      <c r="P159" s="140">
        <v>0</v>
      </c>
      <c r="Q159" s="140">
        <f t="shared" si="11"/>
        <v>0</v>
      </c>
      <c r="R159" s="140">
        <v>0</v>
      </c>
      <c r="S159" s="140">
        <f t="shared" si="12"/>
        <v>0</v>
      </c>
      <c r="T159" s="140">
        <v>0</v>
      </c>
      <c r="U159" s="140">
        <f t="shared" si="13"/>
        <v>0</v>
      </c>
      <c r="V159" s="141" t="s">
        <v>1</v>
      </c>
      <c r="AS159" s="142" t="s">
        <v>174</v>
      </c>
      <c r="AU159" s="142" t="s">
        <v>205</v>
      </c>
      <c r="AV159" s="142" t="s">
        <v>81</v>
      </c>
      <c r="AZ159" s="13" t="s">
        <v>142</v>
      </c>
      <c r="BF159" s="143">
        <f t="shared" si="14"/>
        <v>0</v>
      </c>
      <c r="BG159" s="143">
        <f t="shared" si="15"/>
        <v>0</v>
      </c>
      <c r="BH159" s="143">
        <f t="shared" si="16"/>
        <v>0</v>
      </c>
      <c r="BI159" s="143">
        <f t="shared" si="17"/>
        <v>0</v>
      </c>
      <c r="BJ159" s="143">
        <f t="shared" si="18"/>
        <v>0</v>
      </c>
      <c r="BK159" s="13" t="s">
        <v>149</v>
      </c>
      <c r="BL159" s="143">
        <f t="shared" si="19"/>
        <v>0</v>
      </c>
      <c r="BM159" s="13" t="s">
        <v>148</v>
      </c>
      <c r="BN159" s="142" t="s">
        <v>466</v>
      </c>
    </row>
    <row r="160" spans="2:66" s="1" customFormat="1" ht="16.5" customHeight="1">
      <c r="B160" s="130"/>
      <c r="C160" s="144" t="s">
        <v>306</v>
      </c>
      <c r="D160" s="144" t="s">
        <v>205</v>
      </c>
      <c r="E160" s="144" t="s">
        <v>1585</v>
      </c>
      <c r="F160" s="145" t="s">
        <v>1366</v>
      </c>
      <c r="G160" s="146" t="s">
        <v>1367</v>
      </c>
      <c r="H160" s="147" t="s">
        <v>344</v>
      </c>
      <c r="I160" s="148">
        <v>1</v>
      </c>
      <c r="J160" s="149"/>
      <c r="K160" s="149">
        <f t="shared" si="10"/>
        <v>0</v>
      </c>
      <c r="L160" s="150"/>
      <c r="M160" s="151"/>
      <c r="N160" s="152" t="s">
        <v>1</v>
      </c>
      <c r="O160" s="153" t="s">
        <v>39</v>
      </c>
      <c r="P160" s="140">
        <v>0</v>
      </c>
      <c r="Q160" s="140">
        <f t="shared" si="11"/>
        <v>0</v>
      </c>
      <c r="R160" s="140">
        <v>0</v>
      </c>
      <c r="S160" s="140">
        <f t="shared" si="12"/>
        <v>0</v>
      </c>
      <c r="T160" s="140">
        <v>0</v>
      </c>
      <c r="U160" s="140">
        <f t="shared" si="13"/>
        <v>0</v>
      </c>
      <c r="V160" s="141" t="s">
        <v>1</v>
      </c>
      <c r="AS160" s="142" t="s">
        <v>174</v>
      </c>
      <c r="AU160" s="142" t="s">
        <v>205</v>
      </c>
      <c r="AV160" s="142" t="s">
        <v>81</v>
      </c>
      <c r="AZ160" s="13" t="s">
        <v>142</v>
      </c>
      <c r="BF160" s="143">
        <f t="shared" si="14"/>
        <v>0</v>
      </c>
      <c r="BG160" s="143">
        <f t="shared" si="15"/>
        <v>0</v>
      </c>
      <c r="BH160" s="143">
        <f t="shared" si="16"/>
        <v>0</v>
      </c>
      <c r="BI160" s="143">
        <f t="shared" si="17"/>
        <v>0</v>
      </c>
      <c r="BJ160" s="143">
        <f t="shared" si="18"/>
        <v>0</v>
      </c>
      <c r="BK160" s="13" t="s">
        <v>149</v>
      </c>
      <c r="BL160" s="143">
        <f t="shared" si="19"/>
        <v>0</v>
      </c>
      <c r="BM160" s="13" t="s">
        <v>148</v>
      </c>
      <c r="BN160" s="142" t="s">
        <v>474</v>
      </c>
    </row>
    <row r="161" spans="2:66" s="1" customFormat="1" ht="16.5" customHeight="1">
      <c r="B161" s="130"/>
      <c r="C161" s="131" t="s">
        <v>310</v>
      </c>
      <c r="D161" s="131" t="s">
        <v>144</v>
      </c>
      <c r="E161" s="131" t="s">
        <v>1585</v>
      </c>
      <c r="F161" s="132" t="s">
        <v>1368</v>
      </c>
      <c r="G161" s="133" t="s">
        <v>1296</v>
      </c>
      <c r="H161" s="134" t="s">
        <v>344</v>
      </c>
      <c r="I161" s="135">
        <v>1</v>
      </c>
      <c r="J161" s="136"/>
      <c r="K161" s="136">
        <f t="shared" si="10"/>
        <v>0</v>
      </c>
      <c r="L161" s="137"/>
      <c r="M161" s="25"/>
      <c r="N161" s="154" t="s">
        <v>1</v>
      </c>
      <c r="O161" s="155" t="s">
        <v>39</v>
      </c>
      <c r="P161" s="156">
        <v>0</v>
      </c>
      <c r="Q161" s="156">
        <f t="shared" si="11"/>
        <v>0</v>
      </c>
      <c r="R161" s="156">
        <v>0</v>
      </c>
      <c r="S161" s="156">
        <f t="shared" si="12"/>
        <v>0</v>
      </c>
      <c r="T161" s="156">
        <v>0</v>
      </c>
      <c r="U161" s="156">
        <f t="shared" si="13"/>
        <v>0</v>
      </c>
      <c r="V161" s="157" t="s">
        <v>1</v>
      </c>
      <c r="AS161" s="142" t="s">
        <v>148</v>
      </c>
      <c r="AU161" s="142" t="s">
        <v>144</v>
      </c>
      <c r="AV161" s="142" t="s">
        <v>81</v>
      </c>
      <c r="AZ161" s="13" t="s">
        <v>142</v>
      </c>
      <c r="BF161" s="143">
        <f t="shared" si="14"/>
        <v>0</v>
      </c>
      <c r="BG161" s="143">
        <f t="shared" si="15"/>
        <v>0</v>
      </c>
      <c r="BH161" s="143">
        <f t="shared" si="16"/>
        <v>0</v>
      </c>
      <c r="BI161" s="143">
        <f t="shared" si="17"/>
        <v>0</v>
      </c>
      <c r="BJ161" s="143">
        <f t="shared" si="18"/>
        <v>0</v>
      </c>
      <c r="BK161" s="13" t="s">
        <v>149</v>
      </c>
      <c r="BL161" s="143">
        <f t="shared" si="19"/>
        <v>0</v>
      </c>
      <c r="BM161" s="13" t="s">
        <v>148</v>
      </c>
      <c r="BN161" s="142" t="s">
        <v>482</v>
      </c>
    </row>
    <row r="162" spans="2:66" s="1" customFormat="1" ht="6.9" customHeight="1">
      <c r="B162" s="40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25"/>
    </row>
  </sheetData>
  <autoFilter ref="C117:L161" xr:uid="{00000000-0009-0000-0000-000003000000}"/>
  <mergeCells count="9">
    <mergeCell ref="F87:I87"/>
    <mergeCell ref="F108:I108"/>
    <mergeCell ref="F110:I110"/>
    <mergeCell ref="M2:W2"/>
    <mergeCell ref="F7:I7"/>
    <mergeCell ref="F9:I9"/>
    <mergeCell ref="F18:I18"/>
    <mergeCell ref="F27:I27"/>
    <mergeCell ref="F85:I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01 - Architektúra a stati...</vt:lpstr>
      <vt:lpstr>02 - Zdravotechnika</vt:lpstr>
      <vt:lpstr>03 - Vykurovanie</vt:lpstr>
      <vt:lpstr>04 - Elektroinštalácia</vt:lpstr>
      <vt:lpstr>05 - Fotovoltaika</vt:lpstr>
      <vt:lpstr>'01 - Architektúra a stati...'!Názvy_tlače</vt:lpstr>
      <vt:lpstr>'02 - Zdravotechnika'!Názvy_tlače</vt:lpstr>
      <vt:lpstr>'03 - Vykurovanie'!Názvy_tlače</vt:lpstr>
      <vt:lpstr>'04 - Elektroinštalácia'!Názvy_tlače</vt:lpstr>
      <vt:lpstr>'05 - Fotovoltaika'!Názvy_tlače</vt:lpstr>
      <vt:lpstr>'Rekapitulácia stavby'!Názvy_tlače</vt:lpstr>
      <vt:lpstr>'01 - Architektúra a stati...'!Oblasť_tlače</vt:lpstr>
      <vt:lpstr>'02 - Zdravotechnika'!Oblasť_tlače</vt:lpstr>
      <vt:lpstr>'03 - Vykurovanie'!Oblasť_tlače</vt:lpstr>
      <vt:lpstr>'04 - Elektroinštalácia'!Oblasť_tlače</vt:lpstr>
      <vt:lpstr>'05 - Fotovoltaika'!Oblasť_tlače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norby kollar</dc:creator>
  <cp:lastModifiedBy>Stanislav Gajdos</cp:lastModifiedBy>
  <dcterms:created xsi:type="dcterms:W3CDTF">2023-06-19T14:21:32Z</dcterms:created>
  <dcterms:modified xsi:type="dcterms:W3CDTF">2023-06-21T01:14:19Z</dcterms:modified>
</cp:coreProperties>
</file>