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Dropbox\VLADO_VSETKO\2021\69_Poltar Zateplenie internat\_SP\_PDF\07_UPRAVA Rozpocet\"/>
    </mc:Choice>
  </mc:AlternateContent>
  <xr:revisionPtr revIDLastSave="0" documentId="13_ncr:1_{D6EDD029-2F6F-4F72-9379-01027CCDCB1D}" xr6:coauthVersionLast="47" xr6:coauthVersionMax="47" xr10:uidLastSave="{00000000-0000-0000-0000-000000000000}"/>
  <bookViews>
    <workbookView xWindow="-120" yWindow="-120" windowWidth="38640" windowHeight="21390" activeTab="1" xr2:uid="{00000000-000D-0000-FFFF-FFFF00000000}"/>
  </bookViews>
  <sheets>
    <sheet name="Rekapitulácia stavby" sheetId="1" r:id="rId1"/>
    <sheet name="VK - Rekonštrukcia školsk..." sheetId="2" r:id="rId2"/>
    <sheet name="a - Bleskozvod" sheetId="3" r:id="rId3"/>
  </sheets>
  <definedNames>
    <definedName name="_xlnm._FilterDatabase" localSheetId="2" hidden="1">'a - Bleskozvod'!$C$117:$K$157</definedName>
    <definedName name="_xlnm._FilterDatabase" localSheetId="1" hidden="1">'VK - Rekonštrukcia školsk...'!$C$131:$K$294</definedName>
    <definedName name="_xlnm.Print_Titles" localSheetId="2">'a - Bleskozvod'!$117:$117</definedName>
    <definedName name="_xlnm.Print_Titles" localSheetId="0">'Rekapitulácia stavby'!$92:$92</definedName>
    <definedName name="_xlnm.Print_Titles" localSheetId="1">'VK - Rekonštrukcia školsk...'!$131:$131</definedName>
    <definedName name="_xlnm.Print_Area" localSheetId="2">'a - Bleskozvod'!$C$4:$J$76,'a - Bleskozvod'!$C$105:$J$157</definedName>
    <definedName name="_xlnm.Print_Area" localSheetId="0">'Rekapitulácia stavby'!$D$4:$AO$76,'Rekapitulácia stavby'!$C$82:$AQ$97</definedName>
    <definedName name="_xlnm.Print_Area" localSheetId="1">'VK - Rekonštrukcia školsk...'!$C$4:$J$76,'VK - Rekonštrukcia školsk...'!$C$119:$J$294</definedName>
  </definedNames>
  <calcPr calcId="181029"/>
</workbook>
</file>

<file path=xl/calcChain.xml><?xml version="1.0" encoding="utf-8"?>
<calcChain xmlns="http://schemas.openxmlformats.org/spreadsheetml/2006/main">
  <c r="BJ154" i="3" l="1"/>
  <c r="BJ151" i="3"/>
  <c r="BJ150" i="3"/>
  <c r="BJ138" i="3"/>
  <c r="BJ134" i="3"/>
  <c r="BK253" i="2"/>
  <c r="J37" i="3"/>
  <c r="J36" i="3"/>
  <c r="AY96" i="1" s="1"/>
  <c r="J35" i="3"/>
  <c r="AX96" i="1" s="1"/>
  <c r="BH157" i="3"/>
  <c r="BG157" i="3"/>
  <c r="BF157" i="3"/>
  <c r="BD157" i="3"/>
  <c r="T157" i="3"/>
  <c r="R157" i="3"/>
  <c r="P157" i="3"/>
  <c r="BH156" i="3"/>
  <c r="BG156" i="3"/>
  <c r="BF156" i="3"/>
  <c r="BD156" i="3"/>
  <c r="T156" i="3"/>
  <c r="R156" i="3"/>
  <c r="P156" i="3"/>
  <c r="BH155" i="3"/>
  <c r="BG155" i="3"/>
  <c r="BF155" i="3"/>
  <c r="BD155" i="3"/>
  <c r="T155" i="3"/>
  <c r="R155" i="3"/>
  <c r="P155" i="3"/>
  <c r="BH154" i="3"/>
  <c r="BG154" i="3"/>
  <c r="BF154" i="3"/>
  <c r="BD154" i="3"/>
  <c r="T154" i="3"/>
  <c r="R154" i="3"/>
  <c r="P154" i="3"/>
  <c r="BH153" i="3"/>
  <c r="BG153" i="3"/>
  <c r="BF153" i="3"/>
  <c r="BD153" i="3"/>
  <c r="T153" i="3"/>
  <c r="R153" i="3"/>
  <c r="P153" i="3"/>
  <c r="BH152" i="3"/>
  <c r="BG152" i="3"/>
  <c r="BF152" i="3"/>
  <c r="BD152" i="3"/>
  <c r="T152" i="3"/>
  <c r="R152" i="3"/>
  <c r="P152" i="3"/>
  <c r="BH151" i="3"/>
  <c r="BG151" i="3"/>
  <c r="BF151" i="3"/>
  <c r="BD151" i="3"/>
  <c r="T151" i="3"/>
  <c r="R151" i="3"/>
  <c r="P151" i="3"/>
  <c r="BH150" i="3"/>
  <c r="BG150" i="3"/>
  <c r="BF150" i="3"/>
  <c r="BD150" i="3"/>
  <c r="T150" i="3"/>
  <c r="R150" i="3"/>
  <c r="P150" i="3"/>
  <c r="BH149" i="3"/>
  <c r="BG149" i="3"/>
  <c r="BF149" i="3"/>
  <c r="BD149" i="3"/>
  <c r="T149" i="3"/>
  <c r="R149" i="3"/>
  <c r="P149" i="3"/>
  <c r="BH148" i="3"/>
  <c r="BG148" i="3"/>
  <c r="BF148" i="3"/>
  <c r="BD148" i="3"/>
  <c r="T148" i="3"/>
  <c r="R148" i="3"/>
  <c r="P148" i="3"/>
  <c r="BH147" i="3"/>
  <c r="BG147" i="3"/>
  <c r="BF147" i="3"/>
  <c r="BD147" i="3"/>
  <c r="T147" i="3"/>
  <c r="R147" i="3"/>
  <c r="P147" i="3"/>
  <c r="BH146" i="3"/>
  <c r="BG146" i="3"/>
  <c r="BF146" i="3"/>
  <c r="BD146" i="3"/>
  <c r="T146" i="3"/>
  <c r="R146" i="3"/>
  <c r="P146" i="3"/>
  <c r="BH145" i="3"/>
  <c r="BG145" i="3"/>
  <c r="BF145" i="3"/>
  <c r="BD145" i="3"/>
  <c r="T145" i="3"/>
  <c r="R145" i="3"/>
  <c r="P145" i="3"/>
  <c r="BH144" i="3"/>
  <c r="BG144" i="3"/>
  <c r="BF144" i="3"/>
  <c r="BD144" i="3"/>
  <c r="T144" i="3"/>
  <c r="R144" i="3"/>
  <c r="P144" i="3"/>
  <c r="BH143" i="3"/>
  <c r="BG143" i="3"/>
  <c r="BF143" i="3"/>
  <c r="BD143" i="3"/>
  <c r="T143" i="3"/>
  <c r="R143" i="3"/>
  <c r="P143" i="3"/>
  <c r="BH142" i="3"/>
  <c r="BG142" i="3"/>
  <c r="BF142" i="3"/>
  <c r="BD142" i="3"/>
  <c r="T142" i="3"/>
  <c r="R142" i="3"/>
  <c r="P142" i="3"/>
  <c r="BH141" i="3"/>
  <c r="BG141" i="3"/>
  <c r="BF141" i="3"/>
  <c r="BD141" i="3"/>
  <c r="T141" i="3"/>
  <c r="R141" i="3"/>
  <c r="P141" i="3"/>
  <c r="BH140" i="3"/>
  <c r="BG140" i="3"/>
  <c r="BF140" i="3"/>
  <c r="BD140" i="3"/>
  <c r="T140" i="3"/>
  <c r="R140" i="3"/>
  <c r="P140" i="3"/>
  <c r="BH139" i="3"/>
  <c r="BG139" i="3"/>
  <c r="BF139" i="3"/>
  <c r="BD139" i="3"/>
  <c r="T139" i="3"/>
  <c r="R139" i="3"/>
  <c r="P139" i="3"/>
  <c r="BH138" i="3"/>
  <c r="BG138" i="3"/>
  <c r="BF138" i="3"/>
  <c r="BD138" i="3"/>
  <c r="T138" i="3"/>
  <c r="R138" i="3"/>
  <c r="P138" i="3"/>
  <c r="BH137" i="3"/>
  <c r="BG137" i="3"/>
  <c r="BF137" i="3"/>
  <c r="BD137" i="3"/>
  <c r="T137" i="3"/>
  <c r="R137" i="3"/>
  <c r="P137" i="3"/>
  <c r="BH136" i="3"/>
  <c r="BG136" i="3"/>
  <c r="BF136" i="3"/>
  <c r="BD136" i="3"/>
  <c r="T136" i="3"/>
  <c r="R136" i="3"/>
  <c r="P136" i="3"/>
  <c r="BH135" i="3"/>
  <c r="BG135" i="3"/>
  <c r="BF135" i="3"/>
  <c r="BD135" i="3"/>
  <c r="T135" i="3"/>
  <c r="R135" i="3"/>
  <c r="P135" i="3"/>
  <c r="BH134" i="3"/>
  <c r="BG134" i="3"/>
  <c r="BF134" i="3"/>
  <c r="BD134" i="3"/>
  <c r="T134" i="3"/>
  <c r="R134" i="3"/>
  <c r="P134" i="3"/>
  <c r="BH133" i="3"/>
  <c r="BG133" i="3"/>
  <c r="BF133" i="3"/>
  <c r="BD133" i="3"/>
  <c r="T133" i="3"/>
  <c r="R133" i="3"/>
  <c r="P133" i="3"/>
  <c r="BH132" i="3"/>
  <c r="BG132" i="3"/>
  <c r="BF132" i="3"/>
  <c r="BD132" i="3"/>
  <c r="T132" i="3"/>
  <c r="R132" i="3"/>
  <c r="P132" i="3"/>
  <c r="BH131" i="3"/>
  <c r="BG131" i="3"/>
  <c r="BF131" i="3"/>
  <c r="BD131" i="3"/>
  <c r="T131" i="3"/>
  <c r="R131" i="3"/>
  <c r="P131" i="3"/>
  <c r="BH130" i="3"/>
  <c r="BG130" i="3"/>
  <c r="BF130" i="3"/>
  <c r="BD130" i="3"/>
  <c r="T130" i="3"/>
  <c r="R130" i="3"/>
  <c r="P130" i="3"/>
  <c r="BH129" i="3"/>
  <c r="BG129" i="3"/>
  <c r="BF129" i="3"/>
  <c r="BD129" i="3"/>
  <c r="T129" i="3"/>
  <c r="R129" i="3"/>
  <c r="P129" i="3"/>
  <c r="BH128" i="3"/>
  <c r="BG128" i="3"/>
  <c r="BF128" i="3"/>
  <c r="BD128" i="3"/>
  <c r="T128" i="3"/>
  <c r="R128" i="3"/>
  <c r="P128" i="3"/>
  <c r="BH127" i="3"/>
  <c r="BG127" i="3"/>
  <c r="BF127" i="3"/>
  <c r="BD127" i="3"/>
  <c r="T127" i="3"/>
  <c r="R127" i="3"/>
  <c r="P127" i="3"/>
  <c r="BH126" i="3"/>
  <c r="BG126" i="3"/>
  <c r="BF126" i="3"/>
  <c r="BD126" i="3"/>
  <c r="T126" i="3"/>
  <c r="R126" i="3"/>
  <c r="P126" i="3"/>
  <c r="BH124" i="3"/>
  <c r="BG124" i="3"/>
  <c r="BF124" i="3"/>
  <c r="BD124" i="3"/>
  <c r="T124" i="3"/>
  <c r="R124" i="3"/>
  <c r="P124" i="3"/>
  <c r="BH123" i="3"/>
  <c r="BG123" i="3"/>
  <c r="BF123" i="3"/>
  <c r="BD123" i="3"/>
  <c r="T123" i="3"/>
  <c r="R123" i="3"/>
  <c r="P123" i="3"/>
  <c r="BH122" i="3"/>
  <c r="BG122" i="3"/>
  <c r="BF122" i="3"/>
  <c r="BD122" i="3"/>
  <c r="T122" i="3"/>
  <c r="R122" i="3"/>
  <c r="P122" i="3"/>
  <c r="BH121" i="3"/>
  <c r="BG121" i="3"/>
  <c r="BF121" i="3"/>
  <c r="BD121" i="3"/>
  <c r="T121" i="3"/>
  <c r="R121" i="3"/>
  <c r="P121" i="3"/>
  <c r="BH120" i="3"/>
  <c r="BG120" i="3"/>
  <c r="BF120" i="3"/>
  <c r="BD120" i="3"/>
  <c r="T120" i="3"/>
  <c r="R120" i="3"/>
  <c r="P120" i="3"/>
  <c r="F112" i="3"/>
  <c r="E110" i="3"/>
  <c r="F89" i="3"/>
  <c r="E87" i="3"/>
  <c r="J24" i="3"/>
  <c r="E24" i="3"/>
  <c r="J115" i="3" s="1"/>
  <c r="J23" i="3"/>
  <c r="J21" i="3"/>
  <c r="E21" i="3"/>
  <c r="J114" i="3" s="1"/>
  <c r="J20" i="3"/>
  <c r="J18" i="3"/>
  <c r="E18" i="3"/>
  <c r="F92" i="3" s="1"/>
  <c r="J17" i="3"/>
  <c r="J15" i="3"/>
  <c r="E15" i="3"/>
  <c r="F91" i="3" s="1"/>
  <c r="J14" i="3"/>
  <c r="J12" i="3"/>
  <c r="J89" i="3" s="1"/>
  <c r="E7" i="3"/>
  <c r="E108" i="3" s="1"/>
  <c r="J37" i="2"/>
  <c r="J36" i="2"/>
  <c r="AY95" i="1" s="1"/>
  <c r="J35" i="2"/>
  <c r="AX95" i="1" s="1"/>
  <c r="BI294" i="2"/>
  <c r="BH294" i="2"/>
  <c r="BG294" i="2"/>
  <c r="BE294" i="2"/>
  <c r="T294" i="2"/>
  <c r="T293" i="2" s="1"/>
  <c r="T292" i="2" s="1"/>
  <c r="R294" i="2"/>
  <c r="R293" i="2"/>
  <c r="R292" i="2" s="1"/>
  <c r="P294" i="2"/>
  <c r="P293" i="2" s="1"/>
  <c r="P292" i="2" s="1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T276" i="2" s="1"/>
  <c r="R277" i="2"/>
  <c r="R276" i="2" s="1"/>
  <c r="P277" i="2"/>
  <c r="P276" i="2" s="1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T177" i="2" s="1"/>
  <c r="R178" i="2"/>
  <c r="R177" i="2" s="1"/>
  <c r="P178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F126" i="2"/>
  <c r="E124" i="2"/>
  <c r="F89" i="2"/>
  <c r="E87" i="2"/>
  <c r="J24" i="2"/>
  <c r="E24" i="2"/>
  <c r="J129" i="2" s="1"/>
  <c r="J23" i="2"/>
  <c r="J21" i="2"/>
  <c r="E21" i="2"/>
  <c r="J128" i="2" s="1"/>
  <c r="J20" i="2"/>
  <c r="J18" i="2"/>
  <c r="E18" i="2"/>
  <c r="F129" i="2" s="1"/>
  <c r="J17" i="2"/>
  <c r="J15" i="2"/>
  <c r="E15" i="2"/>
  <c r="F128" i="2" s="1"/>
  <c r="J14" i="2"/>
  <c r="J12" i="2"/>
  <c r="J126" i="2"/>
  <c r="E7" i="2"/>
  <c r="E122" i="2" s="1"/>
  <c r="L90" i="1"/>
  <c r="AM90" i="1"/>
  <c r="AM89" i="1"/>
  <c r="L89" i="1"/>
  <c r="AM87" i="1"/>
  <c r="L87" i="1"/>
  <c r="L85" i="1"/>
  <c r="L84" i="1"/>
  <c r="BK246" i="2"/>
  <c r="BK236" i="2"/>
  <c r="BK228" i="2"/>
  <c r="BK202" i="2"/>
  <c r="BK198" i="2"/>
  <c r="BK193" i="2"/>
  <c r="BK173" i="2"/>
  <c r="BK170" i="2"/>
  <c r="BK163" i="2"/>
  <c r="BK159" i="2"/>
  <c r="BK154" i="2"/>
  <c r="BK151" i="2"/>
  <c r="BK147" i="2"/>
  <c r="BK143" i="2"/>
  <c r="BK137" i="2"/>
  <c r="BJ155" i="3"/>
  <c r="BJ127" i="3"/>
  <c r="BJ132" i="3"/>
  <c r="BJ121" i="3"/>
  <c r="BK294" i="2"/>
  <c r="BK290" i="2"/>
  <c r="BK287" i="2"/>
  <c r="BK284" i="2"/>
  <c r="BK279" i="2"/>
  <c r="BK274" i="2"/>
  <c r="BK271" i="2"/>
  <c r="BK268" i="2"/>
  <c r="BK265" i="2"/>
  <c r="BK264" i="2"/>
  <c r="BK260" i="2"/>
  <c r="BK258" i="2"/>
  <c r="BK256" i="2"/>
  <c r="BK250" i="2"/>
  <c r="BK237" i="2"/>
  <c r="BK230" i="2"/>
  <c r="BK226" i="2"/>
  <c r="BK212" i="2"/>
  <c r="BK192" i="2"/>
  <c r="BK178" i="2"/>
  <c r="BK167" i="2"/>
  <c r="BK158" i="2"/>
  <c r="BK155" i="2"/>
  <c r="BK150" i="2"/>
  <c r="BK144" i="2"/>
  <c r="BK136" i="2"/>
  <c r="BJ156" i="3"/>
  <c r="BK241" i="2"/>
  <c r="BK215" i="2"/>
  <c r="BK209" i="2"/>
  <c r="BK205" i="2"/>
  <c r="BK201" i="2"/>
  <c r="BK197" i="2"/>
  <c r="BK186" i="2"/>
  <c r="BK183" i="2"/>
  <c r="BK176" i="2"/>
  <c r="BK172" i="2"/>
  <c r="BK168" i="2"/>
  <c r="BK162" i="2"/>
  <c r="BK139" i="2"/>
  <c r="BJ157" i="3"/>
  <c r="BJ147" i="3"/>
  <c r="BJ135" i="3"/>
  <c r="BJ137" i="3"/>
  <c r="BK286" i="2"/>
  <c r="BK285" i="2"/>
  <c r="BK282" i="2"/>
  <c r="BK281" i="2"/>
  <c r="BK275" i="2"/>
  <c r="BK272" i="2"/>
  <c r="BK269" i="2"/>
  <c r="BK266" i="2"/>
  <c r="BK262" i="2"/>
  <c r="BK257" i="2"/>
  <c r="BK254" i="2"/>
  <c r="BK247" i="2"/>
  <c r="BK244" i="2"/>
  <c r="BK240" i="2"/>
  <c r="BK235" i="2"/>
  <c r="BK232" i="2"/>
  <c r="BK224" i="2"/>
  <c r="BK220" i="2"/>
  <c r="BK214" i="2"/>
  <c r="BK208" i="2"/>
  <c r="BK204" i="2"/>
  <c r="BK200" i="2"/>
  <c r="BK190" i="2"/>
  <c r="BK181" i="2"/>
  <c r="BK174" i="2"/>
  <c r="BK138" i="2"/>
  <c r="AS94" i="1"/>
  <c r="BJ140" i="3"/>
  <c r="BJ141" i="3"/>
  <c r="BK291" i="2"/>
  <c r="BK289" i="2"/>
  <c r="BK283" i="2"/>
  <c r="BK280" i="2"/>
  <c r="BK277" i="2"/>
  <c r="BK273" i="2"/>
  <c r="BK270" i="2"/>
  <c r="BK267" i="2"/>
  <c r="BK261" i="2"/>
  <c r="BK259" i="2"/>
  <c r="BK255" i="2"/>
  <c r="BK252" i="2"/>
  <c r="BK245" i="2"/>
  <c r="BK227" i="2"/>
  <c r="BK223" i="2"/>
  <c r="BK219" i="2"/>
  <c r="BK203" i="2"/>
  <c r="BK199" i="2"/>
  <c r="BK196" i="2"/>
  <c r="BK191" i="2"/>
  <c r="BK184" i="2"/>
  <c r="BK171" i="2"/>
  <c r="BK165" i="2"/>
  <c r="BK160" i="2"/>
  <c r="BK148" i="2"/>
  <c r="BK145" i="2"/>
  <c r="BJ128" i="3"/>
  <c r="BJ133" i="3"/>
  <c r="BK248" i="2"/>
  <c r="BK243" i="2"/>
  <c r="BK234" i="2"/>
  <c r="BK231" i="2"/>
  <c r="BK216" i="2"/>
  <c r="BK211" i="2"/>
  <c r="BK188" i="2"/>
  <c r="BK161" i="2"/>
  <c r="BK157" i="2"/>
  <c r="BK153" i="2"/>
  <c r="BK142" i="2"/>
  <c r="BK135" i="2"/>
  <c r="BJ144" i="3"/>
  <c r="BJ120" i="3"/>
  <c r="BJ122" i="3"/>
  <c r="BJ148" i="3"/>
  <c r="BJ129" i="3"/>
  <c r="BK242" i="2"/>
  <c r="BK238" i="2"/>
  <c r="BK229" i="2"/>
  <c r="BK222" i="2"/>
  <c r="BK218" i="2"/>
  <c r="BK207" i="2"/>
  <c r="BK194" i="2"/>
  <c r="BK187" i="2"/>
  <c r="BK182" i="2"/>
  <c r="BK164" i="2"/>
  <c r="BK156" i="2"/>
  <c r="BK152" i="2"/>
  <c r="BK146" i="2"/>
  <c r="BK141" i="2"/>
  <c r="BJ145" i="3"/>
  <c r="BK249" i="2"/>
  <c r="BK233" i="2"/>
  <c r="BK221" i="2"/>
  <c r="BK217" i="2"/>
  <c r="BK210" i="2"/>
  <c r="BK206" i="2"/>
  <c r="BK189" i="2"/>
  <c r="BK185" i="2"/>
  <c r="BK175" i="2"/>
  <c r="BK169" i="2"/>
  <c r="BK166" i="2"/>
  <c r="BK140" i="2"/>
  <c r="BJ149" i="3"/>
  <c r="BJ152" i="3"/>
  <c r="BJ153" i="3"/>
  <c r="BJ136" i="3"/>
  <c r="BJ123" i="3"/>
  <c r="BJ142" i="3" l="1"/>
  <c r="BJ143" i="3"/>
  <c r="BJ131" i="3"/>
  <c r="BE138" i="3"/>
  <c r="BJ139" i="3"/>
  <c r="BJ126" i="3"/>
  <c r="BJ124" i="3"/>
  <c r="BJ119" i="3" s="1"/>
  <c r="J97" i="3" s="1"/>
  <c r="BE154" i="3"/>
  <c r="BJ146" i="3"/>
  <c r="BJ130" i="3"/>
  <c r="BE150" i="3"/>
  <c r="F33" i="2"/>
  <c r="AZ95" i="1" s="1"/>
  <c r="BK251" i="2"/>
  <c r="J33" i="2"/>
  <c r="AV95" i="1" s="1"/>
  <c r="F35" i="2"/>
  <c r="BB95" i="1" s="1"/>
  <c r="F36" i="2"/>
  <c r="BC95" i="1" s="1"/>
  <c r="F37" i="2"/>
  <c r="BD95" i="1" s="1"/>
  <c r="P149" i="2"/>
  <c r="P195" i="2"/>
  <c r="BK239" i="2"/>
  <c r="J106" i="2" s="1"/>
  <c r="R263" i="2"/>
  <c r="P288" i="2"/>
  <c r="BK134" i="2"/>
  <c r="J98" i="2" s="1"/>
  <c r="R134" i="2"/>
  <c r="T180" i="2"/>
  <c r="P213" i="2"/>
  <c r="T225" i="2"/>
  <c r="BK263" i="2"/>
  <c r="J107" i="2"/>
  <c r="T278" i="2"/>
  <c r="R119" i="3"/>
  <c r="R149" i="2"/>
  <c r="P180" i="2"/>
  <c r="BK213" i="2"/>
  <c r="J104" i="2"/>
  <c r="R225" i="2"/>
  <c r="P263" i="2"/>
  <c r="P278" i="2"/>
  <c r="P119" i="3"/>
  <c r="T119" i="3"/>
  <c r="T134" i="2"/>
  <c r="BK195" i="2"/>
  <c r="J103" i="2"/>
  <c r="T213" i="2"/>
  <c r="R239" i="2"/>
  <c r="R288" i="2"/>
  <c r="P134" i="2"/>
  <c r="P133" i="2" s="1"/>
  <c r="BK180" i="2"/>
  <c r="J102" i="2" s="1"/>
  <c r="T195" i="2"/>
  <c r="P225" i="2"/>
  <c r="T263" i="2"/>
  <c r="R278" i="2"/>
  <c r="P125" i="3"/>
  <c r="T149" i="2"/>
  <c r="R180" i="2"/>
  <c r="R213" i="2"/>
  <c r="P239" i="2"/>
  <c r="BK278" i="2"/>
  <c r="J109" i="2"/>
  <c r="T288" i="2"/>
  <c r="R125" i="3"/>
  <c r="BK149" i="2"/>
  <c r="J99" i="2" s="1"/>
  <c r="R195" i="2"/>
  <c r="BK225" i="2"/>
  <c r="J105" i="2" s="1"/>
  <c r="T239" i="2"/>
  <c r="BK288" i="2"/>
  <c r="J110" i="2" s="1"/>
  <c r="T125" i="3"/>
  <c r="BK293" i="2"/>
  <c r="J112" i="2" s="1"/>
  <c r="BK177" i="2"/>
  <c r="J100" i="2" s="1"/>
  <c r="BK276" i="2"/>
  <c r="J108" i="2" s="1"/>
  <c r="J91" i="3"/>
  <c r="BE128" i="3"/>
  <c r="J92" i="3"/>
  <c r="J112" i="3"/>
  <c r="BE120" i="3"/>
  <c r="BE122" i="3"/>
  <c r="BE127" i="3"/>
  <c r="BE132" i="3"/>
  <c r="BE133" i="3"/>
  <c r="BE139" i="3"/>
  <c r="BE140" i="3"/>
  <c r="BE147" i="3"/>
  <c r="BE151" i="3"/>
  <c r="BE152" i="3"/>
  <c r="BE157" i="3"/>
  <c r="E85" i="3"/>
  <c r="F115" i="3"/>
  <c r="BE123" i="3"/>
  <c r="BE126" i="3"/>
  <c r="BE136" i="3"/>
  <c r="BE137" i="3"/>
  <c r="BE153" i="3"/>
  <c r="BE156" i="3"/>
  <c r="BE142" i="3"/>
  <c r="BE145" i="3"/>
  <c r="BE148" i="3"/>
  <c r="BE155" i="3"/>
  <c r="F114" i="3"/>
  <c r="BE124" i="3"/>
  <c r="BE129" i="3"/>
  <c r="BE130" i="3"/>
  <c r="BE131" i="3"/>
  <c r="BE134" i="3"/>
  <c r="BE135" i="3"/>
  <c r="BE143" i="3"/>
  <c r="BE149" i="3"/>
  <c r="BE121" i="3"/>
  <c r="BE141" i="3"/>
  <c r="BE144" i="3"/>
  <c r="BE146" i="3"/>
  <c r="E85" i="2"/>
  <c r="J89" i="2"/>
  <c r="F91" i="2"/>
  <c r="J91" i="2"/>
  <c r="F92" i="2"/>
  <c r="J92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8" i="2"/>
  <c r="BF181" i="2"/>
  <c r="BF182" i="2"/>
  <c r="BF183" i="2"/>
  <c r="BF184" i="2"/>
  <c r="BF185" i="2"/>
  <c r="BF186" i="2"/>
  <c r="BF187" i="2"/>
  <c r="BF188" i="2"/>
  <c r="BF189" i="2"/>
  <c r="BF190" i="2"/>
  <c r="BF191" i="2"/>
  <c r="BF192" i="2"/>
  <c r="BF193" i="2"/>
  <c r="BF194" i="2"/>
  <c r="BF196" i="2"/>
  <c r="BF197" i="2"/>
  <c r="BF198" i="2"/>
  <c r="BF199" i="2"/>
  <c r="BF200" i="2"/>
  <c r="BF201" i="2"/>
  <c r="BF202" i="2"/>
  <c r="BF203" i="2"/>
  <c r="BF204" i="2"/>
  <c r="BF205" i="2"/>
  <c r="BF206" i="2"/>
  <c r="BF207" i="2"/>
  <c r="BF208" i="2"/>
  <c r="BF209" i="2"/>
  <c r="BF210" i="2"/>
  <c r="BF211" i="2"/>
  <c r="BF212" i="2"/>
  <c r="BF214" i="2"/>
  <c r="BF215" i="2"/>
  <c r="BF216" i="2"/>
  <c r="BF217" i="2"/>
  <c r="BF218" i="2"/>
  <c r="BF219" i="2"/>
  <c r="BF220" i="2"/>
  <c r="BF221" i="2"/>
  <c r="BF222" i="2"/>
  <c r="BF223" i="2"/>
  <c r="BF224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40" i="2"/>
  <c r="BF241" i="2"/>
  <c r="BF242" i="2"/>
  <c r="BF243" i="2"/>
  <c r="BF244" i="2"/>
  <c r="BF245" i="2"/>
  <c r="BF246" i="2"/>
  <c r="BF247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7" i="2"/>
  <c r="BF279" i="2"/>
  <c r="BF280" i="2"/>
  <c r="BF281" i="2"/>
  <c r="BF282" i="2"/>
  <c r="BF283" i="2"/>
  <c r="BF284" i="2"/>
  <c r="BF285" i="2"/>
  <c r="BF286" i="2"/>
  <c r="BF287" i="2"/>
  <c r="BF289" i="2"/>
  <c r="BF290" i="2"/>
  <c r="BF291" i="2"/>
  <c r="BF294" i="2"/>
  <c r="F36" i="3"/>
  <c r="BC96" i="1" s="1"/>
  <c r="F37" i="3"/>
  <c r="BD96" i="1" s="1"/>
  <c r="J33" i="3"/>
  <c r="AV96" i="1" s="1"/>
  <c r="F33" i="3"/>
  <c r="AZ96" i="1" s="1"/>
  <c r="F35" i="3"/>
  <c r="BB96" i="1" s="1"/>
  <c r="BJ125" i="3" l="1"/>
  <c r="J98" i="3" s="1"/>
  <c r="AZ94" i="1"/>
  <c r="W29" i="1" s="1"/>
  <c r="BB94" i="1"/>
  <c r="W31" i="1" s="1"/>
  <c r="BD94" i="1"/>
  <c r="W33" i="1" s="1"/>
  <c r="BC94" i="1"/>
  <c r="W32" i="1" s="1"/>
  <c r="T133" i="2"/>
  <c r="R133" i="2"/>
  <c r="P179" i="2"/>
  <c r="P132" i="2"/>
  <c r="AU95" i="1" s="1"/>
  <c r="R179" i="2"/>
  <c r="P118" i="3"/>
  <c r="AU96" i="1"/>
  <c r="R118" i="3"/>
  <c r="T179" i="2"/>
  <c r="T118" i="3"/>
  <c r="BK292" i="2"/>
  <c r="J111" i="2" s="1"/>
  <c r="BK133" i="2"/>
  <c r="J97" i="2"/>
  <c r="BJ118" i="3"/>
  <c r="J96" i="3" s="1"/>
  <c r="BK179" i="2"/>
  <c r="J101" i="2" s="1"/>
  <c r="F34" i="2"/>
  <c r="BA95" i="1" s="1"/>
  <c r="J34" i="3"/>
  <c r="AW96" i="1" s="1"/>
  <c r="AT96" i="1" s="1"/>
  <c r="J34" i="2"/>
  <c r="AW95" i="1" s="1"/>
  <c r="AT95" i="1" s="1"/>
  <c r="F34" i="3"/>
  <c r="BA96" i="1" s="1"/>
  <c r="T132" i="2" l="1"/>
  <c r="AX94" i="1"/>
  <c r="AY94" i="1"/>
  <c r="AV94" i="1"/>
  <c r="AK29" i="1" s="1"/>
  <c r="R132" i="2"/>
  <c r="BK132" i="2"/>
  <c r="J96" i="2" s="1"/>
  <c r="AU94" i="1"/>
  <c r="J30" i="3"/>
  <c r="AG96" i="1" s="1"/>
  <c r="BA94" i="1"/>
  <c r="W30" i="1" s="1"/>
  <c r="J39" i="3" l="1"/>
  <c r="AN96" i="1"/>
  <c r="AW94" i="1"/>
  <c r="AK30" i="1" s="1"/>
  <c r="J30" i="2"/>
  <c r="AG95" i="1" s="1"/>
  <c r="AG94" i="1" s="1"/>
  <c r="AK26" i="1" s="1"/>
  <c r="J39" i="2" l="1"/>
  <c r="AN95" i="1"/>
  <c r="AK35" i="1"/>
  <c r="AT94" i="1"/>
  <c r="AN94" i="1" s="1"/>
</calcChain>
</file>

<file path=xl/sharedStrings.xml><?xml version="1.0" encoding="utf-8"?>
<sst xmlns="http://schemas.openxmlformats.org/spreadsheetml/2006/main" count="3050" uniqueCount="730">
  <si>
    <t>Export Komplet</t>
  </si>
  <si>
    <t/>
  </si>
  <si>
    <t>2.0</t>
  </si>
  <si>
    <t>False</t>
  </si>
  <si>
    <t>{a360b144-651c-4a64-bb5d-63a8e1da3507}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</si>
  <si>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</si>
  <si>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</si>
  <si>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</si>
  <si>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</si>
  <si>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</si>
  <si>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</si>
  <si>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Kód:</t>
  </si>
  <si>
    <t>2023VS</t>
  </si>
  <si>
    <t>Stavba:</t>
  </si>
  <si>
    <t>Rekonštrukcia školského internátu</t>
  </si>
  <si>
    <t>JKSO:</t>
  </si>
  <si>
    <t>KS:</t>
  </si>
  <si>
    <t>Miesto:</t>
  </si>
  <si>
    <t xml:space="preserve"> </t>
  </si>
  <si>
    <t>Dátum:</t>
  </si>
  <si>
    <t>21. 4. 2023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</si>
  <si>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</si>
  <si>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</si>
  <si>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</si>
  <si>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</si>
  <si>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</si>
  <si>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</si>
  <si>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</si>
  <si>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</si>
  <si>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</si>
  <si>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</si>
  <si>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</si>
  <si>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</si>
  <si>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</si>
  <si>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</si>
  <si>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</si>
  <si>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</si>
  <si>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</si>
  <si>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</si>
  <si>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</si>
  <si>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</si>
  <si>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</si>
  <si>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</si>
  <si>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</si>
  <si>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</si>
  <si>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</si>
  <si>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</si>
  <si>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</si>
  <si>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</si>
  <si>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</si>
  <si>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</si>
  <si>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</si>
  <si>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</si>
  <si>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</si>
  <si>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</si>
  <si>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</si>
  <si>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</si>
  <si>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</si>
  <si>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</si>
  <si>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</si>
  <si>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</si>
  <si>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</si>
  <si>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</si>
  <si>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</si>
  <si>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</si>
  <si>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</si>
  <si>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</si>
  <si>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</si>
  <si>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</si>
  <si>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</si>
  <si>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</si>
  <si>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</si>
  <si>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</si>
  <si>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</si>
  <si>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VK</t>
  </si>
  <si>
    <t>Rekonštrukcia školsk...</t>
  </si>
  <si>
    <t>STA</t>
  </si>
  <si>
    <t>1</t>
  </si>
  <si>
    <t>{bf610176-63ff-4353-adcc-6ffb1e31cb03}</t>
  </si>
  <si>
    <t>a</t>
  </si>
  <si>
    <t>Bleskozvod</t>
  </si>
  <si>
    <t>{9886e796-8c59-4986-ae51-b18353f8f353}</t>
  </si>
  <si>
    <t>KRYCÍ LIST ROZPOČTU</t>
  </si>
  <si>
    <t>Objekt:</t>
  </si>
  <si>
    <t>VK - Rekonštrukcia školsk...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</si>
  <si>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</si>
  <si>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</si>
  <si>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</si>
  <si>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</si>
  <si>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</si>
  <si>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</si>
  <si>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</si>
  <si>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</si>
  <si>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</si>
  <si>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</si>
  <si>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</si>
  <si>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</si>
  <si>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   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</si>
  <si>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</si>
  <si>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</si>
  <si>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</si>
  <si>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</si>
  <si>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</si>
  <si>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</si>
  <si>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</si>
  <si>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</si>
  <si>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</si>
  <si>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</si>
  <si>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</si>
  <si>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</si>
  <si>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</si>
  <si>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</si>
  <si>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</si>
  <si>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</si>
  <si>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</si>
  <si>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</si>
  <si>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</si>
  <si>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</si>
  <si>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</si>
  <si>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</si>
  <si>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</si>
  <si>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</si>
  <si>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</si>
  <si>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</si>
  <si>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</si>
  <si>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okenných otvorov, predmetov a konštrukcií</t>
  </si>
  <si>
    <t>m2</t>
  </si>
  <si>
    <t>4</t>
  </si>
  <si>
    <t>2</t>
  </si>
  <si>
    <t>612425931</t>
  </si>
  <si>
    <t>Omietka vápenná vnútorného ostenia okenného alebo dverného</t>
  </si>
  <si>
    <t>3</t>
  </si>
  <si>
    <t>622421222.S</t>
  </si>
  <si>
    <t>Oprava vonkajších omietok stien zo suchých zmesí, štukových, členitosť I, opravovaná plocha nad 10% do 20%</t>
  </si>
  <si>
    <t>622460111.S</t>
  </si>
  <si>
    <t>Príprava vonkajšieho podkladu stien na silno a nerovnomerne nasiakavé podklady regulátorom nasiakavosti</t>
  </si>
  <si>
    <t>8</t>
  </si>
  <si>
    <t>5</t>
  </si>
  <si>
    <t>622461042.S</t>
  </si>
  <si>
    <t>Vonkajšia omietka stien pastovitá silikátová ryhovaná, hr. 1,5 mm</t>
  </si>
  <si>
    <t>10</t>
  </si>
  <si>
    <t>622465112</t>
  </si>
  <si>
    <t>Vonkajšia omietka stien , mramorové zrná, marmolit, strednozrnná</t>
  </si>
  <si>
    <t>12</t>
  </si>
  <si>
    <t>7</t>
  </si>
  <si>
    <t>622481119.S</t>
  </si>
  <si>
    <t>Potiahnutie vonkajších stien sklotextílnou mriežkou s celoplošným prilepením</t>
  </si>
  <si>
    <t>14</t>
  </si>
  <si>
    <t>625250550.S</t>
  </si>
  <si>
    <t>Kontaktný zatepľovací systém soklovej alebo vodou namáhanej časti hr. 120 mm, skrutkovacie kotvy</t>
  </si>
  <si>
    <t>16</t>
  </si>
  <si>
    <t>9</t>
  </si>
  <si>
    <t>625250703.S1</t>
  </si>
  <si>
    <t>Kontaktný zatepľovací systém z minerálnej vlny hr. 50 mm, ostenia vr. líšt</t>
  </si>
  <si>
    <t>18</t>
  </si>
  <si>
    <t>625250711.S</t>
  </si>
  <si>
    <t>Kontaktný zatepľovací systém z minerálnej vlny hr. 160 mm, skrutkovacie kotvy vr. líšt</t>
  </si>
  <si>
    <t>11</t>
  </si>
  <si>
    <t>625250893.S</t>
  </si>
  <si>
    <t>Kontaktný zatepľovací systém z PIR hr. 60 mm, skrutkovacie kotvy vr. líšt</t>
  </si>
  <si>
    <t>22</t>
  </si>
  <si>
    <t>625250895.S</t>
  </si>
  <si>
    <t>Kontaktný zatepľovací systém z PIR hr. 80 mm, skrutkovacie kotvy vr. líšt</t>
  </si>
  <si>
    <t>24</t>
  </si>
  <si>
    <t>13</t>
  </si>
  <si>
    <t>625250897.S</t>
  </si>
  <si>
    <t>Kontaktný zatepľovací systém z PIR hr. 100 mm, skrutkovacie kotvy - podhľad vr. líšt</t>
  </si>
  <si>
    <t>26</t>
  </si>
  <si>
    <t>625250900.S</t>
  </si>
  <si>
    <t>Kontaktný zatepľovací systém z PIR hr. 160 mm, skrutkovacie kotvy vr. líšt</t>
  </si>
  <si>
    <t>28</t>
  </si>
  <si>
    <t>Ostatné konštrukcie a práce-búranie</t>
  </si>
  <si>
    <t>15</t>
  </si>
  <si>
    <t>941941042.S</t>
  </si>
  <si>
    <t>Montáž lešenia ľahkého pracovného radového s podlahami šírky nad 1,00 do 1,20 m, výšky nad 10 do 30 m</t>
  </si>
  <si>
    <t>30</t>
  </si>
  <si>
    <t>941941292.S</t>
  </si>
  <si>
    <t>Príplatok za prvý a každý ďalší i začatý mesiac použitia lešenia ľahkého pracovného radového s podlahami šírky nad 1,00 do 1,20 m, v. nad 10 do 30 m</t>
  </si>
  <si>
    <t>32</t>
  </si>
  <si>
    <t>17</t>
  </si>
  <si>
    <t>941941842.S</t>
  </si>
  <si>
    <t>Demontáž lešenia ľahkého pracovného radového s podlahami šírky nad 1,00 do 1,20 m, výšky nad 10 do 30 m</t>
  </si>
  <si>
    <t>34</t>
  </si>
  <si>
    <t>952903012.S</t>
  </si>
  <si>
    <t>Čistenie fasád tlakovou vodou od prachu, usadenín a pavučín z pojazdnej plošiny</t>
  </si>
  <si>
    <t>36</t>
  </si>
  <si>
    <t>19</t>
  </si>
  <si>
    <t>953946201.S</t>
  </si>
  <si>
    <t>Systémový priamy balkónový profil (hliníkový)</t>
  </si>
  <si>
    <t>m</t>
  </si>
  <si>
    <t>38</t>
  </si>
  <si>
    <t>953946202.S</t>
  </si>
  <si>
    <t>Systémový vonkajší rohový balkónový profil (hliníkový)</t>
  </si>
  <si>
    <t>ks</t>
  </si>
  <si>
    <t>40</t>
  </si>
  <si>
    <t>21</t>
  </si>
  <si>
    <t>953946221.S</t>
  </si>
  <si>
    <t>Spojka systémového balkónového profilu (hliníková)</t>
  </si>
  <si>
    <t>42</t>
  </si>
  <si>
    <t>953996222.S</t>
  </si>
  <si>
    <t>Krytka systémového balkónového profilu (PVC)</t>
  </si>
  <si>
    <t>44</t>
  </si>
  <si>
    <t>23</t>
  </si>
  <si>
    <t>953997961.S</t>
  </si>
  <si>
    <t>Montáž hranatej plastovej vetracej mriežky plochy do 0,06 m2</t>
  </si>
  <si>
    <t>46</t>
  </si>
  <si>
    <t>M</t>
  </si>
  <si>
    <t>429720337300.S</t>
  </si>
  <si>
    <t>Mriežka ventilačná plastová, hranatá so sieťkou, rozmery šxvxhr 150x150x15 mm</t>
  </si>
  <si>
    <t>48</t>
  </si>
  <si>
    <t>25</t>
  </si>
  <si>
    <t>50</t>
  </si>
  <si>
    <t>429720338100</t>
  </si>
  <si>
    <t>Mriežka ventilačná plastová, hranatá so sieťkou, rozmery šxvxhr 300x200x15 mm</t>
  </si>
  <si>
    <t>52</t>
  </si>
  <si>
    <t>27</t>
  </si>
  <si>
    <t>953997969</t>
  </si>
  <si>
    <t>Demontáž hranatej plastovej vetracej mriežky plochy do 0,06 m2</t>
  </si>
  <si>
    <t>54</t>
  </si>
  <si>
    <t>968061115.S</t>
  </si>
  <si>
    <t>Demontáž okien drevených, 1 bm obvodu - 0,008t</t>
  </si>
  <si>
    <t>56</t>
  </si>
  <si>
    <t>29</t>
  </si>
  <si>
    <t>968071115.S</t>
  </si>
  <si>
    <t>Demontáž okien kovových, 1 bm obvodu - 0,005t</t>
  </si>
  <si>
    <t>58</t>
  </si>
  <si>
    <t>968071116.S</t>
  </si>
  <si>
    <t>Demontáž dverí kovových vchodových, 1 bm obvodu - 0,005t</t>
  </si>
  <si>
    <t>60</t>
  </si>
  <si>
    <t>31</t>
  </si>
  <si>
    <t>968072876.1</t>
  </si>
  <si>
    <t>Vybúranie mreží plochy nad 2 m2</t>
  </si>
  <si>
    <t>62</t>
  </si>
  <si>
    <t>976071111.S</t>
  </si>
  <si>
    <t>Vybúranie kovových madiel a zábradlí,  -0,03700t</t>
  </si>
  <si>
    <t>64</t>
  </si>
  <si>
    <t>33</t>
  </si>
  <si>
    <t>978036131.S</t>
  </si>
  <si>
    <t>Otlčenie omietok šľachtených a pod., vonkajších brizolitových, v rozsahu do 20 %,  -0,01000t</t>
  </si>
  <si>
    <t>66</t>
  </si>
  <si>
    <t>978059631.S</t>
  </si>
  <si>
    <t>Odsekanie a odobratie obkladov stien z obkladačiek vonkajších vrátane podkladovej omietky nad 2 m2,  -0,08900t</t>
  </si>
  <si>
    <t>68</t>
  </si>
  <si>
    <t>35</t>
  </si>
  <si>
    <t>979011111</t>
  </si>
  <si>
    <t>Zvislá doprava sutiny a vybúraných hmôt za prvé podlažie nad alebo pod základným podlažím</t>
  </si>
  <si>
    <t>t</t>
  </si>
  <si>
    <t>70</t>
  </si>
  <si>
    <t>979011121</t>
  </si>
  <si>
    <t>Zvislá doprava sutiny a vybúraných hmôt za každé ďalšie podlažie</t>
  </si>
  <si>
    <t>72</t>
  </si>
  <si>
    <t>37</t>
  </si>
  <si>
    <t>979081111</t>
  </si>
  <si>
    <t>Odvoz sutiny a vybúraných hmôt na skládku do 1 km</t>
  </si>
  <si>
    <t>74</t>
  </si>
  <si>
    <t>979081121</t>
  </si>
  <si>
    <t>Odvoz sutiny a vybúraných hmôt na skládku za každý ďalší 1 km</t>
  </si>
  <si>
    <t>76</t>
  </si>
  <si>
    <t>39</t>
  </si>
  <si>
    <t>979082111</t>
  </si>
  <si>
    <t>Vnútrostavenisková doprava sutiny a vybúraných hmôt do 10 m</t>
  </si>
  <si>
    <t>78</t>
  </si>
  <si>
    <t>979082121</t>
  </si>
  <si>
    <t>Vnútrostavenisková doprava sutiny a vybúraných hmôt za každých ďalších 5 m</t>
  </si>
  <si>
    <t>80</t>
  </si>
  <si>
    <t>41</t>
  </si>
  <si>
    <t>979089112</t>
  </si>
  <si>
    <t>Poplatok za skladovanie - drevo, sklo, plasty (17 02 ), ostatné</t>
  </si>
  <si>
    <t>82</t>
  </si>
  <si>
    <t>99</t>
  </si>
  <si>
    <t>Presun hmôt HSV</t>
  </si>
  <si>
    <t>999281111</t>
  </si>
  <si>
    <t>Presun hmôt pre opravy a údržbu objektov vrátane vonkajších plášťov výšky do 25 m</t>
  </si>
  <si>
    <t>84</t>
  </si>
  <si>
    <t>PSV</t>
  </si>
  <si>
    <t>Práce a dodávky PSV</t>
  </si>
  <si>
    <t>711</t>
  </si>
  <si>
    <t>Izolácie proti vode a vlhkosti</t>
  </si>
  <si>
    <t>43</t>
  </si>
  <si>
    <t>711112001.S</t>
  </si>
  <si>
    <t>Zhotovenie  izolácie proti zemnej vlhkosti zvislá penetračným náterom za studena</t>
  </si>
  <si>
    <t>86</t>
  </si>
  <si>
    <t>246170000900.S</t>
  </si>
  <si>
    <t>Lak asfaltový penetračný</t>
  </si>
  <si>
    <t>88</t>
  </si>
  <si>
    <t>45</t>
  </si>
  <si>
    <t>711142559.S</t>
  </si>
  <si>
    <t>Zhotovenie  izolácie proti zemnej vlhkosti a tlakovej vode zvislá NAIP pritavením</t>
  </si>
  <si>
    <t>90</t>
  </si>
  <si>
    <t>628310001000</t>
  </si>
  <si>
    <t>Pás asfaltový  pre spodné vrstvy hydroizolačných systémov</t>
  </si>
  <si>
    <t>92</t>
  </si>
  <si>
    <t>47</t>
  </si>
  <si>
    <t>711210200.S</t>
  </si>
  <si>
    <t>Zhotovenie dvojnásobnej izol. stierky balkónov a terás na ploche vodorovnej</t>
  </si>
  <si>
    <t>94</t>
  </si>
  <si>
    <t>245650000400.S</t>
  </si>
  <si>
    <t>Stierka hydroizolačná na báze cementu</t>
  </si>
  <si>
    <t>kg</t>
  </si>
  <si>
    <t>96</t>
  </si>
  <si>
    <t>49</t>
  </si>
  <si>
    <t>247710007700.S</t>
  </si>
  <si>
    <t>Pás tesniaci š. 120 mm, na utesnenie rohových a spojovacích škár pri aplikácii hydroizolácií</t>
  </si>
  <si>
    <t>98</t>
  </si>
  <si>
    <t>711210210.S</t>
  </si>
  <si>
    <t>Zhotovenie dvojnásobnej izol. stierky balkónov a terás na ploche zvislej</t>
  </si>
  <si>
    <t>100</t>
  </si>
  <si>
    <t>51</t>
  </si>
  <si>
    <t>102</t>
  </si>
  <si>
    <t>104</t>
  </si>
  <si>
    <t>53</t>
  </si>
  <si>
    <t>711790100.S</t>
  </si>
  <si>
    <t>Zhotovenie detailov k hydroizolačným fóliam - stenová lišta z HPP rš. 50 mm pre etapové ukončenie, líniové kotvenie, ukončenie na zvislej hrane</t>
  </si>
  <si>
    <t>106</t>
  </si>
  <si>
    <t>311970001500.S</t>
  </si>
  <si>
    <t>Vrut do dĺžky 150 mm na upevnenie do kombi dosiek</t>
  </si>
  <si>
    <t>108</t>
  </si>
  <si>
    <t>55</t>
  </si>
  <si>
    <t>553430004400.S</t>
  </si>
  <si>
    <t>Pásik z poplastovaného plechu pre ukončenie fólií z PVC š. 50 mm, dĺ. 2 m</t>
  </si>
  <si>
    <t>110</t>
  </si>
  <si>
    <t>998711201.S</t>
  </si>
  <si>
    <t>Presun hmôt pre izoláciu proti vode v objektoch výšky do 6 m</t>
  </si>
  <si>
    <t>%</t>
  </si>
  <si>
    <t>112</t>
  </si>
  <si>
    <t>712</t>
  </si>
  <si>
    <t>Izolácie striech, povlakové krytiny</t>
  </si>
  <si>
    <t>57</t>
  </si>
  <si>
    <t>712300832.S</t>
  </si>
  <si>
    <t>Odstránenie povlakovej krytiny na strechách plochých 10° dvojvrstvovej,  -0,01000t</t>
  </si>
  <si>
    <t>114</t>
  </si>
  <si>
    <t>712361701</t>
  </si>
  <si>
    <t>Zhotovenie povlakovej krytiny striech plochých do 10° gumami fóliou položenou voľne</t>
  </si>
  <si>
    <t>116</t>
  </si>
  <si>
    <t>59</t>
  </si>
  <si>
    <t>283230007650</t>
  </si>
  <si>
    <t>Separačná fólia hliníková, vodivá, detekčná (napr.Controfoil), rozmery rolky lxšxhr 1350x500x0,16 mm</t>
  </si>
  <si>
    <t>118</t>
  </si>
  <si>
    <t>712370070.S</t>
  </si>
  <si>
    <t>Zhotovenie povlakovej krytiny striech plochých do 10° PVC-P fóliou upevnenou prikotvením so zvarením spoju</t>
  </si>
  <si>
    <t>120</t>
  </si>
  <si>
    <t>61</t>
  </si>
  <si>
    <t>283220002300</t>
  </si>
  <si>
    <t>Hydroizolačná fólia , hr. 2,00 mm, š. 1,6/2,05 m, izolácia plochých striech, sivá</t>
  </si>
  <si>
    <t>122</t>
  </si>
  <si>
    <t>124</t>
  </si>
  <si>
    <t>63</t>
  </si>
  <si>
    <t>712873240.S</t>
  </si>
  <si>
    <t>Zhotovenie povlakovej krytiny vytiahnutím izol. povlaku na konštrukcie prevyšujúce úroveň strechy nad 50 cm prikotvením so zváraným spojom</t>
  </si>
  <si>
    <t>126</t>
  </si>
  <si>
    <t>128</t>
  </si>
  <si>
    <t>65</t>
  </si>
  <si>
    <t>130</t>
  </si>
  <si>
    <t>712973531</t>
  </si>
  <si>
    <t>Povlaková krytina - detaily k  fóliam osadenie hotovej strešnej vpuste a chrliča</t>
  </si>
  <si>
    <t>132</t>
  </si>
  <si>
    <t>67</t>
  </si>
  <si>
    <t>286630033-1</t>
  </si>
  <si>
    <t>Zvislá vyhrievaná strešná vpusť DN125  s integrovanou PVC  manžetou a ochranným košom</t>
  </si>
  <si>
    <t>134</t>
  </si>
  <si>
    <t>712990040.S</t>
  </si>
  <si>
    <t>Položenie geotextílie vodorovne alebo zvislo na strechy ploché do 10°</t>
  </si>
  <si>
    <t>136</t>
  </si>
  <si>
    <t>69</t>
  </si>
  <si>
    <t>693110002000.S</t>
  </si>
  <si>
    <t>Geotextília polypropylénová netkaná 200 g/m2</t>
  </si>
  <si>
    <t>138</t>
  </si>
  <si>
    <t>712991040.S</t>
  </si>
  <si>
    <t>Montáž podkladnej konštrukcie z OSB dosiek na atike šírky 411 - 620 mm pod klampiarske konštrukcie</t>
  </si>
  <si>
    <t>140</t>
  </si>
  <si>
    <t>71</t>
  </si>
  <si>
    <t>311690001000.S</t>
  </si>
  <si>
    <t>Rozperný nit 6x30 mm do betónu, hliníkový</t>
  </si>
  <si>
    <t>142</t>
  </si>
  <si>
    <t>607260000300.S</t>
  </si>
  <si>
    <t>Doska OSB nebrúsená hr. 18 mm</t>
  </si>
  <si>
    <t>144</t>
  </si>
  <si>
    <t>73</t>
  </si>
  <si>
    <t>998712203.S</t>
  </si>
  <si>
    <t>Presun hmôt pre izoláciu povlakovej krytiny v objektoch výšky nad 12 do 24 m</t>
  </si>
  <si>
    <t>146</t>
  </si>
  <si>
    <t>713</t>
  </si>
  <si>
    <t xml:space="preserve">Izolácie tepelné   </t>
  </si>
  <si>
    <t>713000040.S</t>
  </si>
  <si>
    <t>Odstránenie nadstresnej tepelnej izolácie striech plochých kladenej voľne z vláknitých materiálov hr. do 10 cm -0,009t</t>
  </si>
  <si>
    <t>148</t>
  </si>
  <si>
    <t>75</t>
  </si>
  <si>
    <t>713122131.S</t>
  </si>
  <si>
    <t>Montáž tepelnej izolácie podláh polystyrénom, kladeným do lepidla</t>
  </si>
  <si>
    <t>150</t>
  </si>
  <si>
    <t>283750004245.S</t>
  </si>
  <si>
    <t>Doska PIR s obojstranným nasýteným skleneným vláknom hr. 100 mm</t>
  </si>
  <si>
    <t>152</t>
  </si>
  <si>
    <t>77</t>
  </si>
  <si>
    <t>713142155</t>
  </si>
  <si>
    <t>Montáž TI striech plochých do 10° polystyrénom, rozloženej v jednej vrstve, prikotvením</t>
  </si>
  <si>
    <t>154</t>
  </si>
  <si>
    <t>283750004260.S</t>
  </si>
  <si>
    <t>Doska PIR s obojstranným nasýteným skleneným vláknom hr. 160 mm</t>
  </si>
  <si>
    <t>156</t>
  </si>
  <si>
    <t>79</t>
  </si>
  <si>
    <t>713142255.S</t>
  </si>
  <si>
    <t>Montáž tepelnej izolácie striech plochých do 10° polystyrénom, rozloženej v dvoch vrstvách, prikotvením</t>
  </si>
  <si>
    <t>158</t>
  </si>
  <si>
    <t>283720009000</t>
  </si>
  <si>
    <t>Doska EPS 150S hr. 100 mm, na zateplenie podláh a strešných terás</t>
  </si>
  <si>
    <t>160</t>
  </si>
  <si>
    <t>81</t>
  </si>
  <si>
    <t>283720009300</t>
  </si>
  <si>
    <t>Doska EPS 150S hr. 150 mm, na zateplenie podláh a strešných terás</t>
  </si>
  <si>
    <t>162</t>
  </si>
  <si>
    <t>713144080.S</t>
  </si>
  <si>
    <t>Montáž tepelnej izolácie na atiku z XPS do lepidla</t>
  </si>
  <si>
    <t>164</t>
  </si>
  <si>
    <t>83</t>
  </si>
  <si>
    <t>283750002000.S</t>
  </si>
  <si>
    <t>Doska XPShr. 80 mm, zakladanie stavieb, podlahy, obrátené ploché strechy</t>
  </si>
  <si>
    <t>166</t>
  </si>
  <si>
    <t>998713201</t>
  </si>
  <si>
    <t>Presun hmôt pre izolácie tepelné v objektoch výšky do 6 m</t>
  </si>
  <si>
    <t>168</t>
  </si>
  <si>
    <t>764</t>
  </si>
  <si>
    <t>Konštrukcie klampiarske</t>
  </si>
  <si>
    <t>85</t>
  </si>
  <si>
    <t>764311822.S</t>
  </si>
  <si>
    <t>Demontáž krytiny hladkej strešnej z tabúľ 2000 x 1000 mm, so sklonom do 30st.,  -0,00732t</t>
  </si>
  <si>
    <t>170</t>
  </si>
  <si>
    <t>764317210.S</t>
  </si>
  <si>
    <t>Krytiny hladké z pozinkovaného farbeného PZf plechu, železobetónových dosiek</t>
  </si>
  <si>
    <t>172</t>
  </si>
  <si>
    <t>87</t>
  </si>
  <si>
    <t>764331850.S</t>
  </si>
  <si>
    <t>Demontáž lemovania múrov na strechách s tvrdou krytinou, so sklonom do 30st. rš 400 a 500 mm,  -0,00298t</t>
  </si>
  <si>
    <t>174</t>
  </si>
  <si>
    <t>764352423.S</t>
  </si>
  <si>
    <t>Žľaby z pozinkovaného farbeného PZf plechu, pododkvapové polkruhové</t>
  </si>
  <si>
    <t>176</t>
  </si>
  <si>
    <t>89</t>
  </si>
  <si>
    <t>764352810.S</t>
  </si>
  <si>
    <t>Demontáž žľabov pododkvapových polkruhových so sklonom do 30st. rš 330 mm,  -0,00330t</t>
  </si>
  <si>
    <t>178</t>
  </si>
  <si>
    <t>764410350.S</t>
  </si>
  <si>
    <t>Oplechovanie parapetov z hliníkového Al plechu, vrátane rohov r.š. 330 mm</t>
  </si>
  <si>
    <t>180</t>
  </si>
  <si>
    <t>91</t>
  </si>
  <si>
    <t>764410850.S</t>
  </si>
  <si>
    <t>Demontáž oplechovania parapetov rš od 100 do 330 mm,  -0,00135t</t>
  </si>
  <si>
    <t>182</t>
  </si>
  <si>
    <t>764430500.S</t>
  </si>
  <si>
    <t>Oplechovanie muriva a atík z poplastovaného plechu, vrátane rohov r.š. 250 mm</t>
  </si>
  <si>
    <t>184</t>
  </si>
  <si>
    <t>93</t>
  </si>
  <si>
    <t>764430520.S</t>
  </si>
  <si>
    <t>Oplechovanie muriva a atík z poplastovaného plechu, vrátane rohov r.š. 400 mm</t>
  </si>
  <si>
    <t>186</t>
  </si>
  <si>
    <t>764430550.S</t>
  </si>
  <si>
    <t>Oplechovanie muriva a atík z poplastovaného plechu, vrátane rohov r.š. 750 mm</t>
  </si>
  <si>
    <t>188</t>
  </si>
  <si>
    <t>95</t>
  </si>
  <si>
    <t>764454453.S</t>
  </si>
  <si>
    <t>Zvodové rúry z pozinkovaného farbeného PZf plechu, kruhové priemer 100 mm</t>
  </si>
  <si>
    <t>190</t>
  </si>
  <si>
    <t>764454801.S</t>
  </si>
  <si>
    <t>Demontáž odpadových rúr kruhových, s priemerom 75 a 100 mm,  -0,00226t</t>
  </si>
  <si>
    <t>192</t>
  </si>
  <si>
    <t>97</t>
  </si>
  <si>
    <t>998764203</t>
  </si>
  <si>
    <t>Presun hmôt pre konštrukcie klampiarske v objektoch výšky nad 12 do 24 m</t>
  </si>
  <si>
    <t>194</t>
  </si>
  <si>
    <t>766</t>
  </si>
  <si>
    <t>Konštrukcie stolárske</t>
  </si>
  <si>
    <t>766621400.S</t>
  </si>
  <si>
    <t>Montáž okien plastových s hydroizolačnými ISO páskami (exteriérová a interiérová)</t>
  </si>
  <si>
    <t>196</t>
  </si>
  <si>
    <t>283290006100.S</t>
  </si>
  <si>
    <t>Tesniaca paropriepustná fólia polymér-flísová, š. 290 mm, dĺ. 30 m, pre tesnenie pripájacej škáry okenného rámu a muriva z exteriéru</t>
  </si>
  <si>
    <t>198</t>
  </si>
  <si>
    <t>283290006200.S</t>
  </si>
  <si>
    <t>Tesniaca paronepriepustná fólia polymér-flísová, š. 70 mm, dĺ. 30 m, pre tesnenie pripájacej škáry okenného rámu a muriva z interiéru</t>
  </si>
  <si>
    <t>200</t>
  </si>
  <si>
    <t>101</t>
  </si>
  <si>
    <t>6114100-O01</t>
  </si>
  <si>
    <t>Plastové okno , izolačné trojsklo, rozmer 1500x1500 mm, ozn. O01</t>
  </si>
  <si>
    <t>202</t>
  </si>
  <si>
    <t>6114100-O02</t>
  </si>
  <si>
    <t>Plastové okno , izolačné trojsklo, rozmer 1800x1500 mm, ozn. O02</t>
  </si>
  <si>
    <t>204</t>
  </si>
  <si>
    <t>103</t>
  </si>
  <si>
    <t>6114100-O03</t>
  </si>
  <si>
    <t>Plastové okno , izolačné trojsklo, rozmer 2400x1500 mm, ozn. O03</t>
  </si>
  <si>
    <t>206</t>
  </si>
  <si>
    <t>6114100-O04</t>
  </si>
  <si>
    <t>Plastové okno , izolačné trojsklo, rozmer 1800x665 mm, ozn. O04</t>
  </si>
  <si>
    <t>208</t>
  </si>
  <si>
    <t>105</t>
  </si>
  <si>
    <t>6114100-O05</t>
  </si>
  <si>
    <t>Plastové okno , izolačné trojsklo, rozmer 1200x1200 mm, ozn. O05</t>
  </si>
  <si>
    <t>210</t>
  </si>
  <si>
    <t>6114100-O06</t>
  </si>
  <si>
    <t>Plastové okno , izolačné trojsklo, rozmer 900x1200 mm, ozn. O06</t>
  </si>
  <si>
    <t>212</t>
  </si>
  <si>
    <t>107</t>
  </si>
  <si>
    <t>6114100-O07</t>
  </si>
  <si>
    <t>Plastové okno , izolačné trojsklo, rozmer 900x600 mm, ozn. O07</t>
  </si>
  <si>
    <t>214</t>
  </si>
  <si>
    <t>6114100-O08</t>
  </si>
  <si>
    <t>Plastové okno , izolačné trojsklo, rozmer 600x1300 mm, ozn. O08</t>
  </si>
  <si>
    <t>216</t>
  </si>
  <si>
    <t>109</t>
  </si>
  <si>
    <t>6114100-O09</t>
  </si>
  <si>
    <t>Plastová balkónová zostava , izolačné trojsklo, rozmer okno 1500x1500 mm, rozmer dvere 900x2400 ozn. O09</t>
  </si>
  <si>
    <t>218</t>
  </si>
  <si>
    <t>6114100-O10</t>
  </si>
  <si>
    <t>Plastová balkónová zostava , izolačné trojsklo, rozmer okno 1500x600 mm, rozmer dvere 900x2400 ozn. O10</t>
  </si>
  <si>
    <t>220</t>
  </si>
  <si>
    <t>111</t>
  </si>
  <si>
    <t>6114100-O11</t>
  </si>
  <si>
    <t>Plastové okno , izolačné trojsklo, rozmer 1300x700 mm, ozn. O11</t>
  </si>
  <si>
    <t>222</t>
  </si>
  <si>
    <t>766621405.S1</t>
  </si>
  <si>
    <t>Montáž  plastových dverí s hydroizolačnými ISO páskami (exteriérová a interiérová)</t>
  </si>
  <si>
    <t>224</t>
  </si>
  <si>
    <t>113</t>
  </si>
  <si>
    <t>226</t>
  </si>
  <si>
    <t>228</t>
  </si>
  <si>
    <t>115</t>
  </si>
  <si>
    <t>6117300-D01</t>
  </si>
  <si>
    <t>Plastové dvere, jednokrídlové, plné so samozatváračom, s plastovou bezpečnostnou výplňou, rozmer 1050x2050 mm - ozn. D01</t>
  </si>
  <si>
    <t>230</t>
  </si>
  <si>
    <t>6117300-D02</t>
  </si>
  <si>
    <t>Plastové dvere, dvojkrídlové, plné so samozatváračom, s plastovou bezpečnostnou výplňou, rozmer 1950x2050 mm - ozn. D02</t>
  </si>
  <si>
    <t>232</t>
  </si>
  <si>
    <t>117</t>
  </si>
  <si>
    <t>7666941411</t>
  </si>
  <si>
    <t>Montáž parapetnej dosky plastovej šírky do 300 mm</t>
  </si>
  <si>
    <t>234</t>
  </si>
  <si>
    <t>611560000300.S</t>
  </si>
  <si>
    <t>Parapetná doska plastová, šírka 250 mm, komôrková vnútorná</t>
  </si>
  <si>
    <t>236</t>
  </si>
  <si>
    <t>119</t>
  </si>
  <si>
    <t>611560000800.S</t>
  </si>
  <si>
    <t>Plastové krytky k vnútorným parapetom plastovým, pár, vo farbe biela, mramor, zlatý dub, buk, mahagón, orech</t>
  </si>
  <si>
    <t>238</t>
  </si>
  <si>
    <t>998766203.S</t>
  </si>
  <si>
    <t>Presun hmot pre konštrukcie stolárske v objektoch výšky nad 12 do 24 m</t>
  </si>
  <si>
    <t>240</t>
  </si>
  <si>
    <t>767</t>
  </si>
  <si>
    <t>Konštrukcie doplnkové kovové</t>
  </si>
  <si>
    <t>121</t>
  </si>
  <si>
    <t>767119-B04</t>
  </si>
  <si>
    <t>Odstránenie tabúľ na fasáde</t>
  </si>
  <si>
    <t>súbor</t>
  </si>
  <si>
    <t>242</t>
  </si>
  <si>
    <t>767119-K05</t>
  </si>
  <si>
    <t>Úprava strešných komínikov</t>
  </si>
  <si>
    <t>244</t>
  </si>
  <si>
    <t>123</t>
  </si>
  <si>
    <t>767119-K06</t>
  </si>
  <si>
    <t>Úprava strešných žalúzií na nadstavbách</t>
  </si>
  <si>
    <t>246</t>
  </si>
  <si>
    <t>767119-SP07</t>
  </si>
  <si>
    <t>Zavesenie tabúľ na stenu prekotvenie na zatepľovací systém</t>
  </si>
  <si>
    <t>248</t>
  </si>
  <si>
    <t>125</t>
  </si>
  <si>
    <t>767119-SP08</t>
  </si>
  <si>
    <t>Úprava striešky nad vstupom pre zatepľovací systém (odrezanie z polykarbonátu oplechovanie)</t>
  </si>
  <si>
    <t>250</t>
  </si>
  <si>
    <t>767119-Z02</t>
  </si>
  <si>
    <t>Montáž a dodávka - Zábradlia loggie s výplňou, žiarový pozink 80 mikr., HPL doska hr. 8 mm, kotvenie</t>
  </si>
  <si>
    <t>252</t>
  </si>
  <si>
    <t>127</t>
  </si>
  <si>
    <t>767119-Z04</t>
  </si>
  <si>
    <t>Montáž a dodávka - Anténa pre providerov, oceľová konštrukcia žiarovo zinkovaná s osadením na strechu</t>
  </si>
  <si>
    <t>254</t>
  </si>
  <si>
    <t>767833100.S</t>
  </si>
  <si>
    <t>Montáž rebríkov do muriva s bočnicami z profilovej ocele, z rúrok alebo z tenkostenných profilov</t>
  </si>
  <si>
    <t>256</t>
  </si>
  <si>
    <t>129</t>
  </si>
  <si>
    <t>631260001135.S</t>
  </si>
  <si>
    <t>Rebrík pozinkovaný vrátane kotvenia</t>
  </si>
  <si>
    <t>258</t>
  </si>
  <si>
    <t>631260001145.S</t>
  </si>
  <si>
    <t>Ochranná klietka pre rebrík pozinkovaná</t>
  </si>
  <si>
    <t>260</t>
  </si>
  <si>
    <t>131</t>
  </si>
  <si>
    <t>767833109</t>
  </si>
  <si>
    <t>Demontáž rebríkov do muriva s bočnicami z profilovej ocele, z rúrok alebo z tenkostenných profilov</t>
  </si>
  <si>
    <t>262</t>
  </si>
  <si>
    <t>998767203.S</t>
  </si>
  <si>
    <t>Presun hmôt pre kovové stavebné doplnkové konštrukcie v objektoch výšky nad 12 do 24 m</t>
  </si>
  <si>
    <t>264</t>
  </si>
  <si>
    <t>769</t>
  </si>
  <si>
    <t>Montáže vzduchotechnických zariadení</t>
  </si>
  <si>
    <t>133</t>
  </si>
  <si>
    <t>76909-SP12</t>
  </si>
  <si>
    <t>Prekotvenie klimatizačnej jednotky na zateplovací systém, nové konzoly</t>
  </si>
  <si>
    <t>266</t>
  </si>
  <si>
    <t>771</t>
  </si>
  <si>
    <t>Podlahy z dlaždíc</t>
  </si>
  <si>
    <t>771415317.S</t>
  </si>
  <si>
    <t>Montáž soklíkov z obkladačiek  tmelu veľ. 300 x 80 mm</t>
  </si>
  <si>
    <t>268</t>
  </si>
  <si>
    <t>135</t>
  </si>
  <si>
    <t>597640006300.S</t>
  </si>
  <si>
    <t>Sokel keramický, lxvxhr 298x80x9 mm</t>
  </si>
  <si>
    <t>270</t>
  </si>
  <si>
    <t>585820000800</t>
  </si>
  <si>
    <t>Stavebné lepidlo cementové, mrazuvzdorné, na obklady a dlažby, biele, trieda C1T, 25 kg</t>
  </si>
  <si>
    <t>272</t>
  </si>
  <si>
    <t>137</t>
  </si>
  <si>
    <t>585860000600</t>
  </si>
  <si>
    <t>Flexibilná škárovacia hmota  Flex (sivá)</t>
  </si>
  <si>
    <t>274</t>
  </si>
  <si>
    <t>771576109.S</t>
  </si>
  <si>
    <t>Montáž podláh z dlaždíc keramických do tmelu flexibilného mrazuvzdorného veľ. 300 x 300 mm vr. schodiska</t>
  </si>
  <si>
    <t>276</t>
  </si>
  <si>
    <t>139</t>
  </si>
  <si>
    <t>597740000900.S</t>
  </si>
  <si>
    <t>Dlaždice keramické s protišmykovým povrchom, lxv 300x300 mm</t>
  </si>
  <si>
    <t>278</t>
  </si>
  <si>
    <t>280</t>
  </si>
  <si>
    <t>141</t>
  </si>
  <si>
    <t>282</t>
  </si>
  <si>
    <t>998771203.S</t>
  </si>
  <si>
    <t>Presun hmôt pre podlahy z dlaždíc v objektoch výšky nad 12 do 24 m</t>
  </si>
  <si>
    <t>284</t>
  </si>
  <si>
    <t>783</t>
  </si>
  <si>
    <t>Nátery</t>
  </si>
  <si>
    <t>143</t>
  </si>
  <si>
    <t>783201812.S</t>
  </si>
  <si>
    <t>Odstránenie starých náterov z kovových stavebných doplnkových konštrukcií oceľovou kefou</t>
  </si>
  <si>
    <t>286</t>
  </si>
  <si>
    <t>783225100.S</t>
  </si>
  <si>
    <t>Nátery kov.stav.doplnk.konštr. syntetické na vzduchu schnúce dvojnás. 1x s emailov. - 105µm</t>
  </si>
  <si>
    <t>288</t>
  </si>
  <si>
    <t>145</t>
  </si>
  <si>
    <t>783226100.S</t>
  </si>
  <si>
    <t>Nátery kov.stav.doplnk.konštr. syntetické na vzduchu schnúce základný - 35µm</t>
  </si>
  <si>
    <t>290</t>
  </si>
  <si>
    <t>Práce a dodávky M</t>
  </si>
  <si>
    <t>21-M</t>
  </si>
  <si>
    <t>Elektromontáže</t>
  </si>
  <si>
    <t>210-B06</t>
  </si>
  <si>
    <t>Odstránenie telekomunikačných zariadení na streche</t>
  </si>
  <si>
    <t>kpl</t>
  </si>
  <si>
    <t>292</t>
  </si>
  <si>
    <t>a - Bleskozvod</t>
  </si>
  <si>
    <t xml:space="preserve">46-M - Zemné práce pri extr.mont.prácach   </t>
  </si>
  <si>
    <t xml:space="preserve">21-M - Elektromontáže   </t>
  </si>
  <si>
    <t>46-M</t>
  </si>
  <si>
    <t xml:space="preserve">Zemné práce pri extr.mont.prácach   </t>
  </si>
  <si>
    <t>460200154</t>
  </si>
  <si>
    <t>Hĺbenie káblovej ryhy ručne 35 cm širokej a 70 cm hlbokej, v zemine triedy 4</t>
  </si>
  <si>
    <t>460300006</t>
  </si>
  <si>
    <t>Zhutnenie zeminy po vrstvách pri zahrnutí rýh strojom, vrstva zeminy 20 cm</t>
  </si>
  <si>
    <t>m3</t>
  </si>
  <si>
    <t>460560154</t>
  </si>
  <si>
    <t>Ručný zásyp nezap. káblovej ryhy bez zhutn. zeminy, 35 cm širokej, 70 cm hlbokej v zemine tr. 4</t>
  </si>
  <si>
    <t>460620006</t>
  </si>
  <si>
    <t>Osiatie povrchu trávnym semenom ručne, zasekanie hrablami,postrek,</t>
  </si>
  <si>
    <t>460620014</t>
  </si>
  <si>
    <t>Proviz. úprava terénu v zemine tr. 4, aby nerovnosti terénu neboli väčšie ako 2 cm od vodor.hladiny</t>
  </si>
  <si>
    <t xml:space="preserve">Elektromontáže   </t>
  </si>
  <si>
    <t>210220021</t>
  </si>
  <si>
    <t>Uzemňovacie vedenie v zemi včít. svoriek,prepojenia, izolácie spojov FeZn do 120 mm2</t>
  </si>
  <si>
    <t>3544112000</t>
  </si>
  <si>
    <t>páskový vodič FeZn43 Fl 30x4</t>
  </si>
  <si>
    <t>210220022</t>
  </si>
  <si>
    <t>Uzemňovacie vedenie v zemi včít. svoriek,prepojenia, izolácie spojov FeZn D 8 - 10 mm</t>
  </si>
  <si>
    <t>1561523500</t>
  </si>
  <si>
    <t>Drôt pozinkovaný FeZn Rd 10.00mm</t>
  </si>
  <si>
    <t>210220101</t>
  </si>
  <si>
    <t>Zvodový vodič včítane podpery FeZn do D 10 mm, A1 D 10 mm Cu D 8 mm</t>
  </si>
  <si>
    <t>1561522500</t>
  </si>
  <si>
    <t>Územňovací vodič zliatina AlMgSi označenie O 8 Al</t>
  </si>
  <si>
    <t>3540404601</t>
  </si>
  <si>
    <t>Podpera vedenia - svorka PV 21 oceľova Pz</t>
  </si>
  <si>
    <t>210220107</t>
  </si>
  <si>
    <t>Podpera vedenia na vonkajšie murivo vč. osadenia</t>
  </si>
  <si>
    <t>3544217600</t>
  </si>
  <si>
    <t>Podpera vedenia na vonkajšie fasády ocelová žiarovo zinkovaná označenie PV 17-1 do zateplenia</t>
  </si>
  <si>
    <t>210220205</t>
  </si>
  <si>
    <t>Zachytávacia tyč FeZn na oceľové konštrukcie JK05</t>
  </si>
  <si>
    <t>354410023500</t>
  </si>
  <si>
    <t>Tyč zachytávacia FeZn  JP 20 – s podstavcom</t>
  </si>
  <si>
    <t>210220240</t>
  </si>
  <si>
    <t>Svorka SR03 -FeZn k uzemňeniu (pás FeZn 30x4)</t>
  </si>
  <si>
    <t>17504</t>
  </si>
  <si>
    <t>Svorka SJ 02 k zemnej tyči</t>
  </si>
  <si>
    <t>KS</t>
  </si>
  <si>
    <t>210220260</t>
  </si>
  <si>
    <t>Ochranný uholník FeZn   OU</t>
  </si>
  <si>
    <t>3544221600</t>
  </si>
  <si>
    <t>Ochraný uholník ocelový žiarovo zinkovaný  OU 1,7 m</t>
  </si>
  <si>
    <t>210220261</t>
  </si>
  <si>
    <t>Držiak ochranného uholníka FeZn   DU-Z,D a DOU</t>
  </si>
  <si>
    <t>3544221750</t>
  </si>
  <si>
    <t>Držiak ochranného uholníka do muriva ocelový žiarovo zinkovaný označenie DU Z</t>
  </si>
  <si>
    <t>210220301</t>
  </si>
  <si>
    <t>Bleskozvodová svorka do 2 skrutiek (SR 03)</t>
  </si>
  <si>
    <t>3540406500</t>
  </si>
  <si>
    <t>Svorka spoj.SR 03/SSFeZn Rd 6-10/F130-40</t>
  </si>
  <si>
    <t>210220302</t>
  </si>
  <si>
    <t>Bleskozvodová svorka nad 2 skrutky (ST, SS, SK, SZ, SR 01, 02)</t>
  </si>
  <si>
    <t>3540406370</t>
  </si>
  <si>
    <t>Svorka SK 50x50 mm FeZn, s doštičkou, Rd 8-10/Fl 30(vlastná databáza)</t>
  </si>
  <si>
    <t>3540408330</t>
  </si>
  <si>
    <t>Svorka SZ/SP Fe Zn  Rd 8-10</t>
  </si>
  <si>
    <t>3540406230</t>
  </si>
  <si>
    <t>Svorka SS  Fe Zn</t>
  </si>
  <si>
    <t>210220401</t>
  </si>
  <si>
    <t>Označenie zvodov štítkami smaltované, z umelej hmot</t>
  </si>
  <si>
    <t>5489511000</t>
  </si>
  <si>
    <t>Štítok PVC</t>
  </si>
  <si>
    <t>Kus</t>
  </si>
  <si>
    <t>210220436</t>
  </si>
  <si>
    <t>Svorka na odkvapový žľab SO</t>
  </si>
  <si>
    <t>3544229150</t>
  </si>
  <si>
    <t>Svorka okapová   označenie SO</t>
  </si>
  <si>
    <t>HZS-001</t>
  </si>
  <si>
    <t>Revízie</t>
  </si>
  <si>
    <t>hod</t>
  </si>
  <si>
    <t>HZS-001.1</t>
  </si>
  <si>
    <t>Demontáž exist. Bleskozvodu</t>
  </si>
  <si>
    <t>MD</t>
  </si>
  <si>
    <t>Mimostavenisková doprava</t>
  </si>
  <si>
    <t>MV</t>
  </si>
  <si>
    <t>Murárske výpomoci</t>
  </si>
  <si>
    <t>PM</t>
  </si>
  <si>
    <t>Podružný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</si>
</sst>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BF51" sqref="BF50:BF5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7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6</v>
      </c>
    </row>
    <row r="5" spans="1:74" ht="12" customHeight="1" x14ac:dyDescent="0.2">
      <c r="B5" s="16"/>
      <c r="D5" s="19" t="s">
        <v>11</v>
      </c>
      <c r="K5" s="190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91" t="s">
        <v>14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8</v>
      </c>
    </row>
    <row r="19" spans="2:71" ht="12" customHeight="1" x14ac:dyDescent="0.2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8</v>
      </c>
    </row>
    <row r="20" spans="2:71" ht="18.399999999999999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3">
        <f>ROUND(AG94,2)</f>
        <v>0</v>
      </c>
      <c r="AL26" s="194"/>
      <c r="AM26" s="194"/>
      <c r="AN26" s="194"/>
      <c r="AO26" s="194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95" t="s">
        <v>30</v>
      </c>
      <c r="M28" s="195"/>
      <c r="N28" s="195"/>
      <c r="O28" s="195"/>
      <c r="P28" s="195"/>
      <c r="W28" s="195" t="s">
        <v>31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32</v>
      </c>
      <c r="AL28" s="195"/>
      <c r="AM28" s="195"/>
      <c r="AN28" s="195"/>
      <c r="AO28" s="195"/>
      <c r="AR28" s="25"/>
    </row>
    <row r="29" spans="2:71" s="2" customFormat="1" ht="14.45" customHeight="1" x14ac:dyDescent="0.2">
      <c r="B29" s="29"/>
      <c r="D29" s="22" t="s">
        <v>33</v>
      </c>
      <c r="F29" s="30" t="s">
        <v>34</v>
      </c>
      <c r="L29" s="182">
        <v>0.2</v>
      </c>
      <c r="M29" s="181"/>
      <c r="N29" s="181"/>
      <c r="O29" s="181"/>
      <c r="P29" s="181"/>
      <c r="Q29" s="31"/>
      <c r="R29" s="31"/>
      <c r="S29" s="31"/>
      <c r="T29" s="31"/>
      <c r="U29" s="31"/>
      <c r="V29" s="3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F29" s="31"/>
      <c r="AG29" s="31"/>
      <c r="AH29" s="31"/>
      <c r="AI29" s="31"/>
      <c r="AJ29" s="31"/>
      <c r="AK29" s="180">
        <f>ROUND(AV94, 2)</f>
        <v>0</v>
      </c>
      <c r="AL29" s="181"/>
      <c r="AM29" s="181"/>
      <c r="AN29" s="181"/>
      <c r="AO29" s="181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35</v>
      </c>
      <c r="L30" s="189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29"/>
    </row>
    <row r="31" spans="2:71" s="2" customFormat="1" ht="14.45" hidden="1" customHeight="1" x14ac:dyDescent="0.2">
      <c r="B31" s="29"/>
      <c r="F31" s="22" t="s">
        <v>36</v>
      </c>
      <c r="L31" s="189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29"/>
    </row>
    <row r="32" spans="2:71" s="2" customFormat="1" ht="14.45" hidden="1" customHeight="1" x14ac:dyDescent="0.2">
      <c r="B32" s="29"/>
      <c r="F32" s="22" t="s">
        <v>37</v>
      </c>
      <c r="L32" s="189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29"/>
    </row>
    <row r="33" spans="2:52" s="2" customFormat="1" ht="14.45" hidden="1" customHeight="1" x14ac:dyDescent="0.2">
      <c r="B33" s="29"/>
      <c r="F33" s="30" t="s">
        <v>38</v>
      </c>
      <c r="L33" s="182">
        <v>0</v>
      </c>
      <c r="M33" s="181"/>
      <c r="N33" s="181"/>
      <c r="O33" s="181"/>
      <c r="P33" s="181"/>
      <c r="Q33" s="31"/>
      <c r="R33" s="31"/>
      <c r="S33" s="31"/>
      <c r="T33" s="31"/>
      <c r="U33" s="31"/>
      <c r="V33" s="3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F33" s="31"/>
      <c r="AG33" s="31"/>
      <c r="AH33" s="31"/>
      <c r="AI33" s="31"/>
      <c r="AJ33" s="31"/>
      <c r="AK33" s="180">
        <v>0</v>
      </c>
      <c r="AL33" s="181"/>
      <c r="AM33" s="181"/>
      <c r="AN33" s="181"/>
      <c r="AO33" s="181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3" t="s">
        <v>41</v>
      </c>
      <c r="Y35" s="184"/>
      <c r="Z35" s="184"/>
      <c r="AA35" s="184"/>
      <c r="AB35" s="184"/>
      <c r="AC35" s="35"/>
      <c r="AD35" s="35"/>
      <c r="AE35" s="35"/>
      <c r="AF35" s="35"/>
      <c r="AG35" s="35"/>
      <c r="AH35" s="35"/>
      <c r="AI35" s="35"/>
      <c r="AJ35" s="35"/>
      <c r="AK35" s="185">
        <f>SUM(AK26:AK33)</f>
        <v>0</v>
      </c>
      <c r="AL35" s="184"/>
      <c r="AM35" s="184"/>
      <c r="AN35" s="184"/>
      <c r="AO35" s="186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48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2023VS</v>
      </c>
      <c r="AR84" s="44"/>
    </row>
    <row r="85" spans="1:91" s="4" customFormat="1" ht="36.950000000000003" customHeight="1" x14ac:dyDescent="0.2">
      <c r="B85" s="45"/>
      <c r="C85" s="46" t="s">
        <v>13</v>
      </c>
      <c r="L85" s="171" t="str">
        <f>K6</f>
        <v>Rekonštrukcia školského internátu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73" t="str">
        <f>IF(AN8= "","",AN8)</f>
        <v>21. 4. 2023</v>
      </c>
      <c r="AN87" s="173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49</v>
      </c>
      <c r="AT89" s="17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D90" s="51"/>
    </row>
    <row r="91" spans="1:91" s="1" customFormat="1" ht="10.9" customHeight="1" x14ac:dyDescent="0.2">
      <c r="B91" s="25"/>
      <c r="AR91" s="25"/>
      <c r="AS91" s="178"/>
      <c r="AT91" s="179"/>
      <c r="BD91" s="51"/>
    </row>
    <row r="92" spans="1:91" s="1" customFormat="1" ht="29.25" customHeight="1" x14ac:dyDescent="0.2">
      <c r="B92" s="25"/>
      <c r="C92" s="166" t="s">
        <v>50</v>
      </c>
      <c r="D92" s="167"/>
      <c r="E92" s="167"/>
      <c r="F92" s="167"/>
      <c r="G92" s="167"/>
      <c r="H92" s="52"/>
      <c r="I92" s="168" t="s">
        <v>51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52</v>
      </c>
      <c r="AH92" s="167"/>
      <c r="AI92" s="167"/>
      <c r="AJ92" s="167"/>
      <c r="AK92" s="167"/>
      <c r="AL92" s="167"/>
      <c r="AM92" s="167"/>
      <c r="AN92" s="168" t="s">
        <v>53</v>
      </c>
      <c r="AO92" s="167"/>
      <c r="AP92" s="170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 x14ac:dyDescent="0.2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64">
        <f>ROUND(SUM(AG95:AG96),2)</f>
        <v>0</v>
      </c>
      <c r="AH94" s="164"/>
      <c r="AI94" s="164"/>
      <c r="AJ94" s="164"/>
      <c r="AK94" s="164"/>
      <c r="AL94" s="164"/>
      <c r="AM94" s="164"/>
      <c r="AN94" s="165">
        <f>SUM(AG94,AT94)</f>
        <v>0</v>
      </c>
      <c r="AO94" s="165"/>
      <c r="AP94" s="165"/>
      <c r="AQ94" s="62" t="s">
        <v>1</v>
      </c>
      <c r="AR94" s="58"/>
      <c r="AS94" s="63">
        <f>ROUND(SUM(AS95:AS96),2)</f>
        <v>0</v>
      </c>
      <c r="AT94" s="64">
        <f>ROUND(SUM(AV94:AW94),2)</f>
        <v>0</v>
      </c>
      <c r="AU94" s="65">
        <f>ROUND(SUM(AU95:AU96),5)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ROUND(SUM(AZ95:AZ96),2)</f>
        <v>0</v>
      </c>
      <c r="BA94" s="64">
        <f>ROUND(SUM(BA95:BA96),2)</f>
        <v>0</v>
      </c>
      <c r="BB94" s="64">
        <f>ROUND(SUM(BB95:BB96),2)</f>
        <v>0</v>
      </c>
      <c r="BC94" s="64">
        <f>ROUND(SUM(BC95:BC96),2)</f>
        <v>0</v>
      </c>
      <c r="BD94" s="66">
        <f>ROUND(SUM(BD95:BD96),2)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 x14ac:dyDescent="0.2">
      <c r="A95" s="69" t="s">
        <v>73</v>
      </c>
      <c r="B95" s="70"/>
      <c r="C95" s="71"/>
      <c r="D95" s="163" t="s">
        <v>74</v>
      </c>
      <c r="E95" s="163"/>
      <c r="F95" s="163"/>
      <c r="G95" s="163"/>
      <c r="H95" s="163"/>
      <c r="I95" s="72"/>
      <c r="J95" s="163" t="s">
        <v>75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1">
        <f>'VK - Rekonštrukcia školsk...'!J30</f>
        <v>0</v>
      </c>
      <c r="AH95" s="162"/>
      <c r="AI95" s="162"/>
      <c r="AJ95" s="162"/>
      <c r="AK95" s="162"/>
      <c r="AL95" s="162"/>
      <c r="AM95" s="162"/>
      <c r="AN95" s="161">
        <f>SUM(AG95,AT95)</f>
        <v>0</v>
      </c>
      <c r="AO95" s="162"/>
      <c r="AP95" s="162"/>
      <c r="AQ95" s="73" t="s">
        <v>76</v>
      </c>
      <c r="AR95" s="70"/>
      <c r="AS95" s="74">
        <v>0</v>
      </c>
      <c r="AT95" s="75">
        <f>ROUND(SUM(AV95:AW95),2)</f>
        <v>0</v>
      </c>
      <c r="AU95" s="76">
        <f>'VK - Rekonštrukcia školsk...'!P132</f>
        <v>0</v>
      </c>
      <c r="AV95" s="75">
        <f>'VK - Rekonštrukcia školsk...'!J33</f>
        <v>0</v>
      </c>
      <c r="AW95" s="75">
        <f>'VK - Rekonštrukcia školsk...'!J34</f>
        <v>0</v>
      </c>
      <c r="AX95" s="75">
        <f>'VK - Rekonštrukcia školsk...'!J35</f>
        <v>0</v>
      </c>
      <c r="AY95" s="75">
        <f>'VK - Rekonštrukcia školsk...'!J36</f>
        <v>0</v>
      </c>
      <c r="AZ95" s="75">
        <f>'VK - Rekonštrukcia školsk...'!F33</f>
        <v>0</v>
      </c>
      <c r="BA95" s="75">
        <f>'VK - Rekonštrukcia školsk...'!F34</f>
        <v>0</v>
      </c>
      <c r="BB95" s="75">
        <f>'VK - Rekonštrukcia školsk...'!F35</f>
        <v>0</v>
      </c>
      <c r="BC95" s="75">
        <f>'VK - Rekonštrukcia školsk...'!F36</f>
        <v>0</v>
      </c>
      <c r="BD95" s="77">
        <f>'VK - Rekonštrukcia školsk...'!F37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 x14ac:dyDescent="0.2">
      <c r="A96" s="69" t="s">
        <v>73</v>
      </c>
      <c r="B96" s="70"/>
      <c r="C96" s="71"/>
      <c r="D96" s="163" t="s">
        <v>79</v>
      </c>
      <c r="E96" s="163"/>
      <c r="F96" s="163"/>
      <c r="G96" s="163"/>
      <c r="H96" s="163"/>
      <c r="I96" s="72"/>
      <c r="J96" s="163" t="s">
        <v>80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1">
        <f>'a - Bleskozvod'!J30</f>
        <v>0</v>
      </c>
      <c r="AH96" s="162"/>
      <c r="AI96" s="162"/>
      <c r="AJ96" s="162"/>
      <c r="AK96" s="162"/>
      <c r="AL96" s="162"/>
      <c r="AM96" s="162"/>
      <c r="AN96" s="161">
        <f>SUM(AG96,AT96)</f>
        <v>0</v>
      </c>
      <c r="AO96" s="162"/>
      <c r="AP96" s="162"/>
      <c r="AQ96" s="73" t="s">
        <v>76</v>
      </c>
      <c r="AR96" s="70"/>
      <c r="AS96" s="79">
        <v>0</v>
      </c>
      <c r="AT96" s="80">
        <f>ROUND(SUM(AV96:AW96),2)</f>
        <v>0</v>
      </c>
      <c r="AU96" s="81">
        <f>'a - Bleskozvod'!P118</f>
        <v>0</v>
      </c>
      <c r="AV96" s="80">
        <f>'a - Bleskozvod'!J33</f>
        <v>0</v>
      </c>
      <c r="AW96" s="80">
        <f>'a - Bleskozvod'!J34</f>
        <v>0</v>
      </c>
      <c r="AX96" s="80">
        <f>'a - Bleskozvod'!J35</f>
        <v>0</v>
      </c>
      <c r="AY96" s="80">
        <f>'a - Bleskozvod'!J36</f>
        <v>0</v>
      </c>
      <c r="AZ96" s="80">
        <f>'a - Bleskozvod'!F33</f>
        <v>0</v>
      </c>
      <c r="BA96" s="80">
        <f>'a - Bleskozvod'!F34</f>
        <v>0</v>
      </c>
      <c r="BB96" s="80">
        <f>'a - Bleskozvod'!F35</f>
        <v>0</v>
      </c>
      <c r="BC96" s="80">
        <f>'a - Bleskozvod'!F36</f>
        <v>0</v>
      </c>
      <c r="BD96" s="82">
        <f>'a - Bleskozvod'!F37</f>
        <v>0</v>
      </c>
      <c r="BT96" s="78" t="s">
        <v>77</v>
      </c>
      <c r="BV96" s="78" t="s">
        <v>71</v>
      </c>
      <c r="BW96" s="78" t="s">
        <v>81</v>
      </c>
      <c r="BX96" s="78" t="s">
        <v>4</v>
      </c>
      <c r="CL96" s="78" t="s">
        <v>1</v>
      </c>
      <c r="CM96" s="78" t="s">
        <v>69</v>
      </c>
    </row>
    <row r="97" spans="2:44" s="1" customFormat="1" ht="30" customHeight="1" x14ac:dyDescent="0.2">
      <c r="B97" s="25"/>
      <c r="AR97" s="25"/>
    </row>
    <row r="98" spans="2:44" s="1" customFormat="1" ht="6.95" customHeight="1" x14ac:dyDescent="0.2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5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VK - Rekonštrukcia školsk...'!C2" display="/" xr:uid="{00000000-0004-0000-0000-000000000000}"/>
    <hyperlink ref="A96" location="'a - Bleskozvod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5"/>
  <sheetViews>
    <sheetView showGridLines="0" tabSelected="1" workbookViewId="0">
      <selection activeCell="AK45" sqref="AK4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78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82</v>
      </c>
      <c r="L4" s="16"/>
      <c r="M4" s="83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7" t="str">
        <f>'Rekapitulácia stavby'!K6</f>
        <v>Rekonštrukcia školského internátu</v>
      </c>
      <c r="F7" s="198"/>
      <c r="G7" s="198"/>
      <c r="H7" s="198"/>
      <c r="L7" s="16"/>
    </row>
    <row r="8" spans="2:46" s="1" customFormat="1" ht="12" customHeight="1" x14ac:dyDescent="0.2">
      <c r="B8" s="25"/>
      <c r="D8" s="22" t="s">
        <v>83</v>
      </c>
      <c r="L8" s="25"/>
    </row>
    <row r="9" spans="2:46" s="1" customFormat="1" ht="16.5" customHeight="1" x14ac:dyDescent="0.2">
      <c r="B9" s="25"/>
      <c r="E9" s="171" t="s">
        <v>84</v>
      </c>
      <c r="F9" s="196"/>
      <c r="G9" s="196"/>
      <c r="H9" s="19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21. 4. 2023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0" t="str">
        <f>'Rekapitulácia stavby'!E14</f>
        <v xml:space="preserve"> </v>
      </c>
      <c r="F18" s="190"/>
      <c r="G18" s="190"/>
      <c r="H18" s="190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2" t="s">
        <v>1</v>
      </c>
      <c r="F27" s="192"/>
      <c r="G27" s="192"/>
      <c r="H27" s="192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ROUND(J132,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ROUND((SUM(BE132:BE294)),  2)</f>
        <v>0</v>
      </c>
      <c r="G33" s="88"/>
      <c r="H33" s="88"/>
      <c r="I33" s="89">
        <v>0.2</v>
      </c>
      <c r="J33" s="87">
        <f>ROUND(((SUM(BE132:BE294))*I33),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ROUND((SUM(BF132:BF294)),  2)</f>
        <v>0</v>
      </c>
      <c r="I34" s="91">
        <v>0.2</v>
      </c>
      <c r="J34" s="90">
        <f>ROUND(((SUM(BF132:BF294))*I34),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ROUND((SUM(BG132:BG294)),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ROUND((SUM(BH132:BH294)),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ROUND((SUM(BI132:BI294)),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85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7" t="str">
        <f>E7</f>
        <v>Rekonštrukcia školského internátu</v>
      </c>
      <c r="F85" s="198"/>
      <c r="G85" s="198"/>
      <c r="H85" s="198"/>
      <c r="L85" s="25"/>
    </row>
    <row r="86" spans="2:47" s="1" customFormat="1" ht="12" hidden="1" customHeight="1" x14ac:dyDescent="0.2">
      <c r="B86" s="25"/>
      <c r="C86" s="22" t="s">
        <v>83</v>
      </c>
      <c r="L86" s="25"/>
    </row>
    <row r="87" spans="2:47" s="1" customFormat="1" ht="16.5" hidden="1" customHeight="1" x14ac:dyDescent="0.2">
      <c r="B87" s="25"/>
      <c r="E87" s="171" t="str">
        <f>E9</f>
        <v>VK - Rekonštrukcia školsk...</v>
      </c>
      <c r="F87" s="196"/>
      <c r="G87" s="196"/>
      <c r="H87" s="196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>21. 4. 2023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86</v>
      </c>
      <c r="D94" s="92"/>
      <c r="E94" s="92"/>
      <c r="F94" s="92"/>
      <c r="G94" s="92"/>
      <c r="H94" s="92"/>
      <c r="I94" s="92"/>
      <c r="J94" s="101" t="s">
        <v>87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88</v>
      </c>
      <c r="J96" s="61">
        <f>J132</f>
        <v>0</v>
      </c>
      <c r="L96" s="25"/>
      <c r="AU96" s="13" t="s">
        <v>89</v>
      </c>
    </row>
    <row r="97" spans="2:12" s="8" customFormat="1" ht="24.95" hidden="1" customHeight="1" x14ac:dyDescent="0.2">
      <c r="B97" s="103"/>
      <c r="D97" s="104" t="s">
        <v>90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hidden="1" customHeight="1" x14ac:dyDescent="0.2">
      <c r="B98" s="107"/>
      <c r="D98" s="108" t="s">
        <v>91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hidden="1" customHeight="1" x14ac:dyDescent="0.2">
      <c r="B99" s="107"/>
      <c r="D99" s="108" t="s">
        <v>92</v>
      </c>
      <c r="E99" s="109"/>
      <c r="F99" s="109"/>
      <c r="G99" s="109"/>
      <c r="H99" s="109"/>
      <c r="I99" s="109"/>
      <c r="J99" s="110">
        <f>J149</f>
        <v>0</v>
      </c>
      <c r="L99" s="107"/>
    </row>
    <row r="100" spans="2:12" s="9" customFormat="1" ht="19.899999999999999" hidden="1" customHeight="1" x14ac:dyDescent="0.2">
      <c r="B100" s="107"/>
      <c r="D100" s="108" t="s">
        <v>93</v>
      </c>
      <c r="E100" s="109"/>
      <c r="F100" s="109"/>
      <c r="G100" s="109"/>
      <c r="H100" s="109"/>
      <c r="I100" s="109"/>
      <c r="J100" s="110">
        <f>J177</f>
        <v>0</v>
      </c>
      <c r="L100" s="107"/>
    </row>
    <row r="101" spans="2:12" s="8" customFormat="1" ht="24.95" hidden="1" customHeight="1" x14ac:dyDescent="0.2">
      <c r="B101" s="103"/>
      <c r="D101" s="104" t="s">
        <v>94</v>
      </c>
      <c r="E101" s="105"/>
      <c r="F101" s="105"/>
      <c r="G101" s="105"/>
      <c r="H101" s="105"/>
      <c r="I101" s="105"/>
      <c r="J101" s="106">
        <f>J179</f>
        <v>0</v>
      </c>
      <c r="L101" s="103"/>
    </row>
    <row r="102" spans="2:12" s="9" customFormat="1" ht="19.899999999999999" hidden="1" customHeight="1" x14ac:dyDescent="0.2">
      <c r="B102" s="107"/>
      <c r="D102" s="108" t="s">
        <v>95</v>
      </c>
      <c r="E102" s="109"/>
      <c r="F102" s="109"/>
      <c r="G102" s="109"/>
      <c r="H102" s="109"/>
      <c r="I102" s="109"/>
      <c r="J102" s="110">
        <f>J180</f>
        <v>0</v>
      </c>
      <c r="L102" s="107"/>
    </row>
    <row r="103" spans="2:12" s="9" customFormat="1" ht="19.899999999999999" hidden="1" customHeight="1" x14ac:dyDescent="0.2">
      <c r="B103" s="107"/>
      <c r="D103" s="108" t="s">
        <v>96</v>
      </c>
      <c r="E103" s="109"/>
      <c r="F103" s="109"/>
      <c r="G103" s="109"/>
      <c r="H103" s="109"/>
      <c r="I103" s="109"/>
      <c r="J103" s="110">
        <f>J195</f>
        <v>0</v>
      </c>
      <c r="L103" s="107"/>
    </row>
    <row r="104" spans="2:12" s="9" customFormat="1" ht="19.899999999999999" hidden="1" customHeight="1" x14ac:dyDescent="0.2">
      <c r="B104" s="107"/>
      <c r="D104" s="108" t="s">
        <v>97</v>
      </c>
      <c r="E104" s="109"/>
      <c r="F104" s="109"/>
      <c r="G104" s="109"/>
      <c r="H104" s="109"/>
      <c r="I104" s="109"/>
      <c r="J104" s="110">
        <f>J213</f>
        <v>0</v>
      </c>
      <c r="L104" s="107"/>
    </row>
    <row r="105" spans="2:12" s="9" customFormat="1" ht="19.899999999999999" hidden="1" customHeight="1" x14ac:dyDescent="0.2">
      <c r="B105" s="107"/>
      <c r="D105" s="108" t="s">
        <v>98</v>
      </c>
      <c r="E105" s="109"/>
      <c r="F105" s="109"/>
      <c r="G105" s="109"/>
      <c r="H105" s="109"/>
      <c r="I105" s="109"/>
      <c r="J105" s="110">
        <f>J225</f>
        <v>0</v>
      </c>
      <c r="L105" s="107"/>
    </row>
    <row r="106" spans="2:12" s="9" customFormat="1" ht="19.899999999999999" hidden="1" customHeight="1" x14ac:dyDescent="0.2">
      <c r="B106" s="107"/>
      <c r="D106" s="108" t="s">
        <v>99</v>
      </c>
      <c r="E106" s="109"/>
      <c r="F106" s="109"/>
      <c r="G106" s="109"/>
      <c r="H106" s="109"/>
      <c r="I106" s="109"/>
      <c r="J106" s="110">
        <f>J239</f>
        <v>0</v>
      </c>
      <c r="L106" s="107"/>
    </row>
    <row r="107" spans="2:12" s="9" customFormat="1" ht="19.899999999999999" hidden="1" customHeight="1" x14ac:dyDescent="0.2">
      <c r="B107" s="107"/>
      <c r="D107" s="108" t="s">
        <v>100</v>
      </c>
      <c r="E107" s="109"/>
      <c r="F107" s="109"/>
      <c r="G107" s="109"/>
      <c r="H107" s="109"/>
      <c r="I107" s="109"/>
      <c r="J107" s="110">
        <f>J263</f>
        <v>0</v>
      </c>
      <c r="L107" s="107"/>
    </row>
    <row r="108" spans="2:12" s="9" customFormat="1" ht="19.899999999999999" hidden="1" customHeight="1" x14ac:dyDescent="0.2">
      <c r="B108" s="107"/>
      <c r="D108" s="108" t="s">
        <v>101</v>
      </c>
      <c r="E108" s="109"/>
      <c r="F108" s="109"/>
      <c r="G108" s="109"/>
      <c r="H108" s="109"/>
      <c r="I108" s="109"/>
      <c r="J108" s="110">
        <f>J276</f>
        <v>0</v>
      </c>
      <c r="L108" s="107"/>
    </row>
    <row r="109" spans="2:12" s="9" customFormat="1" ht="19.899999999999999" hidden="1" customHeight="1" x14ac:dyDescent="0.2">
      <c r="B109" s="107"/>
      <c r="D109" s="108" t="s">
        <v>102</v>
      </c>
      <c r="E109" s="109"/>
      <c r="F109" s="109"/>
      <c r="G109" s="109"/>
      <c r="H109" s="109"/>
      <c r="I109" s="109"/>
      <c r="J109" s="110">
        <f>J278</f>
        <v>0</v>
      </c>
      <c r="L109" s="107"/>
    </row>
    <row r="110" spans="2:12" s="9" customFormat="1" ht="19.899999999999999" hidden="1" customHeight="1" x14ac:dyDescent="0.2">
      <c r="B110" s="107"/>
      <c r="D110" s="108" t="s">
        <v>103</v>
      </c>
      <c r="E110" s="109"/>
      <c r="F110" s="109"/>
      <c r="G110" s="109"/>
      <c r="H110" s="109"/>
      <c r="I110" s="109"/>
      <c r="J110" s="110">
        <f>J288</f>
        <v>0</v>
      </c>
      <c r="L110" s="107"/>
    </row>
    <row r="111" spans="2:12" s="8" customFormat="1" ht="24.95" hidden="1" customHeight="1" x14ac:dyDescent="0.2">
      <c r="B111" s="103"/>
      <c r="D111" s="104" t="s">
        <v>104</v>
      </c>
      <c r="E111" s="105"/>
      <c r="F111" s="105"/>
      <c r="G111" s="105"/>
      <c r="H111" s="105"/>
      <c r="I111" s="105"/>
      <c r="J111" s="106">
        <f>J292</f>
        <v>0</v>
      </c>
      <c r="L111" s="103"/>
    </row>
    <row r="112" spans="2:12" s="9" customFormat="1" ht="19.899999999999999" hidden="1" customHeight="1" x14ac:dyDescent="0.2">
      <c r="B112" s="107"/>
      <c r="D112" s="108" t="s">
        <v>105</v>
      </c>
      <c r="E112" s="109"/>
      <c r="F112" s="109"/>
      <c r="G112" s="109"/>
      <c r="H112" s="109"/>
      <c r="I112" s="109"/>
      <c r="J112" s="110">
        <f>J293</f>
        <v>0</v>
      </c>
      <c r="L112" s="107"/>
    </row>
    <row r="113" spans="2:12" s="1" customFormat="1" ht="21.75" hidden="1" customHeight="1" x14ac:dyDescent="0.2">
      <c r="B113" s="25"/>
      <c r="L113" s="25"/>
    </row>
    <row r="114" spans="2:12" s="1" customFormat="1" ht="6.95" hidden="1" customHeight="1" x14ac:dyDescent="0.2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5" spans="2:12" hidden="1" x14ac:dyDescent="0.2"/>
    <row r="116" spans="2:12" hidden="1" x14ac:dyDescent="0.2"/>
    <row r="117" spans="2:12" hidden="1" x14ac:dyDescent="0.2"/>
    <row r="118" spans="2:12" s="1" customFormat="1" ht="6.95" customHeight="1" x14ac:dyDescent="0.2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4.95" customHeight="1" x14ac:dyDescent="0.2">
      <c r="B119" s="25"/>
      <c r="C119" s="17" t="s">
        <v>106</v>
      </c>
      <c r="L119" s="25"/>
    </row>
    <row r="120" spans="2:12" s="1" customFormat="1" ht="6.95" customHeight="1" x14ac:dyDescent="0.2">
      <c r="B120" s="25"/>
      <c r="L120" s="25"/>
    </row>
    <row r="121" spans="2:12" s="1" customFormat="1" ht="12" customHeight="1" x14ac:dyDescent="0.2">
      <c r="B121" s="25"/>
      <c r="C121" s="22" t="s">
        <v>13</v>
      </c>
      <c r="L121" s="25"/>
    </row>
    <row r="122" spans="2:12" s="1" customFormat="1" ht="16.5" customHeight="1" x14ac:dyDescent="0.2">
      <c r="B122" s="25"/>
      <c r="E122" s="197" t="str">
        <f>E7</f>
        <v>Rekonštrukcia školského internátu</v>
      </c>
      <c r="F122" s="198"/>
      <c r="G122" s="198"/>
      <c r="H122" s="198"/>
      <c r="L122" s="25"/>
    </row>
    <row r="123" spans="2:12" s="1" customFormat="1" ht="12" customHeight="1" x14ac:dyDescent="0.2">
      <c r="B123" s="25"/>
      <c r="C123" s="22" t="s">
        <v>83</v>
      </c>
      <c r="L123" s="25"/>
    </row>
    <row r="124" spans="2:12" s="1" customFormat="1" ht="16.5" customHeight="1" x14ac:dyDescent="0.2">
      <c r="B124" s="25"/>
      <c r="E124" s="171" t="str">
        <f>E9</f>
        <v>VK - Rekonštrukcia školsk...</v>
      </c>
      <c r="F124" s="196"/>
      <c r="G124" s="196"/>
      <c r="H124" s="196"/>
      <c r="L124" s="25"/>
    </row>
    <row r="125" spans="2:12" s="1" customFormat="1" ht="6.95" customHeight="1" x14ac:dyDescent="0.2">
      <c r="B125" s="25"/>
      <c r="L125" s="25"/>
    </row>
    <row r="126" spans="2:12" s="1" customFormat="1" ht="12" customHeight="1" x14ac:dyDescent="0.2">
      <c r="B126" s="25"/>
      <c r="C126" s="22" t="s">
        <v>17</v>
      </c>
      <c r="F126" s="20" t="str">
        <f>F12</f>
        <v xml:space="preserve"> </v>
      </c>
      <c r="I126" s="22" t="s">
        <v>19</v>
      </c>
      <c r="J126" s="48" t="str">
        <f>IF(J12="","",J12)</f>
        <v>21. 4. 2023</v>
      </c>
      <c r="L126" s="25"/>
    </row>
    <row r="127" spans="2:12" s="1" customFormat="1" ht="6.95" customHeight="1" x14ac:dyDescent="0.2">
      <c r="B127" s="25"/>
      <c r="L127" s="25"/>
    </row>
    <row r="128" spans="2:12" s="1" customFormat="1" ht="15.2" customHeight="1" x14ac:dyDescent="0.2">
      <c r="B128" s="25"/>
      <c r="C128" s="22" t="s">
        <v>21</v>
      </c>
      <c r="F128" s="20" t="str">
        <f>E15</f>
        <v xml:space="preserve"> </v>
      </c>
      <c r="I128" s="22" t="s">
        <v>25</v>
      </c>
      <c r="J128" s="23" t="str">
        <f>E21</f>
        <v xml:space="preserve"> </v>
      </c>
      <c r="L128" s="25"/>
    </row>
    <row r="129" spans="2:65" s="1" customFormat="1" ht="15.2" customHeight="1" x14ac:dyDescent="0.2">
      <c r="B129" s="25"/>
      <c r="C129" s="22" t="s">
        <v>24</v>
      </c>
      <c r="F129" s="20" t="str">
        <f>IF(E18="","",E18)</f>
        <v xml:space="preserve"> </v>
      </c>
      <c r="I129" s="22" t="s">
        <v>27</v>
      </c>
      <c r="J129" s="23" t="str">
        <f>E24</f>
        <v xml:space="preserve"> </v>
      </c>
      <c r="L129" s="25"/>
    </row>
    <row r="130" spans="2:65" s="1" customFormat="1" ht="10.35" customHeight="1" x14ac:dyDescent="0.2">
      <c r="B130" s="25"/>
      <c r="L130" s="25"/>
    </row>
    <row r="131" spans="2:65" s="10" customFormat="1" ht="29.25" customHeight="1" x14ac:dyDescent="0.2">
      <c r="B131" s="111"/>
      <c r="C131" s="112" t="s">
        <v>107</v>
      </c>
      <c r="D131" s="113" t="s">
        <v>54</v>
      </c>
      <c r="E131" s="113" t="s">
        <v>50</v>
      </c>
      <c r="F131" s="113" t="s">
        <v>51</v>
      </c>
      <c r="G131" s="113" t="s">
        <v>108</v>
      </c>
      <c r="H131" s="113" t="s">
        <v>109</v>
      </c>
      <c r="I131" s="113" t="s">
        <v>110</v>
      </c>
      <c r="J131" s="114" t="s">
        <v>87</v>
      </c>
      <c r="K131" s="115" t="s">
        <v>111</v>
      </c>
      <c r="L131" s="111"/>
      <c r="M131" s="54" t="s">
        <v>1</v>
      </c>
      <c r="N131" s="55" t="s">
        <v>33</v>
      </c>
      <c r="O131" s="55" t="s">
        <v>112</v>
      </c>
      <c r="P131" s="55" t="s">
        <v>113</v>
      </c>
      <c r="Q131" s="55" t="s">
        <v>114</v>
      </c>
      <c r="R131" s="55" t="s">
        <v>115</v>
      </c>
      <c r="S131" s="55" t="s">
        <v>116</v>
      </c>
      <c r="T131" s="56" t="s">
        <v>117</v>
      </c>
    </row>
    <row r="132" spans="2:65" s="1" customFormat="1" ht="22.9" customHeight="1" x14ac:dyDescent="0.25">
      <c r="B132" s="25"/>
      <c r="C132" s="59" t="s">
        <v>88</v>
      </c>
      <c r="J132" s="116"/>
      <c r="L132" s="25"/>
      <c r="M132" s="57"/>
      <c r="N132" s="49"/>
      <c r="O132" s="49"/>
      <c r="P132" s="117">
        <f>P133+P179+P292</f>
        <v>0</v>
      </c>
      <c r="Q132" s="49"/>
      <c r="R132" s="117">
        <f>R133+R179+R292</f>
        <v>0</v>
      </c>
      <c r="S132" s="49"/>
      <c r="T132" s="118">
        <f>T133+T179+T292</f>
        <v>0</v>
      </c>
      <c r="AT132" s="13" t="s">
        <v>68</v>
      </c>
      <c r="AU132" s="13" t="s">
        <v>89</v>
      </c>
      <c r="BK132" s="119">
        <f>BK133+BK179+BK292</f>
        <v>0</v>
      </c>
    </row>
    <row r="133" spans="2:65" s="11" customFormat="1" ht="25.9" customHeight="1" x14ac:dyDescent="0.2">
      <c r="B133" s="120"/>
      <c r="D133" s="121" t="s">
        <v>68</v>
      </c>
      <c r="E133" s="122" t="s">
        <v>118</v>
      </c>
      <c r="F133" s="122" t="s">
        <v>119</v>
      </c>
      <c r="J133" s="123"/>
      <c r="L133" s="120"/>
      <c r="M133" s="124"/>
      <c r="P133" s="125">
        <f>P134+P149+P177</f>
        <v>0</v>
      </c>
      <c r="R133" s="125">
        <f>R134+R149+R177</f>
        <v>0</v>
      </c>
      <c r="T133" s="126">
        <f>T134+T149+T177</f>
        <v>0</v>
      </c>
      <c r="AR133" s="121" t="s">
        <v>77</v>
      </c>
      <c r="AT133" s="127" t="s">
        <v>68</v>
      </c>
      <c r="AU133" s="127" t="s">
        <v>69</v>
      </c>
      <c r="AY133" s="121" t="s">
        <v>120</v>
      </c>
      <c r="BK133" s="128">
        <f>BK134+BK149+BK177</f>
        <v>0</v>
      </c>
    </row>
    <row r="134" spans="2:65" s="11" customFormat="1" ht="22.9" customHeight="1" x14ac:dyDescent="0.2">
      <c r="B134" s="120"/>
      <c r="D134" s="121" t="s">
        <v>68</v>
      </c>
      <c r="E134" s="129" t="s">
        <v>121</v>
      </c>
      <c r="F134" s="129" t="s">
        <v>122</v>
      </c>
      <c r="J134" s="130"/>
      <c r="L134" s="120"/>
      <c r="M134" s="124"/>
      <c r="P134" s="125">
        <f>SUM(P135:P148)</f>
        <v>0</v>
      </c>
      <c r="R134" s="125">
        <f>SUM(R135:R148)</f>
        <v>0</v>
      </c>
      <c r="T134" s="126">
        <f>SUM(T135:T148)</f>
        <v>0</v>
      </c>
      <c r="AR134" s="121" t="s">
        <v>77</v>
      </c>
      <c r="AT134" s="127" t="s">
        <v>68</v>
      </c>
      <c r="AU134" s="127" t="s">
        <v>77</v>
      </c>
      <c r="AY134" s="121" t="s">
        <v>120</v>
      </c>
      <c r="BK134" s="128">
        <f>SUM(BK135:BK148)</f>
        <v>0</v>
      </c>
    </row>
    <row r="135" spans="2:65" s="1" customFormat="1" ht="24.2" customHeight="1" x14ac:dyDescent="0.2">
      <c r="B135" s="131"/>
      <c r="C135" s="132" t="s">
        <v>77</v>
      </c>
      <c r="D135" s="132" t="s">
        <v>123</v>
      </c>
      <c r="E135" s="133" t="s">
        <v>124</v>
      </c>
      <c r="F135" s="134" t="s">
        <v>125</v>
      </c>
      <c r="G135" s="135" t="s">
        <v>126</v>
      </c>
      <c r="H135" s="136">
        <v>293.61799999999999</v>
      </c>
      <c r="I135" s="136"/>
      <c r="J135" s="137"/>
      <c r="K135" s="138"/>
      <c r="L135" s="25"/>
      <c r="M135" s="139" t="s">
        <v>1</v>
      </c>
      <c r="N135" s="140" t="s">
        <v>35</v>
      </c>
      <c r="O135" s="141">
        <v>0</v>
      </c>
      <c r="P135" s="141">
        <f t="shared" ref="P135:P148" si="0">O135*H135</f>
        <v>0</v>
      </c>
      <c r="Q135" s="141">
        <v>0</v>
      </c>
      <c r="R135" s="141">
        <f t="shared" ref="R135:R148" si="1">Q135*H135</f>
        <v>0</v>
      </c>
      <c r="S135" s="141">
        <v>0</v>
      </c>
      <c r="T135" s="142">
        <f t="shared" ref="T135:T148" si="2">S135*H135</f>
        <v>0</v>
      </c>
      <c r="AR135" s="143" t="s">
        <v>127</v>
      </c>
      <c r="AT135" s="143" t="s">
        <v>123</v>
      </c>
      <c r="AU135" s="143" t="s">
        <v>128</v>
      </c>
      <c r="AY135" s="13" t="s">
        <v>120</v>
      </c>
      <c r="BE135" s="144">
        <f t="shared" ref="BE135:BE148" si="3">IF(N135="základná",J135,0)</f>
        <v>0</v>
      </c>
      <c r="BF135" s="144">
        <f t="shared" ref="BF135:BF148" si="4">IF(N135="znížená",J135,0)</f>
        <v>0</v>
      </c>
      <c r="BG135" s="144">
        <f t="shared" ref="BG135:BG148" si="5">IF(N135="zákl. prenesená",J135,0)</f>
        <v>0</v>
      </c>
      <c r="BH135" s="144">
        <f t="shared" ref="BH135:BH148" si="6">IF(N135="zníž. prenesená",J135,0)</f>
        <v>0</v>
      </c>
      <c r="BI135" s="144">
        <f t="shared" ref="BI135:BI148" si="7">IF(N135="nulová",J135,0)</f>
        <v>0</v>
      </c>
      <c r="BJ135" s="13" t="s">
        <v>128</v>
      </c>
      <c r="BK135" s="144">
        <f t="shared" ref="BK135:BK148" si="8">ROUND(I135*H135,2)</f>
        <v>0</v>
      </c>
      <c r="BL135" s="13" t="s">
        <v>127</v>
      </c>
      <c r="BM135" s="143" t="s">
        <v>128</v>
      </c>
    </row>
    <row r="136" spans="2:65" s="1" customFormat="1" ht="24.2" customHeight="1" x14ac:dyDescent="0.2">
      <c r="B136" s="131"/>
      <c r="C136" s="132" t="s">
        <v>128</v>
      </c>
      <c r="D136" s="132" t="s">
        <v>123</v>
      </c>
      <c r="E136" s="133" t="s">
        <v>129</v>
      </c>
      <c r="F136" s="134" t="s">
        <v>130</v>
      </c>
      <c r="G136" s="135" t="s">
        <v>126</v>
      </c>
      <c r="H136" s="136">
        <v>128.209</v>
      </c>
      <c r="I136" s="136"/>
      <c r="J136" s="137"/>
      <c r="K136" s="138"/>
      <c r="L136" s="25"/>
      <c r="M136" s="139" t="s">
        <v>1</v>
      </c>
      <c r="N136" s="140" t="s">
        <v>35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127</v>
      </c>
      <c r="AT136" s="143" t="s">
        <v>123</v>
      </c>
      <c r="AU136" s="143" t="s">
        <v>128</v>
      </c>
      <c r="AY136" s="13" t="s">
        <v>120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128</v>
      </c>
      <c r="BK136" s="144">
        <f t="shared" si="8"/>
        <v>0</v>
      </c>
      <c r="BL136" s="13" t="s">
        <v>127</v>
      </c>
      <c r="BM136" s="143" t="s">
        <v>127</v>
      </c>
    </row>
    <row r="137" spans="2:65" s="1" customFormat="1" ht="37.9" customHeight="1" x14ac:dyDescent="0.2">
      <c r="B137" s="131"/>
      <c r="C137" s="132" t="s">
        <v>131</v>
      </c>
      <c r="D137" s="132" t="s">
        <v>123</v>
      </c>
      <c r="E137" s="133" t="s">
        <v>132</v>
      </c>
      <c r="F137" s="134" t="s">
        <v>133</v>
      </c>
      <c r="G137" s="135" t="s">
        <v>126</v>
      </c>
      <c r="H137" s="136">
        <v>1549.8389999999999</v>
      </c>
      <c r="I137" s="136"/>
      <c r="J137" s="137"/>
      <c r="K137" s="138"/>
      <c r="L137" s="25"/>
      <c r="M137" s="139" t="s">
        <v>1</v>
      </c>
      <c r="N137" s="140" t="s">
        <v>35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127</v>
      </c>
      <c r="AT137" s="143" t="s">
        <v>123</v>
      </c>
      <c r="AU137" s="143" t="s">
        <v>128</v>
      </c>
      <c r="AY137" s="13" t="s">
        <v>120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128</v>
      </c>
      <c r="BK137" s="144">
        <f t="shared" si="8"/>
        <v>0</v>
      </c>
      <c r="BL137" s="13" t="s">
        <v>127</v>
      </c>
      <c r="BM137" s="143" t="s">
        <v>121</v>
      </c>
    </row>
    <row r="138" spans="2:65" s="1" customFormat="1" ht="37.9" customHeight="1" x14ac:dyDescent="0.2">
      <c r="B138" s="131"/>
      <c r="C138" s="132" t="s">
        <v>127</v>
      </c>
      <c r="D138" s="132" t="s">
        <v>123</v>
      </c>
      <c r="E138" s="133" t="s">
        <v>134</v>
      </c>
      <c r="F138" s="134" t="s">
        <v>135</v>
      </c>
      <c r="G138" s="135" t="s">
        <v>126</v>
      </c>
      <c r="H138" s="136">
        <v>1781.5619999999999</v>
      </c>
      <c r="I138" s="136"/>
      <c r="J138" s="137"/>
      <c r="K138" s="138"/>
      <c r="L138" s="25"/>
      <c r="M138" s="139" t="s">
        <v>1</v>
      </c>
      <c r="N138" s="140" t="s">
        <v>35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127</v>
      </c>
      <c r="AT138" s="143" t="s">
        <v>123</v>
      </c>
      <c r="AU138" s="143" t="s">
        <v>128</v>
      </c>
      <c r="AY138" s="13" t="s">
        <v>120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128</v>
      </c>
      <c r="BK138" s="144">
        <f t="shared" si="8"/>
        <v>0</v>
      </c>
      <c r="BL138" s="13" t="s">
        <v>127</v>
      </c>
      <c r="BM138" s="143" t="s">
        <v>136</v>
      </c>
    </row>
    <row r="139" spans="2:65" s="1" customFormat="1" ht="24.2" customHeight="1" x14ac:dyDescent="0.2">
      <c r="B139" s="131"/>
      <c r="C139" s="132" t="s">
        <v>137</v>
      </c>
      <c r="D139" s="132" t="s">
        <v>123</v>
      </c>
      <c r="E139" s="133" t="s">
        <v>138</v>
      </c>
      <c r="F139" s="134" t="s">
        <v>139</v>
      </c>
      <c r="G139" s="135" t="s">
        <v>126</v>
      </c>
      <c r="H139" s="136">
        <v>1714.3620000000001</v>
      </c>
      <c r="I139" s="136"/>
      <c r="J139" s="137"/>
      <c r="K139" s="138"/>
      <c r="L139" s="25"/>
      <c r="M139" s="139" t="s">
        <v>1</v>
      </c>
      <c r="N139" s="140" t="s">
        <v>35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127</v>
      </c>
      <c r="AT139" s="143" t="s">
        <v>123</v>
      </c>
      <c r="AU139" s="143" t="s">
        <v>128</v>
      </c>
      <c r="AY139" s="13" t="s">
        <v>120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128</v>
      </c>
      <c r="BK139" s="144">
        <f t="shared" si="8"/>
        <v>0</v>
      </c>
      <c r="BL139" s="13" t="s">
        <v>127</v>
      </c>
      <c r="BM139" s="143" t="s">
        <v>140</v>
      </c>
    </row>
    <row r="140" spans="2:65" s="1" customFormat="1" ht="24.2" customHeight="1" x14ac:dyDescent="0.2">
      <c r="B140" s="131"/>
      <c r="C140" s="132" t="s">
        <v>121</v>
      </c>
      <c r="D140" s="132" t="s">
        <v>123</v>
      </c>
      <c r="E140" s="133" t="s">
        <v>141</v>
      </c>
      <c r="F140" s="134" t="s">
        <v>142</v>
      </c>
      <c r="G140" s="135" t="s">
        <v>126</v>
      </c>
      <c r="H140" s="136">
        <v>67.2</v>
      </c>
      <c r="I140" s="136"/>
      <c r="J140" s="137"/>
      <c r="K140" s="138"/>
      <c r="L140" s="25"/>
      <c r="M140" s="139" t="s">
        <v>1</v>
      </c>
      <c r="N140" s="140" t="s">
        <v>35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127</v>
      </c>
      <c r="AT140" s="143" t="s">
        <v>123</v>
      </c>
      <c r="AU140" s="143" t="s">
        <v>128</v>
      </c>
      <c r="AY140" s="13" t="s">
        <v>120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128</v>
      </c>
      <c r="BK140" s="144">
        <f t="shared" si="8"/>
        <v>0</v>
      </c>
      <c r="BL140" s="13" t="s">
        <v>127</v>
      </c>
      <c r="BM140" s="143" t="s">
        <v>143</v>
      </c>
    </row>
    <row r="141" spans="2:65" s="1" customFormat="1" ht="24.2" customHeight="1" x14ac:dyDescent="0.2">
      <c r="B141" s="131"/>
      <c r="C141" s="132" t="s">
        <v>144</v>
      </c>
      <c r="D141" s="132" t="s">
        <v>123</v>
      </c>
      <c r="E141" s="133" t="s">
        <v>145</v>
      </c>
      <c r="F141" s="134" t="s">
        <v>146</v>
      </c>
      <c r="G141" s="135" t="s">
        <v>126</v>
      </c>
      <c r="H141" s="136">
        <v>1781.5619999999999</v>
      </c>
      <c r="I141" s="136"/>
      <c r="J141" s="137"/>
      <c r="K141" s="138"/>
      <c r="L141" s="25"/>
      <c r="M141" s="139" t="s">
        <v>1</v>
      </c>
      <c r="N141" s="140" t="s">
        <v>35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127</v>
      </c>
      <c r="AT141" s="143" t="s">
        <v>123</v>
      </c>
      <c r="AU141" s="143" t="s">
        <v>128</v>
      </c>
      <c r="AY141" s="13" t="s">
        <v>120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128</v>
      </c>
      <c r="BK141" s="144">
        <f t="shared" si="8"/>
        <v>0</v>
      </c>
      <c r="BL141" s="13" t="s">
        <v>127</v>
      </c>
      <c r="BM141" s="143" t="s">
        <v>147</v>
      </c>
    </row>
    <row r="142" spans="2:65" s="1" customFormat="1" ht="33" customHeight="1" x14ac:dyDescent="0.2">
      <c r="B142" s="131"/>
      <c r="C142" s="132" t="s">
        <v>136</v>
      </c>
      <c r="D142" s="132" t="s">
        <v>123</v>
      </c>
      <c r="E142" s="133" t="s">
        <v>148</v>
      </c>
      <c r="F142" s="134" t="s">
        <v>149</v>
      </c>
      <c r="G142" s="135" t="s">
        <v>126</v>
      </c>
      <c r="H142" s="136">
        <v>67.2</v>
      </c>
      <c r="I142" s="136"/>
      <c r="J142" s="137"/>
      <c r="K142" s="138"/>
      <c r="L142" s="25"/>
      <c r="M142" s="139" t="s">
        <v>1</v>
      </c>
      <c r="N142" s="140" t="s">
        <v>35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127</v>
      </c>
      <c r="AT142" s="143" t="s">
        <v>123</v>
      </c>
      <c r="AU142" s="143" t="s">
        <v>128</v>
      </c>
      <c r="AY142" s="13" t="s">
        <v>120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128</v>
      </c>
      <c r="BK142" s="144">
        <f t="shared" si="8"/>
        <v>0</v>
      </c>
      <c r="BL142" s="13" t="s">
        <v>127</v>
      </c>
      <c r="BM142" s="143" t="s">
        <v>150</v>
      </c>
    </row>
    <row r="143" spans="2:65" s="1" customFormat="1" ht="24.2" customHeight="1" x14ac:dyDescent="0.2">
      <c r="B143" s="131"/>
      <c r="C143" s="132" t="s">
        <v>151</v>
      </c>
      <c r="D143" s="132" t="s">
        <v>123</v>
      </c>
      <c r="E143" s="133" t="s">
        <v>152</v>
      </c>
      <c r="F143" s="134" t="s">
        <v>153</v>
      </c>
      <c r="G143" s="135" t="s">
        <v>126</v>
      </c>
      <c r="H143" s="136">
        <v>128.209</v>
      </c>
      <c r="I143" s="136"/>
      <c r="J143" s="137"/>
      <c r="K143" s="138"/>
      <c r="L143" s="25"/>
      <c r="M143" s="139" t="s">
        <v>1</v>
      </c>
      <c r="N143" s="140" t="s">
        <v>35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127</v>
      </c>
      <c r="AT143" s="143" t="s">
        <v>123</v>
      </c>
      <c r="AU143" s="143" t="s">
        <v>128</v>
      </c>
      <c r="AY143" s="13" t="s">
        <v>120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128</v>
      </c>
      <c r="BK143" s="144">
        <f t="shared" si="8"/>
        <v>0</v>
      </c>
      <c r="BL143" s="13" t="s">
        <v>127</v>
      </c>
      <c r="BM143" s="143" t="s">
        <v>154</v>
      </c>
    </row>
    <row r="144" spans="2:65" s="1" customFormat="1" ht="24.2" customHeight="1" x14ac:dyDescent="0.2">
      <c r="B144" s="131"/>
      <c r="C144" s="132" t="s">
        <v>140</v>
      </c>
      <c r="D144" s="132" t="s">
        <v>123</v>
      </c>
      <c r="E144" s="133" t="s">
        <v>155</v>
      </c>
      <c r="F144" s="134" t="s">
        <v>156</v>
      </c>
      <c r="G144" s="135" t="s">
        <v>126</v>
      </c>
      <c r="H144" s="136">
        <v>1421.63</v>
      </c>
      <c r="I144" s="136"/>
      <c r="J144" s="137"/>
      <c r="K144" s="138"/>
      <c r="L144" s="25"/>
      <c r="M144" s="139" t="s">
        <v>1</v>
      </c>
      <c r="N144" s="140" t="s">
        <v>35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127</v>
      </c>
      <c r="AT144" s="143" t="s">
        <v>123</v>
      </c>
      <c r="AU144" s="143" t="s">
        <v>128</v>
      </c>
      <c r="AY144" s="13" t="s">
        <v>120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128</v>
      </c>
      <c r="BK144" s="144">
        <f t="shared" si="8"/>
        <v>0</v>
      </c>
      <c r="BL144" s="13" t="s">
        <v>127</v>
      </c>
      <c r="BM144" s="143" t="s">
        <v>7</v>
      </c>
    </row>
    <row r="145" spans="2:65" s="1" customFormat="1" ht="24.2" customHeight="1" x14ac:dyDescent="0.2">
      <c r="B145" s="131"/>
      <c r="C145" s="132" t="s">
        <v>157</v>
      </c>
      <c r="D145" s="132" t="s">
        <v>123</v>
      </c>
      <c r="E145" s="133" t="s">
        <v>158</v>
      </c>
      <c r="F145" s="134" t="s">
        <v>159</v>
      </c>
      <c r="G145" s="135" t="s">
        <v>126</v>
      </c>
      <c r="H145" s="136">
        <v>58.32</v>
      </c>
      <c r="I145" s="136"/>
      <c r="J145" s="137"/>
      <c r="K145" s="138"/>
      <c r="L145" s="25"/>
      <c r="M145" s="139" t="s">
        <v>1</v>
      </c>
      <c r="N145" s="140" t="s">
        <v>35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127</v>
      </c>
      <c r="AT145" s="143" t="s">
        <v>123</v>
      </c>
      <c r="AU145" s="143" t="s">
        <v>128</v>
      </c>
      <c r="AY145" s="13" t="s">
        <v>120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128</v>
      </c>
      <c r="BK145" s="144">
        <f t="shared" si="8"/>
        <v>0</v>
      </c>
      <c r="BL145" s="13" t="s">
        <v>127</v>
      </c>
      <c r="BM145" s="143" t="s">
        <v>160</v>
      </c>
    </row>
    <row r="146" spans="2:65" s="1" customFormat="1" ht="24.2" customHeight="1" x14ac:dyDescent="0.2">
      <c r="B146" s="131"/>
      <c r="C146" s="132" t="s">
        <v>143</v>
      </c>
      <c r="D146" s="132" t="s">
        <v>123</v>
      </c>
      <c r="E146" s="133" t="s">
        <v>161</v>
      </c>
      <c r="F146" s="134" t="s">
        <v>162</v>
      </c>
      <c r="G146" s="135" t="s">
        <v>126</v>
      </c>
      <c r="H146" s="136">
        <v>22.94</v>
      </c>
      <c r="I146" s="136"/>
      <c r="J146" s="137"/>
      <c r="K146" s="138"/>
      <c r="L146" s="25"/>
      <c r="M146" s="139" t="s">
        <v>1</v>
      </c>
      <c r="N146" s="140" t="s">
        <v>35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127</v>
      </c>
      <c r="AT146" s="143" t="s">
        <v>123</v>
      </c>
      <c r="AU146" s="143" t="s">
        <v>128</v>
      </c>
      <c r="AY146" s="13" t="s">
        <v>120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128</v>
      </c>
      <c r="BK146" s="144">
        <f t="shared" si="8"/>
        <v>0</v>
      </c>
      <c r="BL146" s="13" t="s">
        <v>127</v>
      </c>
      <c r="BM146" s="143" t="s">
        <v>163</v>
      </c>
    </row>
    <row r="147" spans="2:65" s="1" customFormat="1" ht="24.2" customHeight="1" x14ac:dyDescent="0.2">
      <c r="B147" s="131"/>
      <c r="C147" s="132" t="s">
        <v>164</v>
      </c>
      <c r="D147" s="132" t="s">
        <v>123</v>
      </c>
      <c r="E147" s="133" t="s">
        <v>165</v>
      </c>
      <c r="F147" s="134" t="s">
        <v>166</v>
      </c>
      <c r="G147" s="135" t="s">
        <v>126</v>
      </c>
      <c r="H147" s="136">
        <v>51.84</v>
      </c>
      <c r="I147" s="136"/>
      <c r="J147" s="137"/>
      <c r="K147" s="138"/>
      <c r="L147" s="25"/>
      <c r="M147" s="139" t="s">
        <v>1</v>
      </c>
      <c r="N147" s="140" t="s">
        <v>35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127</v>
      </c>
      <c r="AT147" s="143" t="s">
        <v>123</v>
      </c>
      <c r="AU147" s="143" t="s">
        <v>128</v>
      </c>
      <c r="AY147" s="13" t="s">
        <v>120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128</v>
      </c>
      <c r="BK147" s="144">
        <f t="shared" si="8"/>
        <v>0</v>
      </c>
      <c r="BL147" s="13" t="s">
        <v>127</v>
      </c>
      <c r="BM147" s="143" t="s">
        <v>167</v>
      </c>
    </row>
    <row r="148" spans="2:65" s="1" customFormat="1" ht="24.2" customHeight="1" x14ac:dyDescent="0.2">
      <c r="B148" s="131"/>
      <c r="C148" s="132" t="s">
        <v>147</v>
      </c>
      <c r="D148" s="132" t="s">
        <v>123</v>
      </c>
      <c r="E148" s="133" t="s">
        <v>168</v>
      </c>
      <c r="F148" s="134" t="s">
        <v>169</v>
      </c>
      <c r="G148" s="135" t="s">
        <v>126</v>
      </c>
      <c r="H148" s="136">
        <v>31.422999999999998</v>
      </c>
      <c r="I148" s="136"/>
      <c r="J148" s="137"/>
      <c r="K148" s="138"/>
      <c r="L148" s="25"/>
      <c r="M148" s="139" t="s">
        <v>1</v>
      </c>
      <c r="N148" s="140" t="s">
        <v>35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127</v>
      </c>
      <c r="AT148" s="143" t="s">
        <v>123</v>
      </c>
      <c r="AU148" s="143" t="s">
        <v>128</v>
      </c>
      <c r="AY148" s="13" t="s">
        <v>120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128</v>
      </c>
      <c r="BK148" s="144">
        <f t="shared" si="8"/>
        <v>0</v>
      </c>
      <c r="BL148" s="13" t="s">
        <v>127</v>
      </c>
      <c r="BM148" s="143" t="s">
        <v>170</v>
      </c>
    </row>
    <row r="149" spans="2:65" s="11" customFormat="1" ht="22.9" customHeight="1" x14ac:dyDescent="0.2">
      <c r="B149" s="120"/>
      <c r="D149" s="121" t="s">
        <v>68</v>
      </c>
      <c r="E149" s="129" t="s">
        <v>151</v>
      </c>
      <c r="F149" s="129" t="s">
        <v>171</v>
      </c>
      <c r="J149" s="130"/>
      <c r="L149" s="120"/>
      <c r="M149" s="124"/>
      <c r="P149" s="125">
        <f>SUM(P150:P176)</f>
        <v>0</v>
      </c>
      <c r="R149" s="125">
        <f>SUM(R150:R176)</f>
        <v>0</v>
      </c>
      <c r="T149" s="126">
        <f>SUM(T150:T176)</f>
        <v>0</v>
      </c>
      <c r="AR149" s="121" t="s">
        <v>77</v>
      </c>
      <c r="AT149" s="127" t="s">
        <v>68</v>
      </c>
      <c r="AU149" s="127" t="s">
        <v>77</v>
      </c>
      <c r="AY149" s="121" t="s">
        <v>120</v>
      </c>
      <c r="BK149" s="128">
        <f>SUM(BK150:BK176)</f>
        <v>0</v>
      </c>
    </row>
    <row r="150" spans="2:65" s="1" customFormat="1" ht="37.9" customHeight="1" x14ac:dyDescent="0.2">
      <c r="B150" s="131"/>
      <c r="C150" s="132" t="s">
        <v>172</v>
      </c>
      <c r="D150" s="132" t="s">
        <v>123</v>
      </c>
      <c r="E150" s="133" t="s">
        <v>173</v>
      </c>
      <c r="F150" s="134" t="s">
        <v>174</v>
      </c>
      <c r="G150" s="135" t="s">
        <v>126</v>
      </c>
      <c r="H150" s="136">
        <v>1593.26</v>
      </c>
      <c r="I150" s="136"/>
      <c r="J150" s="137"/>
      <c r="K150" s="138"/>
      <c r="L150" s="25"/>
      <c r="M150" s="139" t="s">
        <v>1</v>
      </c>
      <c r="N150" s="140" t="s">
        <v>35</v>
      </c>
      <c r="O150" s="141">
        <v>0</v>
      </c>
      <c r="P150" s="141">
        <f t="shared" ref="P150:P176" si="9">O150*H150</f>
        <v>0</v>
      </c>
      <c r="Q150" s="141">
        <v>0</v>
      </c>
      <c r="R150" s="141">
        <f t="shared" ref="R150:R176" si="10">Q150*H150</f>
        <v>0</v>
      </c>
      <c r="S150" s="141">
        <v>0</v>
      </c>
      <c r="T150" s="142">
        <f t="shared" ref="T150:T176" si="11">S150*H150</f>
        <v>0</v>
      </c>
      <c r="AR150" s="143" t="s">
        <v>127</v>
      </c>
      <c r="AT150" s="143" t="s">
        <v>123</v>
      </c>
      <c r="AU150" s="143" t="s">
        <v>128</v>
      </c>
      <c r="AY150" s="13" t="s">
        <v>120</v>
      </c>
      <c r="BE150" s="144">
        <f t="shared" ref="BE150:BE176" si="12">IF(N150="základná",J150,0)</f>
        <v>0</v>
      </c>
      <c r="BF150" s="144">
        <f t="shared" ref="BF150:BF176" si="13">IF(N150="znížená",J150,0)</f>
        <v>0</v>
      </c>
      <c r="BG150" s="144">
        <f t="shared" ref="BG150:BG176" si="14">IF(N150="zákl. prenesená",J150,0)</f>
        <v>0</v>
      </c>
      <c r="BH150" s="144">
        <f t="shared" ref="BH150:BH176" si="15">IF(N150="zníž. prenesená",J150,0)</f>
        <v>0</v>
      </c>
      <c r="BI150" s="144">
        <f t="shared" ref="BI150:BI176" si="16">IF(N150="nulová",J150,0)</f>
        <v>0</v>
      </c>
      <c r="BJ150" s="13" t="s">
        <v>128</v>
      </c>
      <c r="BK150" s="144">
        <f t="shared" ref="BK150:BK176" si="17">ROUND(I150*H150,2)</f>
        <v>0</v>
      </c>
      <c r="BL150" s="13" t="s">
        <v>127</v>
      </c>
      <c r="BM150" s="143" t="s">
        <v>175</v>
      </c>
    </row>
    <row r="151" spans="2:65" s="1" customFormat="1" ht="44.25" customHeight="1" x14ac:dyDescent="0.2">
      <c r="B151" s="131"/>
      <c r="C151" s="132" t="s">
        <v>150</v>
      </c>
      <c r="D151" s="132" t="s">
        <v>123</v>
      </c>
      <c r="E151" s="133" t="s">
        <v>176</v>
      </c>
      <c r="F151" s="134" t="s">
        <v>177</v>
      </c>
      <c r="G151" s="135" t="s">
        <v>126</v>
      </c>
      <c r="H151" s="136">
        <v>3186.52</v>
      </c>
      <c r="I151" s="136"/>
      <c r="J151" s="137"/>
      <c r="K151" s="138"/>
      <c r="L151" s="25"/>
      <c r="M151" s="139" t="s">
        <v>1</v>
      </c>
      <c r="N151" s="140" t="s">
        <v>35</v>
      </c>
      <c r="O151" s="141">
        <v>0</v>
      </c>
      <c r="P151" s="141">
        <f t="shared" si="9"/>
        <v>0</v>
      </c>
      <c r="Q151" s="141">
        <v>0</v>
      </c>
      <c r="R151" s="141">
        <f t="shared" si="10"/>
        <v>0</v>
      </c>
      <c r="S151" s="141">
        <v>0</v>
      </c>
      <c r="T151" s="142">
        <f t="shared" si="11"/>
        <v>0</v>
      </c>
      <c r="AR151" s="143" t="s">
        <v>127</v>
      </c>
      <c r="AT151" s="143" t="s">
        <v>123</v>
      </c>
      <c r="AU151" s="143" t="s">
        <v>128</v>
      </c>
      <c r="AY151" s="13" t="s">
        <v>120</v>
      </c>
      <c r="BE151" s="144">
        <f t="shared" si="12"/>
        <v>0</v>
      </c>
      <c r="BF151" s="144">
        <f t="shared" si="13"/>
        <v>0</v>
      </c>
      <c r="BG151" s="144">
        <f t="shared" si="14"/>
        <v>0</v>
      </c>
      <c r="BH151" s="144">
        <f t="shared" si="15"/>
        <v>0</v>
      </c>
      <c r="BI151" s="144">
        <f t="shared" si="16"/>
        <v>0</v>
      </c>
      <c r="BJ151" s="13" t="s">
        <v>128</v>
      </c>
      <c r="BK151" s="144">
        <f t="shared" si="17"/>
        <v>0</v>
      </c>
      <c r="BL151" s="13" t="s">
        <v>127</v>
      </c>
      <c r="BM151" s="143" t="s">
        <v>178</v>
      </c>
    </row>
    <row r="152" spans="2:65" s="1" customFormat="1" ht="37.9" customHeight="1" x14ac:dyDescent="0.2">
      <c r="B152" s="131"/>
      <c r="C152" s="132" t="s">
        <v>179</v>
      </c>
      <c r="D152" s="132" t="s">
        <v>123</v>
      </c>
      <c r="E152" s="133" t="s">
        <v>180</v>
      </c>
      <c r="F152" s="134" t="s">
        <v>181</v>
      </c>
      <c r="G152" s="135" t="s">
        <v>126</v>
      </c>
      <c r="H152" s="136">
        <v>1593.26</v>
      </c>
      <c r="I152" s="136"/>
      <c r="J152" s="137"/>
      <c r="K152" s="138"/>
      <c r="L152" s="25"/>
      <c r="M152" s="139" t="s">
        <v>1</v>
      </c>
      <c r="N152" s="140" t="s">
        <v>35</v>
      </c>
      <c r="O152" s="141">
        <v>0</v>
      </c>
      <c r="P152" s="141">
        <f t="shared" si="9"/>
        <v>0</v>
      </c>
      <c r="Q152" s="141">
        <v>0</v>
      </c>
      <c r="R152" s="141">
        <f t="shared" si="10"/>
        <v>0</v>
      </c>
      <c r="S152" s="141">
        <v>0</v>
      </c>
      <c r="T152" s="142">
        <f t="shared" si="11"/>
        <v>0</v>
      </c>
      <c r="AR152" s="143" t="s">
        <v>127</v>
      </c>
      <c r="AT152" s="143" t="s">
        <v>123</v>
      </c>
      <c r="AU152" s="143" t="s">
        <v>128</v>
      </c>
      <c r="AY152" s="13" t="s">
        <v>120</v>
      </c>
      <c r="BE152" s="144">
        <f t="shared" si="12"/>
        <v>0</v>
      </c>
      <c r="BF152" s="144">
        <f t="shared" si="13"/>
        <v>0</v>
      </c>
      <c r="BG152" s="144">
        <f t="shared" si="14"/>
        <v>0</v>
      </c>
      <c r="BH152" s="144">
        <f t="shared" si="15"/>
        <v>0</v>
      </c>
      <c r="BI152" s="144">
        <f t="shared" si="16"/>
        <v>0</v>
      </c>
      <c r="BJ152" s="13" t="s">
        <v>128</v>
      </c>
      <c r="BK152" s="144">
        <f t="shared" si="17"/>
        <v>0</v>
      </c>
      <c r="BL152" s="13" t="s">
        <v>127</v>
      </c>
      <c r="BM152" s="143" t="s">
        <v>182</v>
      </c>
    </row>
    <row r="153" spans="2:65" s="1" customFormat="1" ht="24.2" customHeight="1" x14ac:dyDescent="0.2">
      <c r="B153" s="131"/>
      <c r="C153" s="132" t="s">
        <v>154</v>
      </c>
      <c r="D153" s="132" t="s">
        <v>123</v>
      </c>
      <c r="E153" s="133" t="s">
        <v>183</v>
      </c>
      <c r="F153" s="134" t="s">
        <v>184</v>
      </c>
      <c r="G153" s="135" t="s">
        <v>126</v>
      </c>
      <c r="H153" s="136">
        <v>1421.63</v>
      </c>
      <c r="I153" s="136"/>
      <c r="J153" s="137"/>
      <c r="K153" s="138"/>
      <c r="L153" s="25"/>
      <c r="M153" s="139" t="s">
        <v>1</v>
      </c>
      <c r="N153" s="140" t="s">
        <v>35</v>
      </c>
      <c r="O153" s="141">
        <v>0</v>
      </c>
      <c r="P153" s="141">
        <f t="shared" si="9"/>
        <v>0</v>
      </c>
      <c r="Q153" s="141">
        <v>0</v>
      </c>
      <c r="R153" s="141">
        <f t="shared" si="10"/>
        <v>0</v>
      </c>
      <c r="S153" s="141">
        <v>0</v>
      </c>
      <c r="T153" s="142">
        <f t="shared" si="11"/>
        <v>0</v>
      </c>
      <c r="AR153" s="143" t="s">
        <v>127</v>
      </c>
      <c r="AT153" s="143" t="s">
        <v>123</v>
      </c>
      <c r="AU153" s="143" t="s">
        <v>128</v>
      </c>
      <c r="AY153" s="13" t="s">
        <v>120</v>
      </c>
      <c r="BE153" s="144">
        <f t="shared" si="12"/>
        <v>0</v>
      </c>
      <c r="BF153" s="144">
        <f t="shared" si="13"/>
        <v>0</v>
      </c>
      <c r="BG153" s="144">
        <f t="shared" si="14"/>
        <v>0</v>
      </c>
      <c r="BH153" s="144">
        <f t="shared" si="15"/>
        <v>0</v>
      </c>
      <c r="BI153" s="144">
        <f t="shared" si="16"/>
        <v>0</v>
      </c>
      <c r="BJ153" s="13" t="s">
        <v>128</v>
      </c>
      <c r="BK153" s="144">
        <f t="shared" si="17"/>
        <v>0</v>
      </c>
      <c r="BL153" s="13" t="s">
        <v>127</v>
      </c>
      <c r="BM153" s="143" t="s">
        <v>185</v>
      </c>
    </row>
    <row r="154" spans="2:65" s="1" customFormat="1" ht="16.5" customHeight="1" x14ac:dyDescent="0.2">
      <c r="B154" s="131"/>
      <c r="C154" s="132" t="s">
        <v>186</v>
      </c>
      <c r="D154" s="132" t="s">
        <v>123</v>
      </c>
      <c r="E154" s="133" t="s">
        <v>187</v>
      </c>
      <c r="F154" s="134" t="s">
        <v>188</v>
      </c>
      <c r="G154" s="135" t="s">
        <v>189</v>
      </c>
      <c r="H154" s="136">
        <v>80.584999999999994</v>
      </c>
      <c r="I154" s="136"/>
      <c r="J154" s="137"/>
      <c r="K154" s="138"/>
      <c r="L154" s="25"/>
      <c r="M154" s="139" t="s">
        <v>1</v>
      </c>
      <c r="N154" s="140" t="s">
        <v>35</v>
      </c>
      <c r="O154" s="141">
        <v>0</v>
      </c>
      <c r="P154" s="141">
        <f t="shared" si="9"/>
        <v>0</v>
      </c>
      <c r="Q154" s="141">
        <v>0</v>
      </c>
      <c r="R154" s="141">
        <f t="shared" si="10"/>
        <v>0</v>
      </c>
      <c r="S154" s="141">
        <v>0</v>
      </c>
      <c r="T154" s="142">
        <f t="shared" si="11"/>
        <v>0</v>
      </c>
      <c r="AR154" s="143" t="s">
        <v>127</v>
      </c>
      <c r="AT154" s="143" t="s">
        <v>123</v>
      </c>
      <c r="AU154" s="143" t="s">
        <v>128</v>
      </c>
      <c r="AY154" s="13" t="s">
        <v>120</v>
      </c>
      <c r="BE154" s="144">
        <f t="shared" si="12"/>
        <v>0</v>
      </c>
      <c r="BF154" s="144">
        <f t="shared" si="13"/>
        <v>0</v>
      </c>
      <c r="BG154" s="144">
        <f t="shared" si="14"/>
        <v>0</v>
      </c>
      <c r="BH154" s="144">
        <f t="shared" si="15"/>
        <v>0</v>
      </c>
      <c r="BI154" s="144">
        <f t="shared" si="16"/>
        <v>0</v>
      </c>
      <c r="BJ154" s="13" t="s">
        <v>128</v>
      </c>
      <c r="BK154" s="144">
        <f t="shared" si="17"/>
        <v>0</v>
      </c>
      <c r="BL154" s="13" t="s">
        <v>127</v>
      </c>
      <c r="BM154" s="143" t="s">
        <v>190</v>
      </c>
    </row>
    <row r="155" spans="2:65" s="1" customFormat="1" ht="21.75" customHeight="1" x14ac:dyDescent="0.2">
      <c r="B155" s="131"/>
      <c r="C155" s="132" t="s">
        <v>7</v>
      </c>
      <c r="D155" s="132" t="s">
        <v>123</v>
      </c>
      <c r="E155" s="133" t="s">
        <v>191</v>
      </c>
      <c r="F155" s="134" t="s">
        <v>192</v>
      </c>
      <c r="G155" s="135" t="s">
        <v>193</v>
      </c>
      <c r="H155" s="136">
        <v>9</v>
      </c>
      <c r="I155" s="136"/>
      <c r="J155" s="137"/>
      <c r="K155" s="138"/>
      <c r="L155" s="25"/>
      <c r="M155" s="139" t="s">
        <v>1</v>
      </c>
      <c r="N155" s="140" t="s">
        <v>35</v>
      </c>
      <c r="O155" s="141">
        <v>0</v>
      </c>
      <c r="P155" s="141">
        <f t="shared" si="9"/>
        <v>0</v>
      </c>
      <c r="Q155" s="141">
        <v>0</v>
      </c>
      <c r="R155" s="141">
        <f t="shared" si="10"/>
        <v>0</v>
      </c>
      <c r="S155" s="141">
        <v>0</v>
      </c>
      <c r="T155" s="142">
        <f t="shared" si="11"/>
        <v>0</v>
      </c>
      <c r="AR155" s="143" t="s">
        <v>127</v>
      </c>
      <c r="AT155" s="143" t="s">
        <v>123</v>
      </c>
      <c r="AU155" s="143" t="s">
        <v>128</v>
      </c>
      <c r="AY155" s="13" t="s">
        <v>120</v>
      </c>
      <c r="BE155" s="144">
        <f t="shared" si="12"/>
        <v>0</v>
      </c>
      <c r="BF155" s="144">
        <f t="shared" si="13"/>
        <v>0</v>
      </c>
      <c r="BG155" s="144">
        <f t="shared" si="14"/>
        <v>0</v>
      </c>
      <c r="BH155" s="144">
        <f t="shared" si="15"/>
        <v>0</v>
      </c>
      <c r="BI155" s="144">
        <f t="shared" si="16"/>
        <v>0</v>
      </c>
      <c r="BJ155" s="13" t="s">
        <v>128</v>
      </c>
      <c r="BK155" s="144">
        <f t="shared" si="17"/>
        <v>0</v>
      </c>
      <c r="BL155" s="13" t="s">
        <v>127</v>
      </c>
      <c r="BM155" s="143" t="s">
        <v>194</v>
      </c>
    </row>
    <row r="156" spans="2:65" s="1" customFormat="1" ht="21.75" customHeight="1" x14ac:dyDescent="0.2">
      <c r="B156" s="131"/>
      <c r="C156" s="132" t="s">
        <v>195</v>
      </c>
      <c r="D156" s="132" t="s">
        <v>123</v>
      </c>
      <c r="E156" s="133" t="s">
        <v>196</v>
      </c>
      <c r="F156" s="134" t="s">
        <v>197</v>
      </c>
      <c r="G156" s="135" t="s">
        <v>193</v>
      </c>
      <c r="H156" s="136">
        <v>32</v>
      </c>
      <c r="I156" s="136"/>
      <c r="J156" s="137"/>
      <c r="K156" s="138"/>
      <c r="L156" s="25"/>
      <c r="M156" s="139" t="s">
        <v>1</v>
      </c>
      <c r="N156" s="140" t="s">
        <v>35</v>
      </c>
      <c r="O156" s="141">
        <v>0</v>
      </c>
      <c r="P156" s="141">
        <f t="shared" si="9"/>
        <v>0</v>
      </c>
      <c r="Q156" s="141">
        <v>0</v>
      </c>
      <c r="R156" s="141">
        <f t="shared" si="10"/>
        <v>0</v>
      </c>
      <c r="S156" s="141">
        <v>0</v>
      </c>
      <c r="T156" s="142">
        <f t="shared" si="11"/>
        <v>0</v>
      </c>
      <c r="AR156" s="143" t="s">
        <v>127</v>
      </c>
      <c r="AT156" s="143" t="s">
        <v>123</v>
      </c>
      <c r="AU156" s="143" t="s">
        <v>128</v>
      </c>
      <c r="AY156" s="13" t="s">
        <v>120</v>
      </c>
      <c r="BE156" s="144">
        <f t="shared" si="12"/>
        <v>0</v>
      </c>
      <c r="BF156" s="144">
        <f t="shared" si="13"/>
        <v>0</v>
      </c>
      <c r="BG156" s="144">
        <f t="shared" si="14"/>
        <v>0</v>
      </c>
      <c r="BH156" s="144">
        <f t="shared" si="15"/>
        <v>0</v>
      </c>
      <c r="BI156" s="144">
        <f t="shared" si="16"/>
        <v>0</v>
      </c>
      <c r="BJ156" s="13" t="s">
        <v>128</v>
      </c>
      <c r="BK156" s="144">
        <f t="shared" si="17"/>
        <v>0</v>
      </c>
      <c r="BL156" s="13" t="s">
        <v>127</v>
      </c>
      <c r="BM156" s="143" t="s">
        <v>198</v>
      </c>
    </row>
    <row r="157" spans="2:65" s="1" customFormat="1" ht="16.5" customHeight="1" x14ac:dyDescent="0.2">
      <c r="B157" s="131"/>
      <c r="C157" s="132" t="s">
        <v>160</v>
      </c>
      <c r="D157" s="132" t="s">
        <v>123</v>
      </c>
      <c r="E157" s="133" t="s">
        <v>199</v>
      </c>
      <c r="F157" s="134" t="s">
        <v>200</v>
      </c>
      <c r="G157" s="135" t="s">
        <v>193</v>
      </c>
      <c r="H157" s="136">
        <v>28</v>
      </c>
      <c r="I157" s="136"/>
      <c r="J157" s="137"/>
      <c r="K157" s="138"/>
      <c r="L157" s="25"/>
      <c r="M157" s="139" t="s">
        <v>1</v>
      </c>
      <c r="N157" s="140" t="s">
        <v>35</v>
      </c>
      <c r="O157" s="141">
        <v>0</v>
      </c>
      <c r="P157" s="141">
        <f t="shared" si="9"/>
        <v>0</v>
      </c>
      <c r="Q157" s="141">
        <v>0</v>
      </c>
      <c r="R157" s="141">
        <f t="shared" si="10"/>
        <v>0</v>
      </c>
      <c r="S157" s="141">
        <v>0</v>
      </c>
      <c r="T157" s="142">
        <f t="shared" si="11"/>
        <v>0</v>
      </c>
      <c r="AR157" s="143" t="s">
        <v>127</v>
      </c>
      <c r="AT157" s="143" t="s">
        <v>123</v>
      </c>
      <c r="AU157" s="143" t="s">
        <v>128</v>
      </c>
      <c r="AY157" s="13" t="s">
        <v>120</v>
      </c>
      <c r="BE157" s="144">
        <f t="shared" si="12"/>
        <v>0</v>
      </c>
      <c r="BF157" s="144">
        <f t="shared" si="13"/>
        <v>0</v>
      </c>
      <c r="BG157" s="144">
        <f t="shared" si="14"/>
        <v>0</v>
      </c>
      <c r="BH157" s="144">
        <f t="shared" si="15"/>
        <v>0</v>
      </c>
      <c r="BI157" s="144">
        <f t="shared" si="16"/>
        <v>0</v>
      </c>
      <c r="BJ157" s="13" t="s">
        <v>128</v>
      </c>
      <c r="BK157" s="144">
        <f t="shared" si="17"/>
        <v>0</v>
      </c>
      <c r="BL157" s="13" t="s">
        <v>127</v>
      </c>
      <c r="BM157" s="143" t="s">
        <v>201</v>
      </c>
    </row>
    <row r="158" spans="2:65" s="1" customFormat="1" ht="24.2" customHeight="1" x14ac:dyDescent="0.2">
      <c r="B158" s="131"/>
      <c r="C158" s="132" t="s">
        <v>202</v>
      </c>
      <c r="D158" s="132" t="s">
        <v>123</v>
      </c>
      <c r="E158" s="133" t="s">
        <v>203</v>
      </c>
      <c r="F158" s="134" t="s">
        <v>204</v>
      </c>
      <c r="G158" s="135" t="s">
        <v>193</v>
      </c>
      <c r="H158" s="136">
        <v>19</v>
      </c>
      <c r="I158" s="136"/>
      <c r="J158" s="137"/>
      <c r="K158" s="138"/>
      <c r="L158" s="25"/>
      <c r="M158" s="139" t="s">
        <v>1</v>
      </c>
      <c r="N158" s="140" t="s">
        <v>35</v>
      </c>
      <c r="O158" s="141">
        <v>0</v>
      </c>
      <c r="P158" s="141">
        <f t="shared" si="9"/>
        <v>0</v>
      </c>
      <c r="Q158" s="141">
        <v>0</v>
      </c>
      <c r="R158" s="141">
        <f t="shared" si="10"/>
        <v>0</v>
      </c>
      <c r="S158" s="141">
        <v>0</v>
      </c>
      <c r="T158" s="142">
        <f t="shared" si="11"/>
        <v>0</v>
      </c>
      <c r="AR158" s="143" t="s">
        <v>127</v>
      </c>
      <c r="AT158" s="143" t="s">
        <v>123</v>
      </c>
      <c r="AU158" s="143" t="s">
        <v>128</v>
      </c>
      <c r="AY158" s="13" t="s">
        <v>120</v>
      </c>
      <c r="BE158" s="144">
        <f t="shared" si="12"/>
        <v>0</v>
      </c>
      <c r="BF158" s="144">
        <f t="shared" si="13"/>
        <v>0</v>
      </c>
      <c r="BG158" s="144">
        <f t="shared" si="14"/>
        <v>0</v>
      </c>
      <c r="BH158" s="144">
        <f t="shared" si="15"/>
        <v>0</v>
      </c>
      <c r="BI158" s="144">
        <f t="shared" si="16"/>
        <v>0</v>
      </c>
      <c r="BJ158" s="13" t="s">
        <v>128</v>
      </c>
      <c r="BK158" s="144">
        <f t="shared" si="17"/>
        <v>0</v>
      </c>
      <c r="BL158" s="13" t="s">
        <v>127</v>
      </c>
      <c r="BM158" s="143" t="s">
        <v>205</v>
      </c>
    </row>
    <row r="159" spans="2:65" s="1" customFormat="1" ht="24.2" customHeight="1" x14ac:dyDescent="0.2">
      <c r="B159" s="131"/>
      <c r="C159" s="145" t="s">
        <v>163</v>
      </c>
      <c r="D159" s="145" t="s">
        <v>206</v>
      </c>
      <c r="E159" s="146" t="s">
        <v>207</v>
      </c>
      <c r="F159" s="147" t="s">
        <v>208</v>
      </c>
      <c r="G159" s="148" t="s">
        <v>193</v>
      </c>
      <c r="H159" s="149">
        <v>19</v>
      </c>
      <c r="I159" s="149"/>
      <c r="J159" s="150"/>
      <c r="K159" s="151"/>
      <c r="L159" s="152"/>
      <c r="M159" s="153" t="s">
        <v>1</v>
      </c>
      <c r="N159" s="154" t="s">
        <v>35</v>
      </c>
      <c r="O159" s="141">
        <v>0</v>
      </c>
      <c r="P159" s="141">
        <f t="shared" si="9"/>
        <v>0</v>
      </c>
      <c r="Q159" s="141">
        <v>0</v>
      </c>
      <c r="R159" s="141">
        <f t="shared" si="10"/>
        <v>0</v>
      </c>
      <c r="S159" s="141">
        <v>0</v>
      </c>
      <c r="T159" s="142">
        <f t="shared" si="11"/>
        <v>0</v>
      </c>
      <c r="AR159" s="143" t="s">
        <v>136</v>
      </c>
      <c r="AT159" s="143" t="s">
        <v>206</v>
      </c>
      <c r="AU159" s="143" t="s">
        <v>128</v>
      </c>
      <c r="AY159" s="13" t="s">
        <v>120</v>
      </c>
      <c r="BE159" s="144">
        <f t="shared" si="12"/>
        <v>0</v>
      </c>
      <c r="BF159" s="144">
        <f t="shared" si="13"/>
        <v>0</v>
      </c>
      <c r="BG159" s="144">
        <f t="shared" si="14"/>
        <v>0</v>
      </c>
      <c r="BH159" s="144">
        <f t="shared" si="15"/>
        <v>0</v>
      </c>
      <c r="BI159" s="144">
        <f t="shared" si="16"/>
        <v>0</v>
      </c>
      <c r="BJ159" s="13" t="s">
        <v>128</v>
      </c>
      <c r="BK159" s="144">
        <f t="shared" si="17"/>
        <v>0</v>
      </c>
      <c r="BL159" s="13" t="s">
        <v>127</v>
      </c>
      <c r="BM159" s="143" t="s">
        <v>209</v>
      </c>
    </row>
    <row r="160" spans="2:65" s="1" customFormat="1" ht="24.2" customHeight="1" x14ac:dyDescent="0.2">
      <c r="B160" s="131"/>
      <c r="C160" s="132" t="s">
        <v>210</v>
      </c>
      <c r="D160" s="132" t="s">
        <v>123</v>
      </c>
      <c r="E160" s="133" t="s">
        <v>203</v>
      </c>
      <c r="F160" s="134" t="s">
        <v>204</v>
      </c>
      <c r="G160" s="135" t="s">
        <v>193</v>
      </c>
      <c r="H160" s="136">
        <v>12</v>
      </c>
      <c r="I160" s="136"/>
      <c r="J160" s="137"/>
      <c r="K160" s="138"/>
      <c r="L160" s="25"/>
      <c r="M160" s="139" t="s">
        <v>1</v>
      </c>
      <c r="N160" s="140" t="s">
        <v>35</v>
      </c>
      <c r="O160" s="141">
        <v>0</v>
      </c>
      <c r="P160" s="141">
        <f t="shared" si="9"/>
        <v>0</v>
      </c>
      <c r="Q160" s="141">
        <v>0</v>
      </c>
      <c r="R160" s="141">
        <f t="shared" si="10"/>
        <v>0</v>
      </c>
      <c r="S160" s="141">
        <v>0</v>
      </c>
      <c r="T160" s="142">
        <f t="shared" si="11"/>
        <v>0</v>
      </c>
      <c r="AR160" s="143" t="s">
        <v>127</v>
      </c>
      <c r="AT160" s="143" t="s">
        <v>123</v>
      </c>
      <c r="AU160" s="143" t="s">
        <v>128</v>
      </c>
      <c r="AY160" s="13" t="s">
        <v>120</v>
      </c>
      <c r="BE160" s="144">
        <f t="shared" si="12"/>
        <v>0</v>
      </c>
      <c r="BF160" s="144">
        <f t="shared" si="13"/>
        <v>0</v>
      </c>
      <c r="BG160" s="144">
        <f t="shared" si="14"/>
        <v>0</v>
      </c>
      <c r="BH160" s="144">
        <f t="shared" si="15"/>
        <v>0</v>
      </c>
      <c r="BI160" s="144">
        <f t="shared" si="16"/>
        <v>0</v>
      </c>
      <c r="BJ160" s="13" t="s">
        <v>128</v>
      </c>
      <c r="BK160" s="144">
        <f t="shared" si="17"/>
        <v>0</v>
      </c>
      <c r="BL160" s="13" t="s">
        <v>127</v>
      </c>
      <c r="BM160" s="143" t="s">
        <v>211</v>
      </c>
    </row>
    <row r="161" spans="2:65" s="1" customFormat="1" ht="24.2" customHeight="1" x14ac:dyDescent="0.2">
      <c r="B161" s="131"/>
      <c r="C161" s="145" t="s">
        <v>167</v>
      </c>
      <c r="D161" s="145" t="s">
        <v>206</v>
      </c>
      <c r="E161" s="146" t="s">
        <v>212</v>
      </c>
      <c r="F161" s="147" t="s">
        <v>213</v>
      </c>
      <c r="G161" s="148" t="s">
        <v>193</v>
      </c>
      <c r="H161" s="149">
        <v>12</v>
      </c>
      <c r="I161" s="149"/>
      <c r="J161" s="150"/>
      <c r="K161" s="151"/>
      <c r="L161" s="152"/>
      <c r="M161" s="153" t="s">
        <v>1</v>
      </c>
      <c r="N161" s="154" t="s">
        <v>35</v>
      </c>
      <c r="O161" s="141">
        <v>0</v>
      </c>
      <c r="P161" s="141">
        <f t="shared" si="9"/>
        <v>0</v>
      </c>
      <c r="Q161" s="141">
        <v>0</v>
      </c>
      <c r="R161" s="141">
        <f t="shared" si="10"/>
        <v>0</v>
      </c>
      <c r="S161" s="141">
        <v>0</v>
      </c>
      <c r="T161" s="142">
        <f t="shared" si="11"/>
        <v>0</v>
      </c>
      <c r="AR161" s="143" t="s">
        <v>136</v>
      </c>
      <c r="AT161" s="143" t="s">
        <v>206</v>
      </c>
      <c r="AU161" s="143" t="s">
        <v>128</v>
      </c>
      <c r="AY161" s="13" t="s">
        <v>120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128</v>
      </c>
      <c r="BK161" s="144">
        <f t="shared" si="17"/>
        <v>0</v>
      </c>
      <c r="BL161" s="13" t="s">
        <v>127</v>
      </c>
      <c r="BM161" s="143" t="s">
        <v>214</v>
      </c>
    </row>
    <row r="162" spans="2:65" s="1" customFormat="1" ht="24.2" customHeight="1" x14ac:dyDescent="0.2">
      <c r="B162" s="131"/>
      <c r="C162" s="132" t="s">
        <v>215</v>
      </c>
      <c r="D162" s="132" t="s">
        <v>123</v>
      </c>
      <c r="E162" s="133" t="s">
        <v>216</v>
      </c>
      <c r="F162" s="134" t="s">
        <v>217</v>
      </c>
      <c r="G162" s="135" t="s">
        <v>193</v>
      </c>
      <c r="H162" s="136">
        <v>15</v>
      </c>
      <c r="I162" s="136"/>
      <c r="J162" s="137"/>
      <c r="K162" s="138"/>
      <c r="L162" s="25"/>
      <c r="M162" s="139" t="s">
        <v>1</v>
      </c>
      <c r="N162" s="140" t="s">
        <v>35</v>
      </c>
      <c r="O162" s="141">
        <v>0</v>
      </c>
      <c r="P162" s="141">
        <f t="shared" si="9"/>
        <v>0</v>
      </c>
      <c r="Q162" s="141">
        <v>0</v>
      </c>
      <c r="R162" s="141">
        <f t="shared" si="10"/>
        <v>0</v>
      </c>
      <c r="S162" s="141">
        <v>0</v>
      </c>
      <c r="T162" s="142">
        <f t="shared" si="11"/>
        <v>0</v>
      </c>
      <c r="AR162" s="143" t="s">
        <v>127</v>
      </c>
      <c r="AT162" s="143" t="s">
        <v>123</v>
      </c>
      <c r="AU162" s="143" t="s">
        <v>128</v>
      </c>
      <c r="AY162" s="13" t="s">
        <v>120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128</v>
      </c>
      <c r="BK162" s="144">
        <f t="shared" si="17"/>
        <v>0</v>
      </c>
      <c r="BL162" s="13" t="s">
        <v>127</v>
      </c>
      <c r="BM162" s="143" t="s">
        <v>218</v>
      </c>
    </row>
    <row r="163" spans="2:65" s="1" customFormat="1" ht="21.75" customHeight="1" x14ac:dyDescent="0.2">
      <c r="B163" s="131"/>
      <c r="C163" s="132" t="s">
        <v>170</v>
      </c>
      <c r="D163" s="132" t="s">
        <v>123</v>
      </c>
      <c r="E163" s="133" t="s">
        <v>219</v>
      </c>
      <c r="F163" s="134" t="s">
        <v>220</v>
      </c>
      <c r="G163" s="135" t="s">
        <v>189</v>
      </c>
      <c r="H163" s="136">
        <v>382.4</v>
      </c>
      <c r="I163" s="136"/>
      <c r="J163" s="137"/>
      <c r="K163" s="138"/>
      <c r="L163" s="25"/>
      <c r="M163" s="139" t="s">
        <v>1</v>
      </c>
      <c r="N163" s="140" t="s">
        <v>35</v>
      </c>
      <c r="O163" s="141">
        <v>0</v>
      </c>
      <c r="P163" s="141">
        <f t="shared" si="9"/>
        <v>0</v>
      </c>
      <c r="Q163" s="141">
        <v>0</v>
      </c>
      <c r="R163" s="141">
        <f t="shared" si="10"/>
        <v>0</v>
      </c>
      <c r="S163" s="141">
        <v>0</v>
      </c>
      <c r="T163" s="142">
        <f t="shared" si="11"/>
        <v>0</v>
      </c>
      <c r="AR163" s="143" t="s">
        <v>127</v>
      </c>
      <c r="AT163" s="143" t="s">
        <v>123</v>
      </c>
      <c r="AU163" s="143" t="s">
        <v>128</v>
      </c>
      <c r="AY163" s="13" t="s">
        <v>120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128</v>
      </c>
      <c r="BK163" s="144">
        <f t="shared" si="17"/>
        <v>0</v>
      </c>
      <c r="BL163" s="13" t="s">
        <v>127</v>
      </c>
      <c r="BM163" s="143" t="s">
        <v>221</v>
      </c>
    </row>
    <row r="164" spans="2:65" s="1" customFormat="1" ht="21.75" customHeight="1" x14ac:dyDescent="0.2">
      <c r="B164" s="131"/>
      <c r="C164" s="132" t="s">
        <v>222</v>
      </c>
      <c r="D164" s="132" t="s">
        <v>123</v>
      </c>
      <c r="E164" s="133" t="s">
        <v>223</v>
      </c>
      <c r="F164" s="134" t="s">
        <v>224</v>
      </c>
      <c r="G164" s="135" t="s">
        <v>189</v>
      </c>
      <c r="H164" s="136">
        <v>21.6</v>
      </c>
      <c r="I164" s="136"/>
      <c r="J164" s="137"/>
      <c r="K164" s="138"/>
      <c r="L164" s="25"/>
      <c r="M164" s="139" t="s">
        <v>1</v>
      </c>
      <c r="N164" s="140" t="s">
        <v>35</v>
      </c>
      <c r="O164" s="141">
        <v>0</v>
      </c>
      <c r="P164" s="141">
        <f t="shared" si="9"/>
        <v>0</v>
      </c>
      <c r="Q164" s="141">
        <v>0</v>
      </c>
      <c r="R164" s="141">
        <f t="shared" si="10"/>
        <v>0</v>
      </c>
      <c r="S164" s="141">
        <v>0</v>
      </c>
      <c r="T164" s="142">
        <f t="shared" si="11"/>
        <v>0</v>
      </c>
      <c r="AR164" s="143" t="s">
        <v>127</v>
      </c>
      <c r="AT164" s="143" t="s">
        <v>123</v>
      </c>
      <c r="AU164" s="143" t="s">
        <v>128</v>
      </c>
      <c r="AY164" s="13" t="s">
        <v>120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128</v>
      </c>
      <c r="BK164" s="144">
        <f t="shared" si="17"/>
        <v>0</v>
      </c>
      <c r="BL164" s="13" t="s">
        <v>127</v>
      </c>
      <c r="BM164" s="143" t="s">
        <v>225</v>
      </c>
    </row>
    <row r="165" spans="2:65" s="1" customFormat="1" ht="24.2" customHeight="1" x14ac:dyDescent="0.2">
      <c r="B165" s="131"/>
      <c r="C165" s="132" t="s">
        <v>175</v>
      </c>
      <c r="D165" s="132" t="s">
        <v>123</v>
      </c>
      <c r="E165" s="133" t="s">
        <v>226</v>
      </c>
      <c r="F165" s="134" t="s">
        <v>227</v>
      </c>
      <c r="G165" s="135" t="s">
        <v>189</v>
      </c>
      <c r="H165" s="136">
        <v>13.8</v>
      </c>
      <c r="I165" s="136"/>
      <c r="J165" s="137"/>
      <c r="K165" s="138"/>
      <c r="L165" s="25"/>
      <c r="M165" s="139" t="s">
        <v>1</v>
      </c>
      <c r="N165" s="140" t="s">
        <v>35</v>
      </c>
      <c r="O165" s="141">
        <v>0</v>
      </c>
      <c r="P165" s="141">
        <f t="shared" si="9"/>
        <v>0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127</v>
      </c>
      <c r="AT165" s="143" t="s">
        <v>123</v>
      </c>
      <c r="AU165" s="143" t="s">
        <v>128</v>
      </c>
      <c r="AY165" s="13" t="s">
        <v>120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128</v>
      </c>
      <c r="BK165" s="144">
        <f t="shared" si="17"/>
        <v>0</v>
      </c>
      <c r="BL165" s="13" t="s">
        <v>127</v>
      </c>
      <c r="BM165" s="143" t="s">
        <v>228</v>
      </c>
    </row>
    <row r="166" spans="2:65" s="1" customFormat="1" ht="16.5" customHeight="1" x14ac:dyDescent="0.2">
      <c r="B166" s="131"/>
      <c r="C166" s="132" t="s">
        <v>229</v>
      </c>
      <c r="D166" s="132" t="s">
        <v>123</v>
      </c>
      <c r="E166" s="133" t="s">
        <v>230</v>
      </c>
      <c r="F166" s="134" t="s">
        <v>231</v>
      </c>
      <c r="G166" s="135" t="s">
        <v>126</v>
      </c>
      <c r="H166" s="136">
        <v>74.61</v>
      </c>
      <c r="I166" s="136"/>
      <c r="J166" s="137"/>
      <c r="K166" s="138"/>
      <c r="L166" s="25"/>
      <c r="M166" s="139" t="s">
        <v>1</v>
      </c>
      <c r="N166" s="140" t="s">
        <v>35</v>
      </c>
      <c r="O166" s="141">
        <v>0</v>
      </c>
      <c r="P166" s="141">
        <f t="shared" si="9"/>
        <v>0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127</v>
      </c>
      <c r="AT166" s="143" t="s">
        <v>123</v>
      </c>
      <c r="AU166" s="143" t="s">
        <v>128</v>
      </c>
      <c r="AY166" s="13" t="s">
        <v>120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128</v>
      </c>
      <c r="BK166" s="144">
        <f t="shared" si="17"/>
        <v>0</v>
      </c>
      <c r="BL166" s="13" t="s">
        <v>127</v>
      </c>
      <c r="BM166" s="143" t="s">
        <v>232</v>
      </c>
    </row>
    <row r="167" spans="2:65" s="1" customFormat="1" ht="16.5" customHeight="1" x14ac:dyDescent="0.2">
      <c r="B167" s="131"/>
      <c r="C167" s="132" t="s">
        <v>178</v>
      </c>
      <c r="D167" s="132" t="s">
        <v>123</v>
      </c>
      <c r="E167" s="133" t="s">
        <v>233</v>
      </c>
      <c r="F167" s="134" t="s">
        <v>234</v>
      </c>
      <c r="G167" s="135" t="s">
        <v>189</v>
      </c>
      <c r="H167" s="136">
        <v>51</v>
      </c>
      <c r="I167" s="136"/>
      <c r="J167" s="137"/>
      <c r="K167" s="138"/>
      <c r="L167" s="25"/>
      <c r="M167" s="139" t="s">
        <v>1</v>
      </c>
      <c r="N167" s="140" t="s">
        <v>35</v>
      </c>
      <c r="O167" s="141">
        <v>0</v>
      </c>
      <c r="P167" s="141">
        <f t="shared" si="9"/>
        <v>0</v>
      </c>
      <c r="Q167" s="141">
        <v>0</v>
      </c>
      <c r="R167" s="141">
        <f t="shared" si="10"/>
        <v>0</v>
      </c>
      <c r="S167" s="141">
        <v>0</v>
      </c>
      <c r="T167" s="142">
        <f t="shared" si="11"/>
        <v>0</v>
      </c>
      <c r="AR167" s="143" t="s">
        <v>127</v>
      </c>
      <c r="AT167" s="143" t="s">
        <v>123</v>
      </c>
      <c r="AU167" s="143" t="s">
        <v>128</v>
      </c>
      <c r="AY167" s="13" t="s">
        <v>120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128</v>
      </c>
      <c r="BK167" s="144">
        <f t="shared" si="17"/>
        <v>0</v>
      </c>
      <c r="BL167" s="13" t="s">
        <v>127</v>
      </c>
      <c r="BM167" s="143" t="s">
        <v>235</v>
      </c>
    </row>
    <row r="168" spans="2:65" s="1" customFormat="1" ht="24.2" customHeight="1" x14ac:dyDescent="0.2">
      <c r="B168" s="131"/>
      <c r="C168" s="132" t="s">
        <v>236</v>
      </c>
      <c r="D168" s="132" t="s">
        <v>123</v>
      </c>
      <c r="E168" s="133" t="s">
        <v>237</v>
      </c>
      <c r="F168" s="134" t="s">
        <v>238</v>
      </c>
      <c r="G168" s="135" t="s">
        <v>126</v>
      </c>
      <c r="H168" s="136">
        <v>1421.63</v>
      </c>
      <c r="I168" s="136"/>
      <c r="J168" s="137"/>
      <c r="K168" s="138"/>
      <c r="L168" s="25"/>
      <c r="M168" s="139" t="s">
        <v>1</v>
      </c>
      <c r="N168" s="140" t="s">
        <v>35</v>
      </c>
      <c r="O168" s="141">
        <v>0</v>
      </c>
      <c r="P168" s="141">
        <f t="shared" si="9"/>
        <v>0</v>
      </c>
      <c r="Q168" s="141">
        <v>0</v>
      </c>
      <c r="R168" s="141">
        <f t="shared" si="10"/>
        <v>0</v>
      </c>
      <c r="S168" s="141">
        <v>0</v>
      </c>
      <c r="T168" s="142">
        <f t="shared" si="11"/>
        <v>0</v>
      </c>
      <c r="AR168" s="143" t="s">
        <v>127</v>
      </c>
      <c r="AT168" s="143" t="s">
        <v>123</v>
      </c>
      <c r="AU168" s="143" t="s">
        <v>128</v>
      </c>
      <c r="AY168" s="13" t="s">
        <v>120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128</v>
      </c>
      <c r="BK168" s="144">
        <f t="shared" si="17"/>
        <v>0</v>
      </c>
      <c r="BL168" s="13" t="s">
        <v>127</v>
      </c>
      <c r="BM168" s="143" t="s">
        <v>239</v>
      </c>
    </row>
    <row r="169" spans="2:65" s="1" customFormat="1" ht="37.9" customHeight="1" x14ac:dyDescent="0.2">
      <c r="B169" s="131"/>
      <c r="C169" s="132" t="s">
        <v>182</v>
      </c>
      <c r="D169" s="132" t="s">
        <v>123</v>
      </c>
      <c r="E169" s="133" t="s">
        <v>240</v>
      </c>
      <c r="F169" s="134" t="s">
        <v>241</v>
      </c>
      <c r="G169" s="135" t="s">
        <v>126</v>
      </c>
      <c r="H169" s="136">
        <v>67.2</v>
      </c>
      <c r="I169" s="136"/>
      <c r="J169" s="137"/>
      <c r="K169" s="138"/>
      <c r="L169" s="25"/>
      <c r="M169" s="139" t="s">
        <v>1</v>
      </c>
      <c r="N169" s="140" t="s">
        <v>35</v>
      </c>
      <c r="O169" s="141">
        <v>0</v>
      </c>
      <c r="P169" s="141">
        <f t="shared" si="9"/>
        <v>0</v>
      </c>
      <c r="Q169" s="141">
        <v>0</v>
      </c>
      <c r="R169" s="141">
        <f t="shared" si="10"/>
        <v>0</v>
      </c>
      <c r="S169" s="141">
        <v>0</v>
      </c>
      <c r="T169" s="142">
        <f t="shared" si="11"/>
        <v>0</v>
      </c>
      <c r="AR169" s="143" t="s">
        <v>127</v>
      </c>
      <c r="AT169" s="143" t="s">
        <v>123</v>
      </c>
      <c r="AU169" s="143" t="s">
        <v>128</v>
      </c>
      <c r="AY169" s="13" t="s">
        <v>120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128</v>
      </c>
      <c r="BK169" s="144">
        <f t="shared" si="17"/>
        <v>0</v>
      </c>
      <c r="BL169" s="13" t="s">
        <v>127</v>
      </c>
      <c r="BM169" s="143" t="s">
        <v>242</v>
      </c>
    </row>
    <row r="170" spans="2:65" s="1" customFormat="1" ht="24.2" customHeight="1" x14ac:dyDescent="0.2">
      <c r="B170" s="131"/>
      <c r="C170" s="132" t="s">
        <v>243</v>
      </c>
      <c r="D170" s="132" t="s">
        <v>123</v>
      </c>
      <c r="E170" s="133" t="s">
        <v>244</v>
      </c>
      <c r="F170" s="134" t="s">
        <v>245</v>
      </c>
      <c r="G170" s="135" t="s">
        <v>246</v>
      </c>
      <c r="H170" s="136">
        <v>35.872999999999998</v>
      </c>
      <c r="I170" s="136"/>
      <c r="J170" s="137"/>
      <c r="K170" s="138"/>
      <c r="L170" s="25"/>
      <c r="M170" s="139" t="s">
        <v>1</v>
      </c>
      <c r="N170" s="140" t="s">
        <v>35</v>
      </c>
      <c r="O170" s="141">
        <v>0</v>
      </c>
      <c r="P170" s="141">
        <f t="shared" si="9"/>
        <v>0</v>
      </c>
      <c r="Q170" s="141">
        <v>0</v>
      </c>
      <c r="R170" s="141">
        <f t="shared" si="10"/>
        <v>0</v>
      </c>
      <c r="S170" s="141">
        <v>0</v>
      </c>
      <c r="T170" s="142">
        <f t="shared" si="11"/>
        <v>0</v>
      </c>
      <c r="AR170" s="143" t="s">
        <v>127</v>
      </c>
      <c r="AT170" s="143" t="s">
        <v>123</v>
      </c>
      <c r="AU170" s="143" t="s">
        <v>128</v>
      </c>
      <c r="AY170" s="13" t="s">
        <v>120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128</v>
      </c>
      <c r="BK170" s="144">
        <f t="shared" si="17"/>
        <v>0</v>
      </c>
      <c r="BL170" s="13" t="s">
        <v>127</v>
      </c>
      <c r="BM170" s="143" t="s">
        <v>247</v>
      </c>
    </row>
    <row r="171" spans="2:65" s="1" customFormat="1" ht="24.2" customHeight="1" x14ac:dyDescent="0.2">
      <c r="B171" s="131"/>
      <c r="C171" s="132" t="s">
        <v>185</v>
      </c>
      <c r="D171" s="132" t="s">
        <v>123</v>
      </c>
      <c r="E171" s="133" t="s">
        <v>248</v>
      </c>
      <c r="F171" s="134" t="s">
        <v>249</v>
      </c>
      <c r="G171" s="135" t="s">
        <v>246</v>
      </c>
      <c r="H171" s="136">
        <v>107.619</v>
      </c>
      <c r="I171" s="136"/>
      <c r="J171" s="137"/>
      <c r="K171" s="138"/>
      <c r="L171" s="25"/>
      <c r="M171" s="139" t="s">
        <v>1</v>
      </c>
      <c r="N171" s="140" t="s">
        <v>35</v>
      </c>
      <c r="O171" s="141">
        <v>0</v>
      </c>
      <c r="P171" s="141">
        <f t="shared" si="9"/>
        <v>0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127</v>
      </c>
      <c r="AT171" s="143" t="s">
        <v>123</v>
      </c>
      <c r="AU171" s="143" t="s">
        <v>128</v>
      </c>
      <c r="AY171" s="13" t="s">
        <v>120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128</v>
      </c>
      <c r="BK171" s="144">
        <f t="shared" si="17"/>
        <v>0</v>
      </c>
      <c r="BL171" s="13" t="s">
        <v>127</v>
      </c>
      <c r="BM171" s="143" t="s">
        <v>250</v>
      </c>
    </row>
    <row r="172" spans="2:65" s="1" customFormat="1" ht="21.75" customHeight="1" x14ac:dyDescent="0.2">
      <c r="B172" s="131"/>
      <c r="C172" s="132" t="s">
        <v>251</v>
      </c>
      <c r="D172" s="132" t="s">
        <v>123</v>
      </c>
      <c r="E172" s="133" t="s">
        <v>252</v>
      </c>
      <c r="F172" s="134" t="s">
        <v>253</v>
      </c>
      <c r="G172" s="135" t="s">
        <v>246</v>
      </c>
      <c r="H172" s="136">
        <v>35.872999999999998</v>
      </c>
      <c r="I172" s="136"/>
      <c r="J172" s="137"/>
      <c r="K172" s="138"/>
      <c r="L172" s="25"/>
      <c r="M172" s="139" t="s">
        <v>1</v>
      </c>
      <c r="N172" s="140" t="s">
        <v>35</v>
      </c>
      <c r="O172" s="141">
        <v>0</v>
      </c>
      <c r="P172" s="141">
        <f t="shared" si="9"/>
        <v>0</v>
      </c>
      <c r="Q172" s="141">
        <v>0</v>
      </c>
      <c r="R172" s="141">
        <f t="shared" si="10"/>
        <v>0</v>
      </c>
      <c r="S172" s="141">
        <v>0</v>
      </c>
      <c r="T172" s="142">
        <f t="shared" si="11"/>
        <v>0</v>
      </c>
      <c r="AR172" s="143" t="s">
        <v>127</v>
      </c>
      <c r="AT172" s="143" t="s">
        <v>123</v>
      </c>
      <c r="AU172" s="143" t="s">
        <v>128</v>
      </c>
      <c r="AY172" s="13" t="s">
        <v>120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128</v>
      </c>
      <c r="BK172" s="144">
        <f t="shared" si="17"/>
        <v>0</v>
      </c>
      <c r="BL172" s="13" t="s">
        <v>127</v>
      </c>
      <c r="BM172" s="143" t="s">
        <v>254</v>
      </c>
    </row>
    <row r="173" spans="2:65" s="1" customFormat="1" ht="24.2" customHeight="1" x14ac:dyDescent="0.2">
      <c r="B173" s="131"/>
      <c r="C173" s="132" t="s">
        <v>190</v>
      </c>
      <c r="D173" s="132" t="s">
        <v>123</v>
      </c>
      <c r="E173" s="133" t="s">
        <v>255</v>
      </c>
      <c r="F173" s="134" t="s">
        <v>256</v>
      </c>
      <c r="G173" s="135" t="s">
        <v>246</v>
      </c>
      <c r="H173" s="136">
        <v>860.952</v>
      </c>
      <c r="I173" s="136"/>
      <c r="J173" s="137"/>
      <c r="K173" s="138"/>
      <c r="L173" s="25"/>
      <c r="M173" s="139" t="s">
        <v>1</v>
      </c>
      <c r="N173" s="140" t="s">
        <v>35</v>
      </c>
      <c r="O173" s="141">
        <v>0</v>
      </c>
      <c r="P173" s="141">
        <f t="shared" si="9"/>
        <v>0</v>
      </c>
      <c r="Q173" s="141">
        <v>0</v>
      </c>
      <c r="R173" s="141">
        <f t="shared" si="10"/>
        <v>0</v>
      </c>
      <c r="S173" s="141">
        <v>0</v>
      </c>
      <c r="T173" s="142">
        <f t="shared" si="11"/>
        <v>0</v>
      </c>
      <c r="AR173" s="143" t="s">
        <v>127</v>
      </c>
      <c r="AT173" s="143" t="s">
        <v>123</v>
      </c>
      <c r="AU173" s="143" t="s">
        <v>128</v>
      </c>
      <c r="AY173" s="13" t="s">
        <v>120</v>
      </c>
      <c r="BE173" s="144">
        <f t="shared" si="12"/>
        <v>0</v>
      </c>
      <c r="BF173" s="144">
        <f t="shared" si="13"/>
        <v>0</v>
      </c>
      <c r="BG173" s="144">
        <f t="shared" si="14"/>
        <v>0</v>
      </c>
      <c r="BH173" s="144">
        <f t="shared" si="15"/>
        <v>0</v>
      </c>
      <c r="BI173" s="144">
        <f t="shared" si="16"/>
        <v>0</v>
      </c>
      <c r="BJ173" s="13" t="s">
        <v>128</v>
      </c>
      <c r="BK173" s="144">
        <f t="shared" si="17"/>
        <v>0</v>
      </c>
      <c r="BL173" s="13" t="s">
        <v>127</v>
      </c>
      <c r="BM173" s="143" t="s">
        <v>257</v>
      </c>
    </row>
    <row r="174" spans="2:65" s="1" customFormat="1" ht="24.2" customHeight="1" x14ac:dyDescent="0.2">
      <c r="B174" s="131"/>
      <c r="C174" s="132" t="s">
        <v>258</v>
      </c>
      <c r="D174" s="132" t="s">
        <v>123</v>
      </c>
      <c r="E174" s="133" t="s">
        <v>259</v>
      </c>
      <c r="F174" s="134" t="s">
        <v>260</v>
      </c>
      <c r="G174" s="135" t="s">
        <v>246</v>
      </c>
      <c r="H174" s="136">
        <v>35.872999999999998</v>
      </c>
      <c r="I174" s="136"/>
      <c r="J174" s="137"/>
      <c r="K174" s="138"/>
      <c r="L174" s="25"/>
      <c r="M174" s="139" t="s">
        <v>1</v>
      </c>
      <c r="N174" s="140" t="s">
        <v>35</v>
      </c>
      <c r="O174" s="141">
        <v>0</v>
      </c>
      <c r="P174" s="141">
        <f t="shared" si="9"/>
        <v>0</v>
      </c>
      <c r="Q174" s="141">
        <v>0</v>
      </c>
      <c r="R174" s="141">
        <f t="shared" si="10"/>
        <v>0</v>
      </c>
      <c r="S174" s="141">
        <v>0</v>
      </c>
      <c r="T174" s="142">
        <f t="shared" si="11"/>
        <v>0</v>
      </c>
      <c r="AR174" s="143" t="s">
        <v>127</v>
      </c>
      <c r="AT174" s="143" t="s">
        <v>123</v>
      </c>
      <c r="AU174" s="143" t="s">
        <v>128</v>
      </c>
      <c r="AY174" s="13" t="s">
        <v>120</v>
      </c>
      <c r="BE174" s="144">
        <f t="shared" si="12"/>
        <v>0</v>
      </c>
      <c r="BF174" s="144">
        <f t="shared" si="13"/>
        <v>0</v>
      </c>
      <c r="BG174" s="144">
        <f t="shared" si="14"/>
        <v>0</v>
      </c>
      <c r="BH174" s="144">
        <f t="shared" si="15"/>
        <v>0</v>
      </c>
      <c r="BI174" s="144">
        <f t="shared" si="16"/>
        <v>0</v>
      </c>
      <c r="BJ174" s="13" t="s">
        <v>128</v>
      </c>
      <c r="BK174" s="144">
        <f t="shared" si="17"/>
        <v>0</v>
      </c>
      <c r="BL174" s="13" t="s">
        <v>127</v>
      </c>
      <c r="BM174" s="143" t="s">
        <v>261</v>
      </c>
    </row>
    <row r="175" spans="2:65" s="1" customFormat="1" ht="24.2" customHeight="1" x14ac:dyDescent="0.2">
      <c r="B175" s="131"/>
      <c r="C175" s="132" t="s">
        <v>194</v>
      </c>
      <c r="D175" s="132" t="s">
        <v>123</v>
      </c>
      <c r="E175" s="133" t="s">
        <v>262</v>
      </c>
      <c r="F175" s="134" t="s">
        <v>263</v>
      </c>
      <c r="G175" s="135" t="s">
        <v>246</v>
      </c>
      <c r="H175" s="136">
        <v>143.49199999999999</v>
      </c>
      <c r="I175" s="136"/>
      <c r="J175" s="137"/>
      <c r="K175" s="138"/>
      <c r="L175" s="25"/>
      <c r="M175" s="139" t="s">
        <v>1</v>
      </c>
      <c r="N175" s="140" t="s">
        <v>35</v>
      </c>
      <c r="O175" s="141">
        <v>0</v>
      </c>
      <c r="P175" s="141">
        <f t="shared" si="9"/>
        <v>0</v>
      </c>
      <c r="Q175" s="141">
        <v>0</v>
      </c>
      <c r="R175" s="141">
        <f t="shared" si="10"/>
        <v>0</v>
      </c>
      <c r="S175" s="141">
        <v>0</v>
      </c>
      <c r="T175" s="142">
        <f t="shared" si="11"/>
        <v>0</v>
      </c>
      <c r="AR175" s="143" t="s">
        <v>127</v>
      </c>
      <c r="AT175" s="143" t="s">
        <v>123</v>
      </c>
      <c r="AU175" s="143" t="s">
        <v>128</v>
      </c>
      <c r="AY175" s="13" t="s">
        <v>120</v>
      </c>
      <c r="BE175" s="144">
        <f t="shared" si="12"/>
        <v>0</v>
      </c>
      <c r="BF175" s="144">
        <f t="shared" si="13"/>
        <v>0</v>
      </c>
      <c r="BG175" s="144">
        <f t="shared" si="14"/>
        <v>0</v>
      </c>
      <c r="BH175" s="144">
        <f t="shared" si="15"/>
        <v>0</v>
      </c>
      <c r="BI175" s="144">
        <f t="shared" si="16"/>
        <v>0</v>
      </c>
      <c r="BJ175" s="13" t="s">
        <v>128</v>
      </c>
      <c r="BK175" s="144">
        <f t="shared" si="17"/>
        <v>0</v>
      </c>
      <c r="BL175" s="13" t="s">
        <v>127</v>
      </c>
      <c r="BM175" s="143" t="s">
        <v>264</v>
      </c>
    </row>
    <row r="176" spans="2:65" s="1" customFormat="1" ht="24.2" customHeight="1" x14ac:dyDescent="0.2">
      <c r="B176" s="131"/>
      <c r="C176" s="132" t="s">
        <v>265</v>
      </c>
      <c r="D176" s="132" t="s">
        <v>123</v>
      </c>
      <c r="E176" s="133" t="s">
        <v>266</v>
      </c>
      <c r="F176" s="134" t="s">
        <v>267</v>
      </c>
      <c r="G176" s="135" t="s">
        <v>246</v>
      </c>
      <c r="H176" s="136">
        <v>35.872999999999998</v>
      </c>
      <c r="I176" s="136"/>
      <c r="J176" s="137"/>
      <c r="K176" s="138"/>
      <c r="L176" s="25"/>
      <c r="M176" s="139" t="s">
        <v>1</v>
      </c>
      <c r="N176" s="140" t="s">
        <v>35</v>
      </c>
      <c r="O176" s="141">
        <v>0</v>
      </c>
      <c r="P176" s="141">
        <f t="shared" si="9"/>
        <v>0</v>
      </c>
      <c r="Q176" s="141">
        <v>0</v>
      </c>
      <c r="R176" s="141">
        <f t="shared" si="10"/>
        <v>0</v>
      </c>
      <c r="S176" s="141">
        <v>0</v>
      </c>
      <c r="T176" s="142">
        <f t="shared" si="11"/>
        <v>0</v>
      </c>
      <c r="AR176" s="143" t="s">
        <v>127</v>
      </c>
      <c r="AT176" s="143" t="s">
        <v>123</v>
      </c>
      <c r="AU176" s="143" t="s">
        <v>128</v>
      </c>
      <c r="AY176" s="13" t="s">
        <v>120</v>
      </c>
      <c r="BE176" s="144">
        <f t="shared" si="12"/>
        <v>0</v>
      </c>
      <c r="BF176" s="144">
        <f t="shared" si="13"/>
        <v>0</v>
      </c>
      <c r="BG176" s="144">
        <f t="shared" si="14"/>
        <v>0</v>
      </c>
      <c r="BH176" s="144">
        <f t="shared" si="15"/>
        <v>0</v>
      </c>
      <c r="BI176" s="144">
        <f t="shared" si="16"/>
        <v>0</v>
      </c>
      <c r="BJ176" s="13" t="s">
        <v>128</v>
      </c>
      <c r="BK176" s="144">
        <f t="shared" si="17"/>
        <v>0</v>
      </c>
      <c r="BL176" s="13" t="s">
        <v>127</v>
      </c>
      <c r="BM176" s="143" t="s">
        <v>268</v>
      </c>
    </row>
    <row r="177" spans="2:65" s="11" customFormat="1" ht="22.9" customHeight="1" x14ac:dyDescent="0.2">
      <c r="B177" s="120"/>
      <c r="D177" s="121" t="s">
        <v>68</v>
      </c>
      <c r="E177" s="129" t="s">
        <v>269</v>
      </c>
      <c r="F177" s="129" t="s">
        <v>270</v>
      </c>
      <c r="J177" s="130"/>
      <c r="L177" s="120"/>
      <c r="M177" s="124"/>
      <c r="P177" s="125">
        <f>P178</f>
        <v>0</v>
      </c>
      <c r="R177" s="125">
        <f>R178</f>
        <v>0</v>
      </c>
      <c r="T177" s="126">
        <f>T178</f>
        <v>0</v>
      </c>
      <c r="AR177" s="121" t="s">
        <v>77</v>
      </c>
      <c r="AT177" s="127" t="s">
        <v>68</v>
      </c>
      <c r="AU177" s="127" t="s">
        <v>77</v>
      </c>
      <c r="AY177" s="121" t="s">
        <v>120</v>
      </c>
      <c r="BK177" s="128">
        <f>BK178</f>
        <v>0</v>
      </c>
    </row>
    <row r="178" spans="2:65" s="1" customFormat="1" ht="24.2" customHeight="1" x14ac:dyDescent="0.2">
      <c r="B178" s="131"/>
      <c r="C178" s="132" t="s">
        <v>198</v>
      </c>
      <c r="D178" s="132" t="s">
        <v>123</v>
      </c>
      <c r="E178" s="133" t="s">
        <v>271</v>
      </c>
      <c r="F178" s="134" t="s">
        <v>272</v>
      </c>
      <c r="G178" s="135" t="s">
        <v>246</v>
      </c>
      <c r="H178" s="136">
        <v>163.37700000000001</v>
      </c>
      <c r="I178" s="136"/>
      <c r="J178" s="137"/>
      <c r="K178" s="138"/>
      <c r="L178" s="25"/>
      <c r="M178" s="139" t="s">
        <v>1</v>
      </c>
      <c r="N178" s="140" t="s">
        <v>35</v>
      </c>
      <c r="O178" s="141">
        <v>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127</v>
      </c>
      <c r="AT178" s="143" t="s">
        <v>123</v>
      </c>
      <c r="AU178" s="143" t="s">
        <v>128</v>
      </c>
      <c r="AY178" s="13" t="s">
        <v>120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128</v>
      </c>
      <c r="BK178" s="144">
        <f>ROUND(I178*H178,2)</f>
        <v>0</v>
      </c>
      <c r="BL178" s="13" t="s">
        <v>127</v>
      </c>
      <c r="BM178" s="143" t="s">
        <v>273</v>
      </c>
    </row>
    <row r="179" spans="2:65" s="11" customFormat="1" ht="25.9" customHeight="1" x14ac:dyDescent="0.2">
      <c r="B179" s="120"/>
      <c r="D179" s="121" t="s">
        <v>68</v>
      </c>
      <c r="E179" s="122" t="s">
        <v>274</v>
      </c>
      <c r="F179" s="122" t="s">
        <v>275</v>
      </c>
      <c r="J179" s="123"/>
      <c r="L179" s="120"/>
      <c r="M179" s="124"/>
      <c r="P179" s="125">
        <f>P180+P195+P213+P225+P239+P263+P276+P278+P288</f>
        <v>0</v>
      </c>
      <c r="R179" s="125">
        <f>R180+R195+R213+R225+R239+R263+R276+R278+R288</f>
        <v>0</v>
      </c>
      <c r="T179" s="126">
        <f>T180+T195+T213+T225+T239+T263+T276+T278+T288</f>
        <v>0</v>
      </c>
      <c r="AR179" s="121" t="s">
        <v>128</v>
      </c>
      <c r="AT179" s="127" t="s">
        <v>68</v>
      </c>
      <c r="AU179" s="127" t="s">
        <v>69</v>
      </c>
      <c r="AY179" s="121" t="s">
        <v>120</v>
      </c>
      <c r="BK179" s="128">
        <f>BK180+BK195+BK213+BK225+BK239+BK263+BK276+BK278+BK288</f>
        <v>0</v>
      </c>
    </row>
    <row r="180" spans="2:65" s="11" customFormat="1" ht="22.9" customHeight="1" x14ac:dyDescent="0.2">
      <c r="B180" s="120"/>
      <c r="D180" s="121" t="s">
        <v>68</v>
      </c>
      <c r="E180" s="129" t="s">
        <v>276</v>
      </c>
      <c r="F180" s="129" t="s">
        <v>277</v>
      </c>
      <c r="J180" s="130"/>
      <c r="L180" s="120"/>
      <c r="M180" s="124"/>
      <c r="P180" s="125">
        <f>SUM(P181:P194)</f>
        <v>0</v>
      </c>
      <c r="R180" s="125">
        <f>SUM(R181:R194)</f>
        <v>0</v>
      </c>
      <c r="T180" s="126">
        <f>SUM(T181:T194)</f>
        <v>0</v>
      </c>
      <c r="AR180" s="121" t="s">
        <v>128</v>
      </c>
      <c r="AT180" s="127" t="s">
        <v>68</v>
      </c>
      <c r="AU180" s="127" t="s">
        <v>77</v>
      </c>
      <c r="AY180" s="121" t="s">
        <v>120</v>
      </c>
      <c r="BK180" s="128">
        <f>SUM(BK181:BK194)</f>
        <v>0</v>
      </c>
    </row>
    <row r="181" spans="2:65" s="1" customFormat="1" ht="24.2" customHeight="1" x14ac:dyDescent="0.2">
      <c r="B181" s="131"/>
      <c r="C181" s="132" t="s">
        <v>278</v>
      </c>
      <c r="D181" s="132" t="s">
        <v>123</v>
      </c>
      <c r="E181" s="133" t="s">
        <v>279</v>
      </c>
      <c r="F181" s="134" t="s">
        <v>280</v>
      </c>
      <c r="G181" s="135" t="s">
        <v>126</v>
      </c>
      <c r="H181" s="136">
        <v>67.2</v>
      </c>
      <c r="I181" s="136"/>
      <c r="J181" s="137"/>
      <c r="K181" s="138"/>
      <c r="L181" s="25"/>
      <c r="M181" s="139" t="s">
        <v>1</v>
      </c>
      <c r="N181" s="140" t="s">
        <v>35</v>
      </c>
      <c r="O181" s="141">
        <v>0</v>
      </c>
      <c r="P181" s="141">
        <f t="shared" ref="P181:P194" si="18">O181*H181</f>
        <v>0</v>
      </c>
      <c r="Q181" s="141">
        <v>0</v>
      </c>
      <c r="R181" s="141">
        <f t="shared" ref="R181:R194" si="19">Q181*H181</f>
        <v>0</v>
      </c>
      <c r="S181" s="141">
        <v>0</v>
      </c>
      <c r="T181" s="142">
        <f t="shared" ref="T181:T194" si="20">S181*H181</f>
        <v>0</v>
      </c>
      <c r="AR181" s="143" t="s">
        <v>150</v>
      </c>
      <c r="AT181" s="143" t="s">
        <v>123</v>
      </c>
      <c r="AU181" s="143" t="s">
        <v>128</v>
      </c>
      <c r="AY181" s="13" t="s">
        <v>120</v>
      </c>
      <c r="BE181" s="144">
        <f t="shared" ref="BE181:BE194" si="21">IF(N181="základná",J181,0)</f>
        <v>0</v>
      </c>
      <c r="BF181" s="144">
        <f t="shared" ref="BF181:BF194" si="22">IF(N181="znížená",J181,0)</f>
        <v>0</v>
      </c>
      <c r="BG181" s="144">
        <f t="shared" ref="BG181:BG194" si="23">IF(N181="zákl. prenesená",J181,0)</f>
        <v>0</v>
      </c>
      <c r="BH181" s="144">
        <f t="shared" ref="BH181:BH194" si="24">IF(N181="zníž. prenesená",J181,0)</f>
        <v>0</v>
      </c>
      <c r="BI181" s="144">
        <f t="shared" ref="BI181:BI194" si="25">IF(N181="nulová",J181,0)</f>
        <v>0</v>
      </c>
      <c r="BJ181" s="13" t="s">
        <v>128</v>
      </c>
      <c r="BK181" s="144">
        <f t="shared" ref="BK181:BK194" si="26">ROUND(I181*H181,2)</f>
        <v>0</v>
      </c>
      <c r="BL181" s="13" t="s">
        <v>150</v>
      </c>
      <c r="BM181" s="143" t="s">
        <v>281</v>
      </c>
    </row>
    <row r="182" spans="2:65" s="1" customFormat="1" ht="16.5" customHeight="1" x14ac:dyDescent="0.2">
      <c r="B182" s="131"/>
      <c r="C182" s="145" t="s">
        <v>201</v>
      </c>
      <c r="D182" s="145" t="s">
        <v>206</v>
      </c>
      <c r="E182" s="146" t="s">
        <v>282</v>
      </c>
      <c r="F182" s="147" t="s">
        <v>283</v>
      </c>
      <c r="G182" s="148" t="s">
        <v>246</v>
      </c>
      <c r="H182" s="149">
        <v>2.4E-2</v>
      </c>
      <c r="I182" s="149"/>
      <c r="J182" s="150"/>
      <c r="K182" s="151"/>
      <c r="L182" s="152"/>
      <c r="M182" s="153" t="s">
        <v>1</v>
      </c>
      <c r="N182" s="154" t="s">
        <v>35</v>
      </c>
      <c r="O182" s="141">
        <v>0</v>
      </c>
      <c r="P182" s="141">
        <f t="shared" si="18"/>
        <v>0</v>
      </c>
      <c r="Q182" s="141">
        <v>0</v>
      </c>
      <c r="R182" s="141">
        <f t="shared" si="19"/>
        <v>0</v>
      </c>
      <c r="S182" s="141">
        <v>0</v>
      </c>
      <c r="T182" s="142">
        <f t="shared" si="20"/>
        <v>0</v>
      </c>
      <c r="AR182" s="143" t="s">
        <v>178</v>
      </c>
      <c r="AT182" s="143" t="s">
        <v>206</v>
      </c>
      <c r="AU182" s="143" t="s">
        <v>128</v>
      </c>
      <c r="AY182" s="13" t="s">
        <v>120</v>
      </c>
      <c r="BE182" s="144">
        <f t="shared" si="21"/>
        <v>0</v>
      </c>
      <c r="BF182" s="144">
        <f t="shared" si="22"/>
        <v>0</v>
      </c>
      <c r="BG182" s="144">
        <f t="shared" si="23"/>
        <v>0</v>
      </c>
      <c r="BH182" s="144">
        <f t="shared" si="24"/>
        <v>0</v>
      </c>
      <c r="BI182" s="144">
        <f t="shared" si="25"/>
        <v>0</v>
      </c>
      <c r="BJ182" s="13" t="s">
        <v>128</v>
      </c>
      <c r="BK182" s="144">
        <f t="shared" si="26"/>
        <v>0</v>
      </c>
      <c r="BL182" s="13" t="s">
        <v>150</v>
      </c>
      <c r="BM182" s="143" t="s">
        <v>284</v>
      </c>
    </row>
    <row r="183" spans="2:65" s="1" customFormat="1" ht="24.2" customHeight="1" x14ac:dyDescent="0.2">
      <c r="B183" s="131"/>
      <c r="C183" s="132" t="s">
        <v>285</v>
      </c>
      <c r="D183" s="132" t="s">
        <v>123</v>
      </c>
      <c r="E183" s="133" t="s">
        <v>286</v>
      </c>
      <c r="F183" s="134" t="s">
        <v>287</v>
      </c>
      <c r="G183" s="135" t="s">
        <v>126</v>
      </c>
      <c r="H183" s="136">
        <v>67.2</v>
      </c>
      <c r="I183" s="136"/>
      <c r="J183" s="137"/>
      <c r="K183" s="138"/>
      <c r="L183" s="25"/>
      <c r="M183" s="139" t="s">
        <v>1</v>
      </c>
      <c r="N183" s="140" t="s">
        <v>35</v>
      </c>
      <c r="O183" s="141">
        <v>0</v>
      </c>
      <c r="P183" s="141">
        <f t="shared" si="18"/>
        <v>0</v>
      </c>
      <c r="Q183" s="141">
        <v>0</v>
      </c>
      <c r="R183" s="141">
        <f t="shared" si="19"/>
        <v>0</v>
      </c>
      <c r="S183" s="141">
        <v>0</v>
      </c>
      <c r="T183" s="142">
        <f t="shared" si="20"/>
        <v>0</v>
      </c>
      <c r="AR183" s="143" t="s">
        <v>150</v>
      </c>
      <c r="AT183" s="143" t="s">
        <v>123</v>
      </c>
      <c r="AU183" s="143" t="s">
        <v>128</v>
      </c>
      <c r="AY183" s="13" t="s">
        <v>120</v>
      </c>
      <c r="BE183" s="144">
        <f t="shared" si="21"/>
        <v>0</v>
      </c>
      <c r="BF183" s="144">
        <f t="shared" si="22"/>
        <v>0</v>
      </c>
      <c r="BG183" s="144">
        <f t="shared" si="23"/>
        <v>0</v>
      </c>
      <c r="BH183" s="144">
        <f t="shared" si="24"/>
        <v>0</v>
      </c>
      <c r="BI183" s="144">
        <f t="shared" si="25"/>
        <v>0</v>
      </c>
      <c r="BJ183" s="13" t="s">
        <v>128</v>
      </c>
      <c r="BK183" s="144">
        <f t="shared" si="26"/>
        <v>0</v>
      </c>
      <c r="BL183" s="13" t="s">
        <v>150</v>
      </c>
      <c r="BM183" s="143" t="s">
        <v>288</v>
      </c>
    </row>
    <row r="184" spans="2:65" s="1" customFormat="1" ht="24.2" customHeight="1" x14ac:dyDescent="0.2">
      <c r="B184" s="131"/>
      <c r="C184" s="145" t="s">
        <v>205</v>
      </c>
      <c r="D184" s="145" t="s">
        <v>206</v>
      </c>
      <c r="E184" s="146" t="s">
        <v>289</v>
      </c>
      <c r="F184" s="147" t="s">
        <v>290</v>
      </c>
      <c r="G184" s="148" t="s">
        <v>126</v>
      </c>
      <c r="H184" s="149">
        <v>80.64</v>
      </c>
      <c r="I184" s="149"/>
      <c r="J184" s="150"/>
      <c r="K184" s="151"/>
      <c r="L184" s="152"/>
      <c r="M184" s="153" t="s">
        <v>1</v>
      </c>
      <c r="N184" s="154" t="s">
        <v>35</v>
      </c>
      <c r="O184" s="141">
        <v>0</v>
      </c>
      <c r="P184" s="141">
        <f t="shared" si="18"/>
        <v>0</v>
      </c>
      <c r="Q184" s="141">
        <v>0</v>
      </c>
      <c r="R184" s="141">
        <f t="shared" si="19"/>
        <v>0</v>
      </c>
      <c r="S184" s="141">
        <v>0</v>
      </c>
      <c r="T184" s="142">
        <f t="shared" si="20"/>
        <v>0</v>
      </c>
      <c r="AR184" s="143" t="s">
        <v>178</v>
      </c>
      <c r="AT184" s="143" t="s">
        <v>206</v>
      </c>
      <c r="AU184" s="143" t="s">
        <v>128</v>
      </c>
      <c r="AY184" s="13" t="s">
        <v>120</v>
      </c>
      <c r="BE184" s="144">
        <f t="shared" si="21"/>
        <v>0</v>
      </c>
      <c r="BF184" s="144">
        <f t="shared" si="22"/>
        <v>0</v>
      </c>
      <c r="BG184" s="144">
        <f t="shared" si="23"/>
        <v>0</v>
      </c>
      <c r="BH184" s="144">
        <f t="shared" si="24"/>
        <v>0</v>
      </c>
      <c r="BI184" s="144">
        <f t="shared" si="25"/>
        <v>0</v>
      </c>
      <c r="BJ184" s="13" t="s">
        <v>128</v>
      </c>
      <c r="BK184" s="144">
        <f t="shared" si="26"/>
        <v>0</v>
      </c>
      <c r="BL184" s="13" t="s">
        <v>150</v>
      </c>
      <c r="BM184" s="143" t="s">
        <v>291</v>
      </c>
    </row>
    <row r="185" spans="2:65" s="1" customFormat="1" ht="24.2" customHeight="1" x14ac:dyDescent="0.2">
      <c r="B185" s="131"/>
      <c r="C185" s="132" t="s">
        <v>292</v>
      </c>
      <c r="D185" s="132" t="s">
        <v>123</v>
      </c>
      <c r="E185" s="133" t="s">
        <v>293</v>
      </c>
      <c r="F185" s="134" t="s">
        <v>294</v>
      </c>
      <c r="G185" s="135" t="s">
        <v>126</v>
      </c>
      <c r="H185" s="136">
        <v>96.855999999999995</v>
      </c>
      <c r="I185" s="136"/>
      <c r="J185" s="137"/>
      <c r="K185" s="138"/>
      <c r="L185" s="25"/>
      <c r="M185" s="139" t="s">
        <v>1</v>
      </c>
      <c r="N185" s="140" t="s">
        <v>35</v>
      </c>
      <c r="O185" s="141">
        <v>0</v>
      </c>
      <c r="P185" s="141">
        <f t="shared" si="18"/>
        <v>0</v>
      </c>
      <c r="Q185" s="141">
        <v>0</v>
      </c>
      <c r="R185" s="141">
        <f t="shared" si="19"/>
        <v>0</v>
      </c>
      <c r="S185" s="141">
        <v>0</v>
      </c>
      <c r="T185" s="142">
        <f t="shared" si="20"/>
        <v>0</v>
      </c>
      <c r="AR185" s="143" t="s">
        <v>150</v>
      </c>
      <c r="AT185" s="143" t="s">
        <v>123</v>
      </c>
      <c r="AU185" s="143" t="s">
        <v>128</v>
      </c>
      <c r="AY185" s="13" t="s">
        <v>120</v>
      </c>
      <c r="BE185" s="144">
        <f t="shared" si="21"/>
        <v>0</v>
      </c>
      <c r="BF185" s="144">
        <f t="shared" si="22"/>
        <v>0</v>
      </c>
      <c r="BG185" s="144">
        <f t="shared" si="23"/>
        <v>0</v>
      </c>
      <c r="BH185" s="144">
        <f t="shared" si="24"/>
        <v>0</v>
      </c>
      <c r="BI185" s="144">
        <f t="shared" si="25"/>
        <v>0</v>
      </c>
      <c r="BJ185" s="13" t="s">
        <v>128</v>
      </c>
      <c r="BK185" s="144">
        <f t="shared" si="26"/>
        <v>0</v>
      </c>
      <c r="BL185" s="13" t="s">
        <v>150</v>
      </c>
      <c r="BM185" s="143" t="s">
        <v>295</v>
      </c>
    </row>
    <row r="186" spans="2:65" s="1" customFormat="1" ht="16.5" customHeight="1" x14ac:dyDescent="0.2">
      <c r="B186" s="131"/>
      <c r="C186" s="145" t="s">
        <v>209</v>
      </c>
      <c r="D186" s="145" t="s">
        <v>206</v>
      </c>
      <c r="E186" s="146" t="s">
        <v>296</v>
      </c>
      <c r="F186" s="147" t="s">
        <v>297</v>
      </c>
      <c r="G186" s="148" t="s">
        <v>298</v>
      </c>
      <c r="H186" s="149">
        <v>271.197</v>
      </c>
      <c r="I186" s="149"/>
      <c r="J186" s="150"/>
      <c r="K186" s="151"/>
      <c r="L186" s="152"/>
      <c r="M186" s="153" t="s">
        <v>1</v>
      </c>
      <c r="N186" s="154" t="s">
        <v>35</v>
      </c>
      <c r="O186" s="141">
        <v>0</v>
      </c>
      <c r="P186" s="141">
        <f t="shared" si="18"/>
        <v>0</v>
      </c>
      <c r="Q186" s="141">
        <v>0</v>
      </c>
      <c r="R186" s="141">
        <f t="shared" si="19"/>
        <v>0</v>
      </c>
      <c r="S186" s="141">
        <v>0</v>
      </c>
      <c r="T186" s="142">
        <f t="shared" si="20"/>
        <v>0</v>
      </c>
      <c r="AR186" s="143" t="s">
        <v>178</v>
      </c>
      <c r="AT186" s="143" t="s">
        <v>206</v>
      </c>
      <c r="AU186" s="143" t="s">
        <v>128</v>
      </c>
      <c r="AY186" s="13" t="s">
        <v>120</v>
      </c>
      <c r="BE186" s="144">
        <f t="shared" si="21"/>
        <v>0</v>
      </c>
      <c r="BF186" s="144">
        <f t="shared" si="22"/>
        <v>0</v>
      </c>
      <c r="BG186" s="144">
        <f t="shared" si="23"/>
        <v>0</v>
      </c>
      <c r="BH186" s="144">
        <f t="shared" si="24"/>
        <v>0</v>
      </c>
      <c r="BI186" s="144">
        <f t="shared" si="25"/>
        <v>0</v>
      </c>
      <c r="BJ186" s="13" t="s">
        <v>128</v>
      </c>
      <c r="BK186" s="144">
        <f t="shared" si="26"/>
        <v>0</v>
      </c>
      <c r="BL186" s="13" t="s">
        <v>150</v>
      </c>
      <c r="BM186" s="143" t="s">
        <v>299</v>
      </c>
    </row>
    <row r="187" spans="2:65" s="1" customFormat="1" ht="24.2" customHeight="1" x14ac:dyDescent="0.2">
      <c r="B187" s="131"/>
      <c r="C187" s="145" t="s">
        <v>300</v>
      </c>
      <c r="D187" s="145" t="s">
        <v>206</v>
      </c>
      <c r="E187" s="146" t="s">
        <v>301</v>
      </c>
      <c r="F187" s="147" t="s">
        <v>302</v>
      </c>
      <c r="G187" s="148" t="s">
        <v>189</v>
      </c>
      <c r="H187" s="149">
        <v>38.741999999999997</v>
      </c>
      <c r="I187" s="149"/>
      <c r="J187" s="150"/>
      <c r="K187" s="151"/>
      <c r="L187" s="152"/>
      <c r="M187" s="153" t="s">
        <v>1</v>
      </c>
      <c r="N187" s="154" t="s">
        <v>35</v>
      </c>
      <c r="O187" s="141">
        <v>0</v>
      </c>
      <c r="P187" s="141">
        <f t="shared" si="18"/>
        <v>0</v>
      </c>
      <c r="Q187" s="141">
        <v>0</v>
      </c>
      <c r="R187" s="141">
        <f t="shared" si="19"/>
        <v>0</v>
      </c>
      <c r="S187" s="141">
        <v>0</v>
      </c>
      <c r="T187" s="142">
        <f t="shared" si="20"/>
        <v>0</v>
      </c>
      <c r="AR187" s="143" t="s">
        <v>178</v>
      </c>
      <c r="AT187" s="143" t="s">
        <v>206</v>
      </c>
      <c r="AU187" s="143" t="s">
        <v>128</v>
      </c>
      <c r="AY187" s="13" t="s">
        <v>120</v>
      </c>
      <c r="BE187" s="144">
        <f t="shared" si="21"/>
        <v>0</v>
      </c>
      <c r="BF187" s="144">
        <f t="shared" si="22"/>
        <v>0</v>
      </c>
      <c r="BG187" s="144">
        <f t="shared" si="23"/>
        <v>0</v>
      </c>
      <c r="BH187" s="144">
        <f t="shared" si="24"/>
        <v>0</v>
      </c>
      <c r="BI187" s="144">
        <f t="shared" si="25"/>
        <v>0</v>
      </c>
      <c r="BJ187" s="13" t="s">
        <v>128</v>
      </c>
      <c r="BK187" s="144">
        <f t="shared" si="26"/>
        <v>0</v>
      </c>
      <c r="BL187" s="13" t="s">
        <v>150</v>
      </c>
      <c r="BM187" s="143" t="s">
        <v>303</v>
      </c>
    </row>
    <row r="188" spans="2:65" s="1" customFormat="1" ht="24.2" customHeight="1" x14ac:dyDescent="0.2">
      <c r="B188" s="131"/>
      <c r="C188" s="132" t="s">
        <v>211</v>
      </c>
      <c r="D188" s="132" t="s">
        <v>123</v>
      </c>
      <c r="E188" s="133" t="s">
        <v>304</v>
      </c>
      <c r="F188" s="134" t="s">
        <v>305</v>
      </c>
      <c r="G188" s="135" t="s">
        <v>126</v>
      </c>
      <c r="H188" s="136">
        <v>25.734000000000002</v>
      </c>
      <c r="I188" s="136"/>
      <c r="J188" s="137"/>
      <c r="K188" s="138"/>
      <c r="L188" s="25"/>
      <c r="M188" s="139" t="s">
        <v>1</v>
      </c>
      <c r="N188" s="140" t="s">
        <v>35</v>
      </c>
      <c r="O188" s="141">
        <v>0</v>
      </c>
      <c r="P188" s="141">
        <f t="shared" si="18"/>
        <v>0</v>
      </c>
      <c r="Q188" s="141">
        <v>0</v>
      </c>
      <c r="R188" s="141">
        <f t="shared" si="19"/>
        <v>0</v>
      </c>
      <c r="S188" s="141">
        <v>0</v>
      </c>
      <c r="T188" s="142">
        <f t="shared" si="20"/>
        <v>0</v>
      </c>
      <c r="AR188" s="143" t="s">
        <v>150</v>
      </c>
      <c r="AT188" s="143" t="s">
        <v>123</v>
      </c>
      <c r="AU188" s="143" t="s">
        <v>128</v>
      </c>
      <c r="AY188" s="13" t="s">
        <v>120</v>
      </c>
      <c r="BE188" s="144">
        <f t="shared" si="21"/>
        <v>0</v>
      </c>
      <c r="BF188" s="144">
        <f t="shared" si="22"/>
        <v>0</v>
      </c>
      <c r="BG188" s="144">
        <f t="shared" si="23"/>
        <v>0</v>
      </c>
      <c r="BH188" s="144">
        <f t="shared" si="24"/>
        <v>0</v>
      </c>
      <c r="BI188" s="144">
        <f t="shared" si="25"/>
        <v>0</v>
      </c>
      <c r="BJ188" s="13" t="s">
        <v>128</v>
      </c>
      <c r="BK188" s="144">
        <f t="shared" si="26"/>
        <v>0</v>
      </c>
      <c r="BL188" s="13" t="s">
        <v>150</v>
      </c>
      <c r="BM188" s="143" t="s">
        <v>306</v>
      </c>
    </row>
    <row r="189" spans="2:65" s="1" customFormat="1" ht="16.5" customHeight="1" x14ac:dyDescent="0.2">
      <c r="B189" s="131"/>
      <c r="C189" s="145" t="s">
        <v>307</v>
      </c>
      <c r="D189" s="145" t="s">
        <v>206</v>
      </c>
      <c r="E189" s="146" t="s">
        <v>296</v>
      </c>
      <c r="F189" s="147" t="s">
        <v>297</v>
      </c>
      <c r="G189" s="148" t="s">
        <v>298</v>
      </c>
      <c r="H189" s="149">
        <v>72.055000000000007</v>
      </c>
      <c r="I189" s="149"/>
      <c r="J189" s="150"/>
      <c r="K189" s="151"/>
      <c r="L189" s="152"/>
      <c r="M189" s="153" t="s">
        <v>1</v>
      </c>
      <c r="N189" s="154" t="s">
        <v>35</v>
      </c>
      <c r="O189" s="141">
        <v>0</v>
      </c>
      <c r="P189" s="141">
        <f t="shared" si="18"/>
        <v>0</v>
      </c>
      <c r="Q189" s="141">
        <v>0</v>
      </c>
      <c r="R189" s="141">
        <f t="shared" si="19"/>
        <v>0</v>
      </c>
      <c r="S189" s="141">
        <v>0</v>
      </c>
      <c r="T189" s="142">
        <f t="shared" si="20"/>
        <v>0</v>
      </c>
      <c r="AR189" s="143" t="s">
        <v>178</v>
      </c>
      <c r="AT189" s="143" t="s">
        <v>206</v>
      </c>
      <c r="AU189" s="143" t="s">
        <v>128</v>
      </c>
      <c r="AY189" s="13" t="s">
        <v>120</v>
      </c>
      <c r="BE189" s="144">
        <f t="shared" si="21"/>
        <v>0</v>
      </c>
      <c r="BF189" s="144">
        <f t="shared" si="22"/>
        <v>0</v>
      </c>
      <c r="BG189" s="144">
        <f t="shared" si="23"/>
        <v>0</v>
      </c>
      <c r="BH189" s="144">
        <f t="shared" si="24"/>
        <v>0</v>
      </c>
      <c r="BI189" s="144">
        <f t="shared" si="25"/>
        <v>0</v>
      </c>
      <c r="BJ189" s="13" t="s">
        <v>128</v>
      </c>
      <c r="BK189" s="144">
        <f t="shared" si="26"/>
        <v>0</v>
      </c>
      <c r="BL189" s="13" t="s">
        <v>150</v>
      </c>
      <c r="BM189" s="143" t="s">
        <v>308</v>
      </c>
    </row>
    <row r="190" spans="2:65" s="1" customFormat="1" ht="24.2" customHeight="1" x14ac:dyDescent="0.2">
      <c r="B190" s="131"/>
      <c r="C190" s="145" t="s">
        <v>214</v>
      </c>
      <c r="D190" s="145" t="s">
        <v>206</v>
      </c>
      <c r="E190" s="146" t="s">
        <v>301</v>
      </c>
      <c r="F190" s="147" t="s">
        <v>302</v>
      </c>
      <c r="G190" s="148" t="s">
        <v>189</v>
      </c>
      <c r="H190" s="149">
        <v>10.294</v>
      </c>
      <c r="I190" s="149"/>
      <c r="J190" s="150"/>
      <c r="K190" s="151"/>
      <c r="L190" s="152"/>
      <c r="M190" s="153" t="s">
        <v>1</v>
      </c>
      <c r="N190" s="154" t="s">
        <v>35</v>
      </c>
      <c r="O190" s="141">
        <v>0</v>
      </c>
      <c r="P190" s="141">
        <f t="shared" si="18"/>
        <v>0</v>
      </c>
      <c r="Q190" s="141">
        <v>0</v>
      </c>
      <c r="R190" s="141">
        <f t="shared" si="19"/>
        <v>0</v>
      </c>
      <c r="S190" s="141">
        <v>0</v>
      </c>
      <c r="T190" s="142">
        <f t="shared" si="20"/>
        <v>0</v>
      </c>
      <c r="AR190" s="143" t="s">
        <v>178</v>
      </c>
      <c r="AT190" s="143" t="s">
        <v>206</v>
      </c>
      <c r="AU190" s="143" t="s">
        <v>128</v>
      </c>
      <c r="AY190" s="13" t="s">
        <v>120</v>
      </c>
      <c r="BE190" s="144">
        <f t="shared" si="21"/>
        <v>0</v>
      </c>
      <c r="BF190" s="144">
        <f t="shared" si="22"/>
        <v>0</v>
      </c>
      <c r="BG190" s="144">
        <f t="shared" si="23"/>
        <v>0</v>
      </c>
      <c r="BH190" s="144">
        <f t="shared" si="24"/>
        <v>0</v>
      </c>
      <c r="BI190" s="144">
        <f t="shared" si="25"/>
        <v>0</v>
      </c>
      <c r="BJ190" s="13" t="s">
        <v>128</v>
      </c>
      <c r="BK190" s="144">
        <f t="shared" si="26"/>
        <v>0</v>
      </c>
      <c r="BL190" s="13" t="s">
        <v>150</v>
      </c>
      <c r="BM190" s="143" t="s">
        <v>309</v>
      </c>
    </row>
    <row r="191" spans="2:65" s="1" customFormat="1" ht="44.25" customHeight="1" x14ac:dyDescent="0.2">
      <c r="B191" s="131"/>
      <c r="C191" s="132" t="s">
        <v>310</v>
      </c>
      <c r="D191" s="132" t="s">
        <v>123</v>
      </c>
      <c r="E191" s="133" t="s">
        <v>311</v>
      </c>
      <c r="F191" s="134" t="s">
        <v>312</v>
      </c>
      <c r="G191" s="135" t="s">
        <v>189</v>
      </c>
      <c r="H191" s="136">
        <v>23.504999999999999</v>
      </c>
      <c r="I191" s="136"/>
      <c r="J191" s="137"/>
      <c r="K191" s="138"/>
      <c r="L191" s="25"/>
      <c r="M191" s="139" t="s">
        <v>1</v>
      </c>
      <c r="N191" s="140" t="s">
        <v>35</v>
      </c>
      <c r="O191" s="141">
        <v>0</v>
      </c>
      <c r="P191" s="141">
        <f t="shared" si="18"/>
        <v>0</v>
      </c>
      <c r="Q191" s="141">
        <v>0</v>
      </c>
      <c r="R191" s="141">
        <f t="shared" si="19"/>
        <v>0</v>
      </c>
      <c r="S191" s="141">
        <v>0</v>
      </c>
      <c r="T191" s="142">
        <f t="shared" si="20"/>
        <v>0</v>
      </c>
      <c r="AR191" s="143" t="s">
        <v>150</v>
      </c>
      <c r="AT191" s="143" t="s">
        <v>123</v>
      </c>
      <c r="AU191" s="143" t="s">
        <v>128</v>
      </c>
      <c r="AY191" s="13" t="s">
        <v>120</v>
      </c>
      <c r="BE191" s="144">
        <f t="shared" si="21"/>
        <v>0</v>
      </c>
      <c r="BF191" s="144">
        <f t="shared" si="22"/>
        <v>0</v>
      </c>
      <c r="BG191" s="144">
        <f t="shared" si="23"/>
        <v>0</v>
      </c>
      <c r="BH191" s="144">
        <f t="shared" si="24"/>
        <v>0</v>
      </c>
      <c r="BI191" s="144">
        <f t="shared" si="25"/>
        <v>0</v>
      </c>
      <c r="BJ191" s="13" t="s">
        <v>128</v>
      </c>
      <c r="BK191" s="144">
        <f t="shared" si="26"/>
        <v>0</v>
      </c>
      <c r="BL191" s="13" t="s">
        <v>150</v>
      </c>
      <c r="BM191" s="143" t="s">
        <v>313</v>
      </c>
    </row>
    <row r="192" spans="2:65" s="1" customFormat="1" ht="21.75" customHeight="1" x14ac:dyDescent="0.2">
      <c r="B192" s="131"/>
      <c r="C192" s="145" t="s">
        <v>218</v>
      </c>
      <c r="D192" s="145" t="s">
        <v>206</v>
      </c>
      <c r="E192" s="146" t="s">
        <v>314</v>
      </c>
      <c r="F192" s="147" t="s">
        <v>315</v>
      </c>
      <c r="G192" s="148" t="s">
        <v>193</v>
      </c>
      <c r="H192" s="149">
        <v>188.04</v>
      </c>
      <c r="I192" s="149"/>
      <c r="J192" s="150"/>
      <c r="K192" s="151"/>
      <c r="L192" s="152"/>
      <c r="M192" s="153" t="s">
        <v>1</v>
      </c>
      <c r="N192" s="154" t="s">
        <v>35</v>
      </c>
      <c r="O192" s="141">
        <v>0</v>
      </c>
      <c r="P192" s="141">
        <f t="shared" si="18"/>
        <v>0</v>
      </c>
      <c r="Q192" s="141">
        <v>0</v>
      </c>
      <c r="R192" s="141">
        <f t="shared" si="19"/>
        <v>0</v>
      </c>
      <c r="S192" s="141">
        <v>0</v>
      </c>
      <c r="T192" s="142">
        <f t="shared" si="20"/>
        <v>0</v>
      </c>
      <c r="AR192" s="143" t="s">
        <v>178</v>
      </c>
      <c r="AT192" s="143" t="s">
        <v>206</v>
      </c>
      <c r="AU192" s="143" t="s">
        <v>128</v>
      </c>
      <c r="AY192" s="13" t="s">
        <v>120</v>
      </c>
      <c r="BE192" s="144">
        <f t="shared" si="21"/>
        <v>0</v>
      </c>
      <c r="BF192" s="144">
        <f t="shared" si="22"/>
        <v>0</v>
      </c>
      <c r="BG192" s="144">
        <f t="shared" si="23"/>
        <v>0</v>
      </c>
      <c r="BH192" s="144">
        <f t="shared" si="24"/>
        <v>0</v>
      </c>
      <c r="BI192" s="144">
        <f t="shared" si="25"/>
        <v>0</v>
      </c>
      <c r="BJ192" s="13" t="s">
        <v>128</v>
      </c>
      <c r="BK192" s="144">
        <f t="shared" si="26"/>
        <v>0</v>
      </c>
      <c r="BL192" s="13" t="s">
        <v>150</v>
      </c>
      <c r="BM192" s="143" t="s">
        <v>316</v>
      </c>
    </row>
    <row r="193" spans="2:65" s="1" customFormat="1" ht="24.2" customHeight="1" x14ac:dyDescent="0.2">
      <c r="B193" s="131"/>
      <c r="C193" s="145" t="s">
        <v>317</v>
      </c>
      <c r="D193" s="145" t="s">
        <v>206</v>
      </c>
      <c r="E193" s="146" t="s">
        <v>318</v>
      </c>
      <c r="F193" s="147" t="s">
        <v>319</v>
      </c>
      <c r="G193" s="148" t="s">
        <v>189</v>
      </c>
      <c r="H193" s="149">
        <v>23.504999999999999</v>
      </c>
      <c r="I193" s="149"/>
      <c r="J193" s="150"/>
      <c r="K193" s="151"/>
      <c r="L193" s="152"/>
      <c r="M193" s="153" t="s">
        <v>1</v>
      </c>
      <c r="N193" s="154" t="s">
        <v>35</v>
      </c>
      <c r="O193" s="141">
        <v>0</v>
      </c>
      <c r="P193" s="141">
        <f t="shared" si="18"/>
        <v>0</v>
      </c>
      <c r="Q193" s="141">
        <v>0</v>
      </c>
      <c r="R193" s="141">
        <f t="shared" si="19"/>
        <v>0</v>
      </c>
      <c r="S193" s="141">
        <v>0</v>
      </c>
      <c r="T193" s="142">
        <f t="shared" si="20"/>
        <v>0</v>
      </c>
      <c r="AR193" s="143" t="s">
        <v>178</v>
      </c>
      <c r="AT193" s="143" t="s">
        <v>206</v>
      </c>
      <c r="AU193" s="143" t="s">
        <v>128</v>
      </c>
      <c r="AY193" s="13" t="s">
        <v>120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128</v>
      </c>
      <c r="BK193" s="144">
        <f t="shared" si="26"/>
        <v>0</v>
      </c>
      <c r="BL193" s="13" t="s">
        <v>150</v>
      </c>
      <c r="BM193" s="143" t="s">
        <v>320</v>
      </c>
    </row>
    <row r="194" spans="2:65" s="1" customFormat="1" ht="24.2" customHeight="1" x14ac:dyDescent="0.2">
      <c r="B194" s="131"/>
      <c r="C194" s="132" t="s">
        <v>221</v>
      </c>
      <c r="D194" s="132" t="s">
        <v>123</v>
      </c>
      <c r="E194" s="133" t="s">
        <v>321</v>
      </c>
      <c r="F194" s="134" t="s">
        <v>322</v>
      </c>
      <c r="G194" s="135" t="s">
        <v>323</v>
      </c>
      <c r="H194" s="136">
        <v>37.792999999999999</v>
      </c>
      <c r="I194" s="136"/>
      <c r="J194" s="137"/>
      <c r="K194" s="138"/>
      <c r="L194" s="25"/>
      <c r="M194" s="139" t="s">
        <v>1</v>
      </c>
      <c r="N194" s="140" t="s">
        <v>35</v>
      </c>
      <c r="O194" s="141">
        <v>0</v>
      </c>
      <c r="P194" s="141">
        <f t="shared" si="18"/>
        <v>0</v>
      </c>
      <c r="Q194" s="141">
        <v>0</v>
      </c>
      <c r="R194" s="141">
        <f t="shared" si="19"/>
        <v>0</v>
      </c>
      <c r="S194" s="141">
        <v>0</v>
      </c>
      <c r="T194" s="142">
        <f t="shared" si="20"/>
        <v>0</v>
      </c>
      <c r="AR194" s="143" t="s">
        <v>150</v>
      </c>
      <c r="AT194" s="143" t="s">
        <v>123</v>
      </c>
      <c r="AU194" s="143" t="s">
        <v>128</v>
      </c>
      <c r="AY194" s="13" t="s">
        <v>120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128</v>
      </c>
      <c r="BK194" s="144">
        <f t="shared" si="26"/>
        <v>0</v>
      </c>
      <c r="BL194" s="13" t="s">
        <v>150</v>
      </c>
      <c r="BM194" s="143" t="s">
        <v>324</v>
      </c>
    </row>
    <row r="195" spans="2:65" s="11" customFormat="1" ht="22.9" customHeight="1" x14ac:dyDescent="0.2">
      <c r="B195" s="120"/>
      <c r="D195" s="121" t="s">
        <v>68</v>
      </c>
      <c r="E195" s="129" t="s">
        <v>325</v>
      </c>
      <c r="F195" s="129" t="s">
        <v>326</v>
      </c>
      <c r="J195" s="130"/>
      <c r="L195" s="120"/>
      <c r="M195" s="124"/>
      <c r="P195" s="125">
        <f>SUM(P196:P212)</f>
        <v>0</v>
      </c>
      <c r="R195" s="125">
        <f>SUM(R196:R212)</f>
        <v>0</v>
      </c>
      <c r="T195" s="126">
        <f>SUM(T196:T212)</f>
        <v>0</v>
      </c>
      <c r="AR195" s="121" t="s">
        <v>128</v>
      </c>
      <c r="AT195" s="127" t="s">
        <v>68</v>
      </c>
      <c r="AU195" s="127" t="s">
        <v>77</v>
      </c>
      <c r="AY195" s="121" t="s">
        <v>120</v>
      </c>
      <c r="BK195" s="128">
        <f>SUM(BK196:BK212)</f>
        <v>0</v>
      </c>
    </row>
    <row r="196" spans="2:65" s="1" customFormat="1" ht="24.2" customHeight="1" x14ac:dyDescent="0.2">
      <c r="B196" s="131"/>
      <c r="C196" s="132" t="s">
        <v>327</v>
      </c>
      <c r="D196" s="132" t="s">
        <v>123</v>
      </c>
      <c r="E196" s="133" t="s">
        <v>328</v>
      </c>
      <c r="F196" s="134" t="s">
        <v>329</v>
      </c>
      <c r="G196" s="135" t="s">
        <v>126</v>
      </c>
      <c r="H196" s="136">
        <v>338.34500000000003</v>
      </c>
      <c r="I196" s="136"/>
      <c r="J196" s="137"/>
      <c r="K196" s="138"/>
      <c r="L196" s="25"/>
      <c r="M196" s="139" t="s">
        <v>1</v>
      </c>
      <c r="N196" s="140" t="s">
        <v>35</v>
      </c>
      <c r="O196" s="141">
        <v>0</v>
      </c>
      <c r="P196" s="141">
        <f t="shared" ref="P196:P212" si="27">O196*H196</f>
        <v>0</v>
      </c>
      <c r="Q196" s="141">
        <v>0</v>
      </c>
      <c r="R196" s="141">
        <f t="shared" ref="R196:R212" si="28">Q196*H196</f>
        <v>0</v>
      </c>
      <c r="S196" s="141">
        <v>0</v>
      </c>
      <c r="T196" s="142">
        <f t="shared" ref="T196:T212" si="29">S196*H196</f>
        <v>0</v>
      </c>
      <c r="AR196" s="143" t="s">
        <v>150</v>
      </c>
      <c r="AT196" s="143" t="s">
        <v>123</v>
      </c>
      <c r="AU196" s="143" t="s">
        <v>128</v>
      </c>
      <c r="AY196" s="13" t="s">
        <v>120</v>
      </c>
      <c r="BE196" s="144">
        <f t="shared" ref="BE196:BE212" si="30">IF(N196="základná",J196,0)</f>
        <v>0</v>
      </c>
      <c r="BF196" s="144">
        <f t="shared" ref="BF196:BF212" si="31">IF(N196="znížená",J196,0)</f>
        <v>0</v>
      </c>
      <c r="BG196" s="144">
        <f t="shared" ref="BG196:BG212" si="32">IF(N196="zákl. prenesená",J196,0)</f>
        <v>0</v>
      </c>
      <c r="BH196" s="144">
        <f t="shared" ref="BH196:BH212" si="33">IF(N196="zníž. prenesená",J196,0)</f>
        <v>0</v>
      </c>
      <c r="BI196" s="144">
        <f t="shared" ref="BI196:BI212" si="34">IF(N196="nulová",J196,0)</f>
        <v>0</v>
      </c>
      <c r="BJ196" s="13" t="s">
        <v>128</v>
      </c>
      <c r="BK196" s="144">
        <f t="shared" ref="BK196:BK212" si="35">ROUND(I196*H196,2)</f>
        <v>0</v>
      </c>
      <c r="BL196" s="13" t="s">
        <v>150</v>
      </c>
      <c r="BM196" s="143" t="s">
        <v>330</v>
      </c>
    </row>
    <row r="197" spans="2:65" s="1" customFormat="1" ht="24.2" customHeight="1" x14ac:dyDescent="0.2">
      <c r="B197" s="131"/>
      <c r="C197" s="132" t="s">
        <v>225</v>
      </c>
      <c r="D197" s="132" t="s">
        <v>123</v>
      </c>
      <c r="E197" s="133" t="s">
        <v>331</v>
      </c>
      <c r="F197" s="134" t="s">
        <v>332</v>
      </c>
      <c r="G197" s="135" t="s">
        <v>126</v>
      </c>
      <c r="H197" s="136">
        <v>323.20800000000003</v>
      </c>
      <c r="I197" s="136"/>
      <c r="J197" s="137"/>
      <c r="K197" s="138"/>
      <c r="L197" s="25"/>
      <c r="M197" s="139" t="s">
        <v>1</v>
      </c>
      <c r="N197" s="140" t="s">
        <v>35</v>
      </c>
      <c r="O197" s="141">
        <v>0</v>
      </c>
      <c r="P197" s="141">
        <f t="shared" si="27"/>
        <v>0</v>
      </c>
      <c r="Q197" s="141">
        <v>0</v>
      </c>
      <c r="R197" s="141">
        <f t="shared" si="28"/>
        <v>0</v>
      </c>
      <c r="S197" s="141">
        <v>0</v>
      </c>
      <c r="T197" s="142">
        <f t="shared" si="29"/>
        <v>0</v>
      </c>
      <c r="AR197" s="143" t="s">
        <v>150</v>
      </c>
      <c r="AT197" s="143" t="s">
        <v>123</v>
      </c>
      <c r="AU197" s="143" t="s">
        <v>128</v>
      </c>
      <c r="AY197" s="13" t="s">
        <v>120</v>
      </c>
      <c r="BE197" s="144">
        <f t="shared" si="30"/>
        <v>0</v>
      </c>
      <c r="BF197" s="144">
        <f t="shared" si="31"/>
        <v>0</v>
      </c>
      <c r="BG197" s="144">
        <f t="shared" si="32"/>
        <v>0</v>
      </c>
      <c r="BH197" s="144">
        <f t="shared" si="33"/>
        <v>0</v>
      </c>
      <c r="BI197" s="144">
        <f t="shared" si="34"/>
        <v>0</v>
      </c>
      <c r="BJ197" s="13" t="s">
        <v>128</v>
      </c>
      <c r="BK197" s="144">
        <f t="shared" si="35"/>
        <v>0</v>
      </c>
      <c r="BL197" s="13" t="s">
        <v>150</v>
      </c>
      <c r="BM197" s="143" t="s">
        <v>333</v>
      </c>
    </row>
    <row r="198" spans="2:65" s="1" customFormat="1" ht="37.9" customHeight="1" x14ac:dyDescent="0.2">
      <c r="B198" s="131"/>
      <c r="C198" s="145" t="s">
        <v>334</v>
      </c>
      <c r="D198" s="145" t="s">
        <v>206</v>
      </c>
      <c r="E198" s="146" t="s">
        <v>335</v>
      </c>
      <c r="F198" s="147" t="s">
        <v>336</v>
      </c>
      <c r="G198" s="148" t="s">
        <v>126</v>
      </c>
      <c r="H198" s="149">
        <v>387.85</v>
      </c>
      <c r="I198" s="149"/>
      <c r="J198" s="150"/>
      <c r="K198" s="151"/>
      <c r="L198" s="152"/>
      <c r="M198" s="153" t="s">
        <v>1</v>
      </c>
      <c r="N198" s="154" t="s">
        <v>35</v>
      </c>
      <c r="O198" s="141">
        <v>0</v>
      </c>
      <c r="P198" s="141">
        <f t="shared" si="27"/>
        <v>0</v>
      </c>
      <c r="Q198" s="141">
        <v>0</v>
      </c>
      <c r="R198" s="141">
        <f t="shared" si="28"/>
        <v>0</v>
      </c>
      <c r="S198" s="141">
        <v>0</v>
      </c>
      <c r="T198" s="142">
        <f t="shared" si="29"/>
        <v>0</v>
      </c>
      <c r="AR198" s="143" t="s">
        <v>178</v>
      </c>
      <c r="AT198" s="143" t="s">
        <v>206</v>
      </c>
      <c r="AU198" s="143" t="s">
        <v>128</v>
      </c>
      <c r="AY198" s="13" t="s">
        <v>120</v>
      </c>
      <c r="BE198" s="144">
        <f t="shared" si="30"/>
        <v>0</v>
      </c>
      <c r="BF198" s="144">
        <f t="shared" si="31"/>
        <v>0</v>
      </c>
      <c r="BG198" s="144">
        <f t="shared" si="32"/>
        <v>0</v>
      </c>
      <c r="BH198" s="144">
        <f t="shared" si="33"/>
        <v>0</v>
      </c>
      <c r="BI198" s="144">
        <f t="shared" si="34"/>
        <v>0</v>
      </c>
      <c r="BJ198" s="13" t="s">
        <v>128</v>
      </c>
      <c r="BK198" s="144">
        <f t="shared" si="35"/>
        <v>0</v>
      </c>
      <c r="BL198" s="13" t="s">
        <v>150</v>
      </c>
      <c r="BM198" s="143" t="s">
        <v>337</v>
      </c>
    </row>
    <row r="199" spans="2:65" s="1" customFormat="1" ht="37.9" customHeight="1" x14ac:dyDescent="0.2">
      <c r="B199" s="131"/>
      <c r="C199" s="132" t="s">
        <v>228</v>
      </c>
      <c r="D199" s="132" t="s">
        <v>123</v>
      </c>
      <c r="E199" s="133" t="s">
        <v>338</v>
      </c>
      <c r="F199" s="134" t="s">
        <v>339</v>
      </c>
      <c r="G199" s="135" t="s">
        <v>126</v>
      </c>
      <c r="H199" s="136">
        <v>323.20800000000003</v>
      </c>
      <c r="I199" s="136"/>
      <c r="J199" s="137"/>
      <c r="K199" s="138"/>
      <c r="L199" s="25"/>
      <c r="M199" s="139" t="s">
        <v>1</v>
      </c>
      <c r="N199" s="140" t="s">
        <v>35</v>
      </c>
      <c r="O199" s="141">
        <v>0</v>
      </c>
      <c r="P199" s="141">
        <f t="shared" si="27"/>
        <v>0</v>
      </c>
      <c r="Q199" s="141">
        <v>0</v>
      </c>
      <c r="R199" s="141">
        <f t="shared" si="28"/>
        <v>0</v>
      </c>
      <c r="S199" s="141">
        <v>0</v>
      </c>
      <c r="T199" s="142">
        <f t="shared" si="29"/>
        <v>0</v>
      </c>
      <c r="AR199" s="143" t="s">
        <v>150</v>
      </c>
      <c r="AT199" s="143" t="s">
        <v>123</v>
      </c>
      <c r="AU199" s="143" t="s">
        <v>128</v>
      </c>
      <c r="AY199" s="13" t="s">
        <v>120</v>
      </c>
      <c r="BE199" s="144">
        <f t="shared" si="30"/>
        <v>0</v>
      </c>
      <c r="BF199" s="144">
        <f t="shared" si="31"/>
        <v>0</v>
      </c>
      <c r="BG199" s="144">
        <f t="shared" si="32"/>
        <v>0</v>
      </c>
      <c r="BH199" s="144">
        <f t="shared" si="33"/>
        <v>0</v>
      </c>
      <c r="BI199" s="144">
        <f t="shared" si="34"/>
        <v>0</v>
      </c>
      <c r="BJ199" s="13" t="s">
        <v>128</v>
      </c>
      <c r="BK199" s="144">
        <f t="shared" si="35"/>
        <v>0</v>
      </c>
      <c r="BL199" s="13" t="s">
        <v>150</v>
      </c>
      <c r="BM199" s="143" t="s">
        <v>340</v>
      </c>
    </row>
    <row r="200" spans="2:65" s="1" customFormat="1" ht="24.2" customHeight="1" x14ac:dyDescent="0.2">
      <c r="B200" s="131"/>
      <c r="C200" s="145" t="s">
        <v>341</v>
      </c>
      <c r="D200" s="145" t="s">
        <v>206</v>
      </c>
      <c r="E200" s="146" t="s">
        <v>342</v>
      </c>
      <c r="F200" s="147" t="s">
        <v>343</v>
      </c>
      <c r="G200" s="148" t="s">
        <v>126</v>
      </c>
      <c r="H200" s="149">
        <v>371.68900000000002</v>
      </c>
      <c r="I200" s="149"/>
      <c r="J200" s="150"/>
      <c r="K200" s="151"/>
      <c r="L200" s="152"/>
      <c r="M200" s="153" t="s">
        <v>1</v>
      </c>
      <c r="N200" s="154" t="s">
        <v>35</v>
      </c>
      <c r="O200" s="141">
        <v>0</v>
      </c>
      <c r="P200" s="141">
        <f t="shared" si="27"/>
        <v>0</v>
      </c>
      <c r="Q200" s="141">
        <v>0</v>
      </c>
      <c r="R200" s="141">
        <f t="shared" si="28"/>
        <v>0</v>
      </c>
      <c r="S200" s="141">
        <v>0</v>
      </c>
      <c r="T200" s="142">
        <f t="shared" si="29"/>
        <v>0</v>
      </c>
      <c r="AR200" s="143" t="s">
        <v>178</v>
      </c>
      <c r="AT200" s="143" t="s">
        <v>206</v>
      </c>
      <c r="AU200" s="143" t="s">
        <v>128</v>
      </c>
      <c r="AY200" s="13" t="s">
        <v>120</v>
      </c>
      <c r="BE200" s="144">
        <f t="shared" si="30"/>
        <v>0</v>
      </c>
      <c r="BF200" s="144">
        <f t="shared" si="31"/>
        <v>0</v>
      </c>
      <c r="BG200" s="144">
        <f t="shared" si="32"/>
        <v>0</v>
      </c>
      <c r="BH200" s="144">
        <f t="shared" si="33"/>
        <v>0</v>
      </c>
      <c r="BI200" s="144">
        <f t="shared" si="34"/>
        <v>0</v>
      </c>
      <c r="BJ200" s="13" t="s">
        <v>128</v>
      </c>
      <c r="BK200" s="144">
        <f t="shared" si="35"/>
        <v>0</v>
      </c>
      <c r="BL200" s="13" t="s">
        <v>150</v>
      </c>
      <c r="BM200" s="143" t="s">
        <v>344</v>
      </c>
    </row>
    <row r="201" spans="2:65" s="1" customFormat="1" ht="21.75" customHeight="1" x14ac:dyDescent="0.2">
      <c r="B201" s="131"/>
      <c r="C201" s="145" t="s">
        <v>232</v>
      </c>
      <c r="D201" s="145" t="s">
        <v>206</v>
      </c>
      <c r="E201" s="146" t="s">
        <v>314</v>
      </c>
      <c r="F201" s="147" t="s">
        <v>315</v>
      </c>
      <c r="G201" s="148" t="s">
        <v>193</v>
      </c>
      <c r="H201" s="149">
        <v>1292.8320000000001</v>
      </c>
      <c r="I201" s="149"/>
      <c r="J201" s="150"/>
      <c r="K201" s="151"/>
      <c r="L201" s="152"/>
      <c r="M201" s="153" t="s">
        <v>1</v>
      </c>
      <c r="N201" s="154" t="s">
        <v>35</v>
      </c>
      <c r="O201" s="141">
        <v>0</v>
      </c>
      <c r="P201" s="141">
        <f t="shared" si="27"/>
        <v>0</v>
      </c>
      <c r="Q201" s="141">
        <v>0</v>
      </c>
      <c r="R201" s="141">
        <f t="shared" si="28"/>
        <v>0</v>
      </c>
      <c r="S201" s="141">
        <v>0</v>
      </c>
      <c r="T201" s="142">
        <f t="shared" si="29"/>
        <v>0</v>
      </c>
      <c r="AR201" s="143" t="s">
        <v>178</v>
      </c>
      <c r="AT201" s="143" t="s">
        <v>206</v>
      </c>
      <c r="AU201" s="143" t="s">
        <v>128</v>
      </c>
      <c r="AY201" s="13" t="s">
        <v>120</v>
      </c>
      <c r="BE201" s="144">
        <f t="shared" si="30"/>
        <v>0</v>
      </c>
      <c r="BF201" s="144">
        <f t="shared" si="31"/>
        <v>0</v>
      </c>
      <c r="BG201" s="144">
        <f t="shared" si="32"/>
        <v>0</v>
      </c>
      <c r="BH201" s="144">
        <f t="shared" si="33"/>
        <v>0</v>
      </c>
      <c r="BI201" s="144">
        <f t="shared" si="34"/>
        <v>0</v>
      </c>
      <c r="BJ201" s="13" t="s">
        <v>128</v>
      </c>
      <c r="BK201" s="144">
        <f t="shared" si="35"/>
        <v>0</v>
      </c>
      <c r="BL201" s="13" t="s">
        <v>150</v>
      </c>
      <c r="BM201" s="143" t="s">
        <v>345</v>
      </c>
    </row>
    <row r="202" spans="2:65" s="1" customFormat="1" ht="44.25" customHeight="1" x14ac:dyDescent="0.2">
      <c r="B202" s="131"/>
      <c r="C202" s="132" t="s">
        <v>346</v>
      </c>
      <c r="D202" s="132" t="s">
        <v>123</v>
      </c>
      <c r="E202" s="133" t="s">
        <v>347</v>
      </c>
      <c r="F202" s="134" t="s">
        <v>348</v>
      </c>
      <c r="G202" s="135" t="s">
        <v>126</v>
      </c>
      <c r="H202" s="136">
        <v>116.4</v>
      </c>
      <c r="I202" s="136"/>
      <c r="J202" s="137"/>
      <c r="K202" s="138"/>
      <c r="L202" s="25"/>
      <c r="M202" s="139" t="s">
        <v>1</v>
      </c>
      <c r="N202" s="140" t="s">
        <v>35</v>
      </c>
      <c r="O202" s="141">
        <v>0</v>
      </c>
      <c r="P202" s="141">
        <f t="shared" si="27"/>
        <v>0</v>
      </c>
      <c r="Q202" s="141">
        <v>0</v>
      </c>
      <c r="R202" s="141">
        <f t="shared" si="28"/>
        <v>0</v>
      </c>
      <c r="S202" s="141">
        <v>0</v>
      </c>
      <c r="T202" s="142">
        <f t="shared" si="29"/>
        <v>0</v>
      </c>
      <c r="AR202" s="143" t="s">
        <v>150</v>
      </c>
      <c r="AT202" s="143" t="s">
        <v>123</v>
      </c>
      <c r="AU202" s="143" t="s">
        <v>128</v>
      </c>
      <c r="AY202" s="13" t="s">
        <v>120</v>
      </c>
      <c r="BE202" s="144">
        <f t="shared" si="30"/>
        <v>0</v>
      </c>
      <c r="BF202" s="144">
        <f t="shared" si="31"/>
        <v>0</v>
      </c>
      <c r="BG202" s="144">
        <f t="shared" si="32"/>
        <v>0</v>
      </c>
      <c r="BH202" s="144">
        <f t="shared" si="33"/>
        <v>0</v>
      </c>
      <c r="BI202" s="144">
        <f t="shared" si="34"/>
        <v>0</v>
      </c>
      <c r="BJ202" s="13" t="s">
        <v>128</v>
      </c>
      <c r="BK202" s="144">
        <f t="shared" si="35"/>
        <v>0</v>
      </c>
      <c r="BL202" s="13" t="s">
        <v>150</v>
      </c>
      <c r="BM202" s="143" t="s">
        <v>349</v>
      </c>
    </row>
    <row r="203" spans="2:65" s="1" customFormat="1" ht="24.2" customHeight="1" x14ac:dyDescent="0.2">
      <c r="B203" s="131"/>
      <c r="C203" s="145" t="s">
        <v>235</v>
      </c>
      <c r="D203" s="145" t="s">
        <v>206</v>
      </c>
      <c r="E203" s="146" t="s">
        <v>342</v>
      </c>
      <c r="F203" s="147" t="s">
        <v>343</v>
      </c>
      <c r="G203" s="148" t="s">
        <v>126</v>
      </c>
      <c r="H203" s="149">
        <v>148.27600000000001</v>
      </c>
      <c r="I203" s="149"/>
      <c r="J203" s="150"/>
      <c r="K203" s="151"/>
      <c r="L203" s="152"/>
      <c r="M203" s="153" t="s">
        <v>1</v>
      </c>
      <c r="N203" s="154" t="s">
        <v>35</v>
      </c>
      <c r="O203" s="141">
        <v>0</v>
      </c>
      <c r="P203" s="141">
        <f t="shared" si="27"/>
        <v>0</v>
      </c>
      <c r="Q203" s="141">
        <v>0</v>
      </c>
      <c r="R203" s="141">
        <f t="shared" si="28"/>
        <v>0</v>
      </c>
      <c r="S203" s="141">
        <v>0</v>
      </c>
      <c r="T203" s="142">
        <f t="shared" si="29"/>
        <v>0</v>
      </c>
      <c r="AR203" s="143" t="s">
        <v>178</v>
      </c>
      <c r="AT203" s="143" t="s">
        <v>206</v>
      </c>
      <c r="AU203" s="143" t="s">
        <v>128</v>
      </c>
      <c r="AY203" s="13" t="s">
        <v>120</v>
      </c>
      <c r="BE203" s="144">
        <f t="shared" si="30"/>
        <v>0</v>
      </c>
      <c r="BF203" s="144">
        <f t="shared" si="31"/>
        <v>0</v>
      </c>
      <c r="BG203" s="144">
        <f t="shared" si="32"/>
        <v>0</v>
      </c>
      <c r="BH203" s="144">
        <f t="shared" si="33"/>
        <v>0</v>
      </c>
      <c r="BI203" s="144">
        <f t="shared" si="34"/>
        <v>0</v>
      </c>
      <c r="BJ203" s="13" t="s">
        <v>128</v>
      </c>
      <c r="BK203" s="144">
        <f t="shared" si="35"/>
        <v>0</v>
      </c>
      <c r="BL203" s="13" t="s">
        <v>150</v>
      </c>
      <c r="BM203" s="143" t="s">
        <v>350</v>
      </c>
    </row>
    <row r="204" spans="2:65" s="1" customFormat="1" ht="21.75" customHeight="1" x14ac:dyDescent="0.2">
      <c r="B204" s="131"/>
      <c r="C204" s="145" t="s">
        <v>351</v>
      </c>
      <c r="D204" s="145" t="s">
        <v>206</v>
      </c>
      <c r="E204" s="146" t="s">
        <v>314</v>
      </c>
      <c r="F204" s="147" t="s">
        <v>315</v>
      </c>
      <c r="G204" s="148" t="s">
        <v>193</v>
      </c>
      <c r="H204" s="149">
        <v>473.74799999999999</v>
      </c>
      <c r="I204" s="149"/>
      <c r="J204" s="150"/>
      <c r="K204" s="151"/>
      <c r="L204" s="152"/>
      <c r="M204" s="153" t="s">
        <v>1</v>
      </c>
      <c r="N204" s="154" t="s">
        <v>35</v>
      </c>
      <c r="O204" s="141">
        <v>0</v>
      </c>
      <c r="P204" s="141">
        <f t="shared" si="27"/>
        <v>0</v>
      </c>
      <c r="Q204" s="141">
        <v>0</v>
      </c>
      <c r="R204" s="141">
        <f t="shared" si="28"/>
        <v>0</v>
      </c>
      <c r="S204" s="141">
        <v>0</v>
      </c>
      <c r="T204" s="142">
        <f t="shared" si="29"/>
        <v>0</v>
      </c>
      <c r="AR204" s="143" t="s">
        <v>178</v>
      </c>
      <c r="AT204" s="143" t="s">
        <v>206</v>
      </c>
      <c r="AU204" s="143" t="s">
        <v>128</v>
      </c>
      <c r="AY204" s="13" t="s">
        <v>120</v>
      </c>
      <c r="BE204" s="144">
        <f t="shared" si="30"/>
        <v>0</v>
      </c>
      <c r="BF204" s="144">
        <f t="shared" si="31"/>
        <v>0</v>
      </c>
      <c r="BG204" s="144">
        <f t="shared" si="32"/>
        <v>0</v>
      </c>
      <c r="BH204" s="144">
        <f t="shared" si="33"/>
        <v>0</v>
      </c>
      <c r="BI204" s="144">
        <f t="shared" si="34"/>
        <v>0</v>
      </c>
      <c r="BJ204" s="13" t="s">
        <v>128</v>
      </c>
      <c r="BK204" s="144">
        <f t="shared" si="35"/>
        <v>0</v>
      </c>
      <c r="BL204" s="13" t="s">
        <v>150</v>
      </c>
      <c r="BM204" s="143" t="s">
        <v>352</v>
      </c>
    </row>
    <row r="205" spans="2:65" s="1" customFormat="1" ht="24.2" customHeight="1" x14ac:dyDescent="0.2">
      <c r="B205" s="131"/>
      <c r="C205" s="132" t="s">
        <v>239</v>
      </c>
      <c r="D205" s="132" t="s">
        <v>123</v>
      </c>
      <c r="E205" s="133" t="s">
        <v>353</v>
      </c>
      <c r="F205" s="134" t="s">
        <v>354</v>
      </c>
      <c r="G205" s="135" t="s">
        <v>193</v>
      </c>
      <c r="H205" s="136">
        <v>2</v>
      </c>
      <c r="I205" s="136"/>
      <c r="J205" s="137"/>
      <c r="K205" s="138"/>
      <c r="L205" s="25"/>
      <c r="M205" s="139" t="s">
        <v>1</v>
      </c>
      <c r="N205" s="140" t="s">
        <v>35</v>
      </c>
      <c r="O205" s="141">
        <v>0</v>
      </c>
      <c r="P205" s="141">
        <f t="shared" si="27"/>
        <v>0</v>
      </c>
      <c r="Q205" s="141">
        <v>0</v>
      </c>
      <c r="R205" s="141">
        <f t="shared" si="28"/>
        <v>0</v>
      </c>
      <c r="S205" s="141">
        <v>0</v>
      </c>
      <c r="T205" s="142">
        <f t="shared" si="29"/>
        <v>0</v>
      </c>
      <c r="AR205" s="143" t="s">
        <v>150</v>
      </c>
      <c r="AT205" s="143" t="s">
        <v>123</v>
      </c>
      <c r="AU205" s="143" t="s">
        <v>128</v>
      </c>
      <c r="AY205" s="13" t="s">
        <v>120</v>
      </c>
      <c r="BE205" s="144">
        <f t="shared" si="30"/>
        <v>0</v>
      </c>
      <c r="BF205" s="144">
        <f t="shared" si="31"/>
        <v>0</v>
      </c>
      <c r="BG205" s="144">
        <f t="shared" si="32"/>
        <v>0</v>
      </c>
      <c r="BH205" s="144">
        <f t="shared" si="33"/>
        <v>0</v>
      </c>
      <c r="BI205" s="144">
        <f t="shared" si="34"/>
        <v>0</v>
      </c>
      <c r="BJ205" s="13" t="s">
        <v>128</v>
      </c>
      <c r="BK205" s="144">
        <f t="shared" si="35"/>
        <v>0</v>
      </c>
      <c r="BL205" s="13" t="s">
        <v>150</v>
      </c>
      <c r="BM205" s="143" t="s">
        <v>355</v>
      </c>
    </row>
    <row r="206" spans="2:65" s="1" customFormat="1" ht="33" customHeight="1" x14ac:dyDescent="0.2">
      <c r="B206" s="131"/>
      <c r="C206" s="145" t="s">
        <v>356</v>
      </c>
      <c r="D206" s="145" t="s">
        <v>206</v>
      </c>
      <c r="E206" s="146" t="s">
        <v>357</v>
      </c>
      <c r="F206" s="147" t="s">
        <v>358</v>
      </c>
      <c r="G206" s="148" t="s">
        <v>193</v>
      </c>
      <c r="H206" s="149">
        <v>2</v>
      </c>
      <c r="I206" s="149"/>
      <c r="J206" s="150"/>
      <c r="K206" s="151"/>
      <c r="L206" s="152"/>
      <c r="M206" s="153" t="s">
        <v>1</v>
      </c>
      <c r="N206" s="154" t="s">
        <v>35</v>
      </c>
      <c r="O206" s="141">
        <v>0</v>
      </c>
      <c r="P206" s="141">
        <f t="shared" si="27"/>
        <v>0</v>
      </c>
      <c r="Q206" s="141">
        <v>0</v>
      </c>
      <c r="R206" s="141">
        <f t="shared" si="28"/>
        <v>0</v>
      </c>
      <c r="S206" s="141">
        <v>0</v>
      </c>
      <c r="T206" s="142">
        <f t="shared" si="29"/>
        <v>0</v>
      </c>
      <c r="AR206" s="143" t="s">
        <v>178</v>
      </c>
      <c r="AT206" s="143" t="s">
        <v>206</v>
      </c>
      <c r="AU206" s="143" t="s">
        <v>128</v>
      </c>
      <c r="AY206" s="13" t="s">
        <v>120</v>
      </c>
      <c r="BE206" s="144">
        <f t="shared" si="30"/>
        <v>0</v>
      </c>
      <c r="BF206" s="144">
        <f t="shared" si="31"/>
        <v>0</v>
      </c>
      <c r="BG206" s="144">
        <f t="shared" si="32"/>
        <v>0</v>
      </c>
      <c r="BH206" s="144">
        <f t="shared" si="33"/>
        <v>0</v>
      </c>
      <c r="BI206" s="144">
        <f t="shared" si="34"/>
        <v>0</v>
      </c>
      <c r="BJ206" s="13" t="s">
        <v>128</v>
      </c>
      <c r="BK206" s="144">
        <f t="shared" si="35"/>
        <v>0</v>
      </c>
      <c r="BL206" s="13" t="s">
        <v>150</v>
      </c>
      <c r="BM206" s="143" t="s">
        <v>359</v>
      </c>
    </row>
    <row r="207" spans="2:65" s="1" customFormat="1" ht="24.2" customHeight="1" x14ac:dyDescent="0.2">
      <c r="B207" s="131"/>
      <c r="C207" s="132" t="s">
        <v>242</v>
      </c>
      <c r="D207" s="132" t="s">
        <v>123</v>
      </c>
      <c r="E207" s="133" t="s">
        <v>360</v>
      </c>
      <c r="F207" s="134" t="s">
        <v>361</v>
      </c>
      <c r="G207" s="135" t="s">
        <v>126</v>
      </c>
      <c r="H207" s="136">
        <v>323.20800000000003</v>
      </c>
      <c r="I207" s="136"/>
      <c r="J207" s="137"/>
      <c r="K207" s="138"/>
      <c r="L207" s="25"/>
      <c r="M207" s="139" t="s">
        <v>1</v>
      </c>
      <c r="N207" s="140" t="s">
        <v>35</v>
      </c>
      <c r="O207" s="141">
        <v>0</v>
      </c>
      <c r="P207" s="141">
        <f t="shared" si="27"/>
        <v>0</v>
      </c>
      <c r="Q207" s="141">
        <v>0</v>
      </c>
      <c r="R207" s="141">
        <f t="shared" si="28"/>
        <v>0</v>
      </c>
      <c r="S207" s="141">
        <v>0</v>
      </c>
      <c r="T207" s="142">
        <f t="shared" si="29"/>
        <v>0</v>
      </c>
      <c r="AR207" s="143" t="s">
        <v>150</v>
      </c>
      <c r="AT207" s="143" t="s">
        <v>123</v>
      </c>
      <c r="AU207" s="143" t="s">
        <v>128</v>
      </c>
      <c r="AY207" s="13" t="s">
        <v>120</v>
      </c>
      <c r="BE207" s="144">
        <f t="shared" si="30"/>
        <v>0</v>
      </c>
      <c r="BF207" s="144">
        <f t="shared" si="31"/>
        <v>0</v>
      </c>
      <c r="BG207" s="144">
        <f t="shared" si="32"/>
        <v>0</v>
      </c>
      <c r="BH207" s="144">
        <f t="shared" si="33"/>
        <v>0</v>
      </c>
      <c r="BI207" s="144">
        <f t="shared" si="34"/>
        <v>0</v>
      </c>
      <c r="BJ207" s="13" t="s">
        <v>128</v>
      </c>
      <c r="BK207" s="144">
        <f t="shared" si="35"/>
        <v>0</v>
      </c>
      <c r="BL207" s="13" t="s">
        <v>150</v>
      </c>
      <c r="BM207" s="143" t="s">
        <v>362</v>
      </c>
    </row>
    <row r="208" spans="2:65" s="1" customFormat="1" ht="16.5" customHeight="1" x14ac:dyDescent="0.2">
      <c r="B208" s="131"/>
      <c r="C208" s="145" t="s">
        <v>363</v>
      </c>
      <c r="D208" s="145" t="s">
        <v>206</v>
      </c>
      <c r="E208" s="146" t="s">
        <v>364</v>
      </c>
      <c r="F208" s="147" t="s">
        <v>365</v>
      </c>
      <c r="G208" s="148" t="s">
        <v>126</v>
      </c>
      <c r="H208" s="149">
        <v>387.85</v>
      </c>
      <c r="I208" s="149"/>
      <c r="J208" s="150"/>
      <c r="K208" s="151"/>
      <c r="L208" s="152"/>
      <c r="M208" s="153" t="s">
        <v>1</v>
      </c>
      <c r="N208" s="154" t="s">
        <v>35</v>
      </c>
      <c r="O208" s="141">
        <v>0</v>
      </c>
      <c r="P208" s="141">
        <f t="shared" si="27"/>
        <v>0</v>
      </c>
      <c r="Q208" s="141">
        <v>0</v>
      </c>
      <c r="R208" s="141">
        <f t="shared" si="28"/>
        <v>0</v>
      </c>
      <c r="S208" s="141">
        <v>0</v>
      </c>
      <c r="T208" s="142">
        <f t="shared" si="29"/>
        <v>0</v>
      </c>
      <c r="AR208" s="143" t="s">
        <v>178</v>
      </c>
      <c r="AT208" s="143" t="s">
        <v>206</v>
      </c>
      <c r="AU208" s="143" t="s">
        <v>128</v>
      </c>
      <c r="AY208" s="13" t="s">
        <v>120</v>
      </c>
      <c r="BE208" s="144">
        <f t="shared" si="30"/>
        <v>0</v>
      </c>
      <c r="BF208" s="144">
        <f t="shared" si="31"/>
        <v>0</v>
      </c>
      <c r="BG208" s="144">
        <f t="shared" si="32"/>
        <v>0</v>
      </c>
      <c r="BH208" s="144">
        <f t="shared" si="33"/>
        <v>0</v>
      </c>
      <c r="BI208" s="144">
        <f t="shared" si="34"/>
        <v>0</v>
      </c>
      <c r="BJ208" s="13" t="s">
        <v>128</v>
      </c>
      <c r="BK208" s="144">
        <f t="shared" si="35"/>
        <v>0</v>
      </c>
      <c r="BL208" s="13" t="s">
        <v>150</v>
      </c>
      <c r="BM208" s="143" t="s">
        <v>366</v>
      </c>
    </row>
    <row r="209" spans="2:65" s="1" customFormat="1" ht="33" customHeight="1" x14ac:dyDescent="0.2">
      <c r="B209" s="131"/>
      <c r="C209" s="132" t="s">
        <v>247</v>
      </c>
      <c r="D209" s="132" t="s">
        <v>123</v>
      </c>
      <c r="E209" s="133" t="s">
        <v>367</v>
      </c>
      <c r="F209" s="134" t="s">
        <v>368</v>
      </c>
      <c r="G209" s="135" t="s">
        <v>189</v>
      </c>
      <c r="H209" s="136">
        <v>116.4</v>
      </c>
      <c r="I209" s="136"/>
      <c r="J209" s="137"/>
      <c r="K209" s="138"/>
      <c r="L209" s="25"/>
      <c r="M209" s="139" t="s">
        <v>1</v>
      </c>
      <c r="N209" s="140" t="s">
        <v>35</v>
      </c>
      <c r="O209" s="141">
        <v>0</v>
      </c>
      <c r="P209" s="141">
        <f t="shared" si="27"/>
        <v>0</v>
      </c>
      <c r="Q209" s="141">
        <v>0</v>
      </c>
      <c r="R209" s="141">
        <f t="shared" si="28"/>
        <v>0</v>
      </c>
      <c r="S209" s="141">
        <v>0</v>
      </c>
      <c r="T209" s="142">
        <f t="shared" si="29"/>
        <v>0</v>
      </c>
      <c r="AR209" s="143" t="s">
        <v>150</v>
      </c>
      <c r="AT209" s="143" t="s">
        <v>123</v>
      </c>
      <c r="AU209" s="143" t="s">
        <v>128</v>
      </c>
      <c r="AY209" s="13" t="s">
        <v>120</v>
      </c>
      <c r="BE209" s="144">
        <f t="shared" si="30"/>
        <v>0</v>
      </c>
      <c r="BF209" s="144">
        <f t="shared" si="31"/>
        <v>0</v>
      </c>
      <c r="BG209" s="144">
        <f t="shared" si="32"/>
        <v>0</v>
      </c>
      <c r="BH209" s="144">
        <f t="shared" si="33"/>
        <v>0</v>
      </c>
      <c r="BI209" s="144">
        <f t="shared" si="34"/>
        <v>0</v>
      </c>
      <c r="BJ209" s="13" t="s">
        <v>128</v>
      </c>
      <c r="BK209" s="144">
        <f t="shared" si="35"/>
        <v>0</v>
      </c>
      <c r="BL209" s="13" t="s">
        <v>150</v>
      </c>
      <c r="BM209" s="143" t="s">
        <v>369</v>
      </c>
    </row>
    <row r="210" spans="2:65" s="1" customFormat="1" ht="16.5" customHeight="1" x14ac:dyDescent="0.2">
      <c r="B210" s="131"/>
      <c r="C210" s="145" t="s">
        <v>370</v>
      </c>
      <c r="D210" s="145" t="s">
        <v>206</v>
      </c>
      <c r="E210" s="146" t="s">
        <v>371</v>
      </c>
      <c r="F210" s="147" t="s">
        <v>372</v>
      </c>
      <c r="G210" s="148" t="s">
        <v>193</v>
      </c>
      <c r="H210" s="149">
        <v>931.2</v>
      </c>
      <c r="I210" s="149"/>
      <c r="J210" s="150"/>
      <c r="K210" s="151"/>
      <c r="L210" s="152"/>
      <c r="M210" s="153" t="s">
        <v>1</v>
      </c>
      <c r="N210" s="154" t="s">
        <v>35</v>
      </c>
      <c r="O210" s="141">
        <v>0</v>
      </c>
      <c r="P210" s="141">
        <f t="shared" si="27"/>
        <v>0</v>
      </c>
      <c r="Q210" s="141">
        <v>0</v>
      </c>
      <c r="R210" s="141">
        <f t="shared" si="28"/>
        <v>0</v>
      </c>
      <c r="S210" s="141">
        <v>0</v>
      </c>
      <c r="T210" s="142">
        <f t="shared" si="29"/>
        <v>0</v>
      </c>
      <c r="AR210" s="143" t="s">
        <v>178</v>
      </c>
      <c r="AT210" s="143" t="s">
        <v>206</v>
      </c>
      <c r="AU210" s="143" t="s">
        <v>128</v>
      </c>
      <c r="AY210" s="13" t="s">
        <v>120</v>
      </c>
      <c r="BE210" s="144">
        <f t="shared" si="30"/>
        <v>0</v>
      </c>
      <c r="BF210" s="144">
        <f t="shared" si="31"/>
        <v>0</v>
      </c>
      <c r="BG210" s="144">
        <f t="shared" si="32"/>
        <v>0</v>
      </c>
      <c r="BH210" s="144">
        <f t="shared" si="33"/>
        <v>0</v>
      </c>
      <c r="BI210" s="144">
        <f t="shared" si="34"/>
        <v>0</v>
      </c>
      <c r="BJ210" s="13" t="s">
        <v>128</v>
      </c>
      <c r="BK210" s="144">
        <f t="shared" si="35"/>
        <v>0</v>
      </c>
      <c r="BL210" s="13" t="s">
        <v>150</v>
      </c>
      <c r="BM210" s="143" t="s">
        <v>373</v>
      </c>
    </row>
    <row r="211" spans="2:65" s="1" customFormat="1" ht="16.5" customHeight="1" x14ac:dyDescent="0.2">
      <c r="B211" s="131"/>
      <c r="C211" s="145" t="s">
        <v>250</v>
      </c>
      <c r="D211" s="145" t="s">
        <v>206</v>
      </c>
      <c r="E211" s="146" t="s">
        <v>374</v>
      </c>
      <c r="F211" s="147" t="s">
        <v>375</v>
      </c>
      <c r="G211" s="148" t="s">
        <v>126</v>
      </c>
      <c r="H211" s="149">
        <v>72.168000000000006</v>
      </c>
      <c r="I211" s="149"/>
      <c r="J211" s="150"/>
      <c r="K211" s="151"/>
      <c r="L211" s="152"/>
      <c r="M211" s="153" t="s">
        <v>1</v>
      </c>
      <c r="N211" s="154" t="s">
        <v>35</v>
      </c>
      <c r="O211" s="141">
        <v>0</v>
      </c>
      <c r="P211" s="141">
        <f t="shared" si="27"/>
        <v>0</v>
      </c>
      <c r="Q211" s="141">
        <v>0</v>
      </c>
      <c r="R211" s="141">
        <f t="shared" si="28"/>
        <v>0</v>
      </c>
      <c r="S211" s="141">
        <v>0</v>
      </c>
      <c r="T211" s="142">
        <f t="shared" si="29"/>
        <v>0</v>
      </c>
      <c r="AR211" s="143" t="s">
        <v>178</v>
      </c>
      <c r="AT211" s="143" t="s">
        <v>206</v>
      </c>
      <c r="AU211" s="143" t="s">
        <v>128</v>
      </c>
      <c r="AY211" s="13" t="s">
        <v>120</v>
      </c>
      <c r="BE211" s="144">
        <f t="shared" si="30"/>
        <v>0</v>
      </c>
      <c r="BF211" s="144">
        <f t="shared" si="31"/>
        <v>0</v>
      </c>
      <c r="BG211" s="144">
        <f t="shared" si="32"/>
        <v>0</v>
      </c>
      <c r="BH211" s="144">
        <f t="shared" si="33"/>
        <v>0</v>
      </c>
      <c r="BI211" s="144">
        <f t="shared" si="34"/>
        <v>0</v>
      </c>
      <c r="BJ211" s="13" t="s">
        <v>128</v>
      </c>
      <c r="BK211" s="144">
        <f t="shared" si="35"/>
        <v>0</v>
      </c>
      <c r="BL211" s="13" t="s">
        <v>150</v>
      </c>
      <c r="BM211" s="143" t="s">
        <v>376</v>
      </c>
    </row>
    <row r="212" spans="2:65" s="1" customFormat="1" ht="24.2" customHeight="1" x14ac:dyDescent="0.2">
      <c r="B212" s="131"/>
      <c r="C212" s="132" t="s">
        <v>377</v>
      </c>
      <c r="D212" s="132" t="s">
        <v>123</v>
      </c>
      <c r="E212" s="133" t="s">
        <v>378</v>
      </c>
      <c r="F212" s="134" t="s">
        <v>379</v>
      </c>
      <c r="G212" s="135" t="s">
        <v>323</v>
      </c>
      <c r="H212" s="136">
        <v>166.96</v>
      </c>
      <c r="I212" s="136"/>
      <c r="J212" s="137"/>
      <c r="K212" s="138"/>
      <c r="L212" s="25"/>
      <c r="M212" s="139" t="s">
        <v>1</v>
      </c>
      <c r="N212" s="140" t="s">
        <v>35</v>
      </c>
      <c r="O212" s="141">
        <v>0</v>
      </c>
      <c r="P212" s="141">
        <f t="shared" si="27"/>
        <v>0</v>
      </c>
      <c r="Q212" s="141">
        <v>0</v>
      </c>
      <c r="R212" s="141">
        <f t="shared" si="28"/>
        <v>0</v>
      </c>
      <c r="S212" s="141">
        <v>0</v>
      </c>
      <c r="T212" s="142">
        <f t="shared" si="29"/>
        <v>0</v>
      </c>
      <c r="AR212" s="143" t="s">
        <v>150</v>
      </c>
      <c r="AT212" s="143" t="s">
        <v>123</v>
      </c>
      <c r="AU212" s="143" t="s">
        <v>128</v>
      </c>
      <c r="AY212" s="13" t="s">
        <v>120</v>
      </c>
      <c r="BE212" s="144">
        <f t="shared" si="30"/>
        <v>0</v>
      </c>
      <c r="BF212" s="144">
        <f t="shared" si="31"/>
        <v>0</v>
      </c>
      <c r="BG212" s="144">
        <f t="shared" si="32"/>
        <v>0</v>
      </c>
      <c r="BH212" s="144">
        <f t="shared" si="33"/>
        <v>0</v>
      </c>
      <c r="BI212" s="144">
        <f t="shared" si="34"/>
        <v>0</v>
      </c>
      <c r="BJ212" s="13" t="s">
        <v>128</v>
      </c>
      <c r="BK212" s="144">
        <f t="shared" si="35"/>
        <v>0</v>
      </c>
      <c r="BL212" s="13" t="s">
        <v>150</v>
      </c>
      <c r="BM212" s="143" t="s">
        <v>380</v>
      </c>
    </row>
    <row r="213" spans="2:65" s="11" customFormat="1" ht="22.9" customHeight="1" x14ac:dyDescent="0.2">
      <c r="B213" s="120"/>
      <c r="D213" s="121" t="s">
        <v>68</v>
      </c>
      <c r="E213" s="129" t="s">
        <v>381</v>
      </c>
      <c r="F213" s="129" t="s">
        <v>382</v>
      </c>
      <c r="J213" s="130"/>
      <c r="L213" s="120"/>
      <c r="M213" s="124"/>
      <c r="P213" s="125">
        <f>SUM(P214:P224)</f>
        <v>0</v>
      </c>
      <c r="R213" s="125">
        <f>SUM(R214:R224)</f>
        <v>0</v>
      </c>
      <c r="T213" s="126">
        <f>SUM(T214:T224)</f>
        <v>0</v>
      </c>
      <c r="AR213" s="121" t="s">
        <v>128</v>
      </c>
      <c r="AT213" s="127" t="s">
        <v>68</v>
      </c>
      <c r="AU213" s="127" t="s">
        <v>77</v>
      </c>
      <c r="AY213" s="121" t="s">
        <v>120</v>
      </c>
      <c r="BK213" s="128">
        <f>SUM(BK214:BK224)</f>
        <v>0</v>
      </c>
    </row>
    <row r="214" spans="2:65" s="1" customFormat="1" ht="37.9" customHeight="1" x14ac:dyDescent="0.2">
      <c r="B214" s="131"/>
      <c r="C214" s="132" t="s">
        <v>254</v>
      </c>
      <c r="D214" s="132" t="s">
        <v>123</v>
      </c>
      <c r="E214" s="133" t="s">
        <v>383</v>
      </c>
      <c r="F214" s="134" t="s">
        <v>384</v>
      </c>
      <c r="G214" s="135" t="s">
        <v>126</v>
      </c>
      <c r="H214" s="136">
        <v>676.69</v>
      </c>
      <c r="I214" s="136"/>
      <c r="J214" s="137"/>
      <c r="K214" s="138"/>
      <c r="L214" s="25"/>
      <c r="M214" s="139" t="s">
        <v>1</v>
      </c>
      <c r="N214" s="140" t="s">
        <v>35</v>
      </c>
      <c r="O214" s="141">
        <v>0</v>
      </c>
      <c r="P214" s="141">
        <f t="shared" ref="P214:P224" si="36">O214*H214</f>
        <v>0</v>
      </c>
      <c r="Q214" s="141">
        <v>0</v>
      </c>
      <c r="R214" s="141">
        <f t="shared" ref="R214:R224" si="37">Q214*H214</f>
        <v>0</v>
      </c>
      <c r="S214" s="141">
        <v>0</v>
      </c>
      <c r="T214" s="142">
        <f t="shared" ref="T214:T224" si="38">S214*H214</f>
        <v>0</v>
      </c>
      <c r="AR214" s="143" t="s">
        <v>150</v>
      </c>
      <c r="AT214" s="143" t="s">
        <v>123</v>
      </c>
      <c r="AU214" s="143" t="s">
        <v>128</v>
      </c>
      <c r="AY214" s="13" t="s">
        <v>120</v>
      </c>
      <c r="BE214" s="144">
        <f t="shared" ref="BE214:BE224" si="39">IF(N214="základná",J214,0)</f>
        <v>0</v>
      </c>
      <c r="BF214" s="144">
        <f t="shared" ref="BF214:BF224" si="40">IF(N214="znížená",J214,0)</f>
        <v>0</v>
      </c>
      <c r="BG214" s="144">
        <f t="shared" ref="BG214:BG224" si="41">IF(N214="zákl. prenesená",J214,0)</f>
        <v>0</v>
      </c>
      <c r="BH214" s="144">
        <f t="shared" ref="BH214:BH224" si="42">IF(N214="zníž. prenesená",J214,0)</f>
        <v>0</v>
      </c>
      <c r="BI214" s="144">
        <f t="shared" ref="BI214:BI224" si="43">IF(N214="nulová",J214,0)</f>
        <v>0</v>
      </c>
      <c r="BJ214" s="13" t="s">
        <v>128</v>
      </c>
      <c r="BK214" s="144">
        <f t="shared" ref="BK214:BK224" si="44">ROUND(I214*H214,2)</f>
        <v>0</v>
      </c>
      <c r="BL214" s="13" t="s">
        <v>150</v>
      </c>
      <c r="BM214" s="143" t="s">
        <v>385</v>
      </c>
    </row>
    <row r="215" spans="2:65" s="1" customFormat="1" ht="24.2" customHeight="1" x14ac:dyDescent="0.2">
      <c r="B215" s="131"/>
      <c r="C215" s="132" t="s">
        <v>386</v>
      </c>
      <c r="D215" s="132" t="s">
        <v>123</v>
      </c>
      <c r="E215" s="133" t="s">
        <v>387</v>
      </c>
      <c r="F215" s="134" t="s">
        <v>388</v>
      </c>
      <c r="G215" s="135" t="s">
        <v>126</v>
      </c>
      <c r="H215" s="136">
        <v>55.055999999999997</v>
      </c>
      <c r="I215" s="136"/>
      <c r="J215" s="137"/>
      <c r="K215" s="138"/>
      <c r="L215" s="25"/>
      <c r="M215" s="139" t="s">
        <v>1</v>
      </c>
      <c r="N215" s="140" t="s">
        <v>35</v>
      </c>
      <c r="O215" s="141">
        <v>0</v>
      </c>
      <c r="P215" s="141">
        <f t="shared" si="36"/>
        <v>0</v>
      </c>
      <c r="Q215" s="141">
        <v>0</v>
      </c>
      <c r="R215" s="141">
        <f t="shared" si="37"/>
        <v>0</v>
      </c>
      <c r="S215" s="141">
        <v>0</v>
      </c>
      <c r="T215" s="142">
        <f t="shared" si="38"/>
        <v>0</v>
      </c>
      <c r="AR215" s="143" t="s">
        <v>150</v>
      </c>
      <c r="AT215" s="143" t="s">
        <v>123</v>
      </c>
      <c r="AU215" s="143" t="s">
        <v>128</v>
      </c>
      <c r="AY215" s="13" t="s">
        <v>120</v>
      </c>
      <c r="BE215" s="144">
        <f t="shared" si="39"/>
        <v>0</v>
      </c>
      <c r="BF215" s="144">
        <f t="shared" si="40"/>
        <v>0</v>
      </c>
      <c r="BG215" s="144">
        <f t="shared" si="41"/>
        <v>0</v>
      </c>
      <c r="BH215" s="144">
        <f t="shared" si="42"/>
        <v>0</v>
      </c>
      <c r="BI215" s="144">
        <f t="shared" si="43"/>
        <v>0</v>
      </c>
      <c r="BJ215" s="13" t="s">
        <v>128</v>
      </c>
      <c r="BK215" s="144">
        <f t="shared" si="44"/>
        <v>0</v>
      </c>
      <c r="BL215" s="13" t="s">
        <v>150</v>
      </c>
      <c r="BM215" s="143" t="s">
        <v>389</v>
      </c>
    </row>
    <row r="216" spans="2:65" s="1" customFormat="1" ht="24.2" customHeight="1" x14ac:dyDescent="0.2">
      <c r="B216" s="131"/>
      <c r="C216" s="145" t="s">
        <v>257</v>
      </c>
      <c r="D216" s="145" t="s">
        <v>206</v>
      </c>
      <c r="E216" s="146" t="s">
        <v>390</v>
      </c>
      <c r="F216" s="147" t="s">
        <v>391</v>
      </c>
      <c r="G216" s="148" t="s">
        <v>126</v>
      </c>
      <c r="H216" s="149">
        <v>56.156999999999996</v>
      </c>
      <c r="I216" s="149"/>
      <c r="J216" s="150"/>
      <c r="K216" s="151"/>
      <c r="L216" s="152"/>
      <c r="M216" s="153" t="s">
        <v>1</v>
      </c>
      <c r="N216" s="154" t="s">
        <v>35</v>
      </c>
      <c r="O216" s="141">
        <v>0</v>
      </c>
      <c r="P216" s="141">
        <f t="shared" si="36"/>
        <v>0</v>
      </c>
      <c r="Q216" s="141">
        <v>0</v>
      </c>
      <c r="R216" s="141">
        <f t="shared" si="37"/>
        <v>0</v>
      </c>
      <c r="S216" s="141">
        <v>0</v>
      </c>
      <c r="T216" s="142">
        <f t="shared" si="38"/>
        <v>0</v>
      </c>
      <c r="AR216" s="143" t="s">
        <v>178</v>
      </c>
      <c r="AT216" s="143" t="s">
        <v>206</v>
      </c>
      <c r="AU216" s="143" t="s">
        <v>128</v>
      </c>
      <c r="AY216" s="13" t="s">
        <v>120</v>
      </c>
      <c r="BE216" s="144">
        <f t="shared" si="39"/>
        <v>0</v>
      </c>
      <c r="BF216" s="144">
        <f t="shared" si="40"/>
        <v>0</v>
      </c>
      <c r="BG216" s="144">
        <f t="shared" si="41"/>
        <v>0</v>
      </c>
      <c r="BH216" s="144">
        <f t="shared" si="42"/>
        <v>0</v>
      </c>
      <c r="BI216" s="144">
        <f t="shared" si="43"/>
        <v>0</v>
      </c>
      <c r="BJ216" s="13" t="s">
        <v>128</v>
      </c>
      <c r="BK216" s="144">
        <f t="shared" si="44"/>
        <v>0</v>
      </c>
      <c r="BL216" s="13" t="s">
        <v>150</v>
      </c>
      <c r="BM216" s="143" t="s">
        <v>392</v>
      </c>
    </row>
    <row r="217" spans="2:65" s="1" customFormat="1" ht="24.2" customHeight="1" x14ac:dyDescent="0.2">
      <c r="B217" s="131"/>
      <c r="C217" s="132" t="s">
        <v>393</v>
      </c>
      <c r="D217" s="132" t="s">
        <v>123</v>
      </c>
      <c r="E217" s="133" t="s">
        <v>394</v>
      </c>
      <c r="F217" s="134" t="s">
        <v>395</v>
      </c>
      <c r="G217" s="135" t="s">
        <v>126</v>
      </c>
      <c r="H217" s="136">
        <v>31.422999999999998</v>
      </c>
      <c r="I217" s="136"/>
      <c r="J217" s="137"/>
      <c r="K217" s="138"/>
      <c r="L217" s="25"/>
      <c r="M217" s="139" t="s">
        <v>1</v>
      </c>
      <c r="N217" s="140" t="s">
        <v>35</v>
      </c>
      <c r="O217" s="141">
        <v>0</v>
      </c>
      <c r="P217" s="141">
        <f t="shared" si="36"/>
        <v>0</v>
      </c>
      <c r="Q217" s="141">
        <v>0</v>
      </c>
      <c r="R217" s="141">
        <f t="shared" si="37"/>
        <v>0</v>
      </c>
      <c r="S217" s="141">
        <v>0</v>
      </c>
      <c r="T217" s="142">
        <f t="shared" si="38"/>
        <v>0</v>
      </c>
      <c r="AR217" s="143" t="s">
        <v>150</v>
      </c>
      <c r="AT217" s="143" t="s">
        <v>123</v>
      </c>
      <c r="AU217" s="143" t="s">
        <v>128</v>
      </c>
      <c r="AY217" s="13" t="s">
        <v>120</v>
      </c>
      <c r="BE217" s="144">
        <f t="shared" si="39"/>
        <v>0</v>
      </c>
      <c r="BF217" s="144">
        <f t="shared" si="40"/>
        <v>0</v>
      </c>
      <c r="BG217" s="144">
        <f t="shared" si="41"/>
        <v>0</v>
      </c>
      <c r="BH217" s="144">
        <f t="shared" si="42"/>
        <v>0</v>
      </c>
      <c r="BI217" s="144">
        <f t="shared" si="43"/>
        <v>0</v>
      </c>
      <c r="BJ217" s="13" t="s">
        <v>128</v>
      </c>
      <c r="BK217" s="144">
        <f t="shared" si="44"/>
        <v>0</v>
      </c>
      <c r="BL217" s="13" t="s">
        <v>150</v>
      </c>
      <c r="BM217" s="143" t="s">
        <v>396</v>
      </c>
    </row>
    <row r="218" spans="2:65" s="1" customFormat="1" ht="24.2" customHeight="1" x14ac:dyDescent="0.2">
      <c r="B218" s="131"/>
      <c r="C218" s="145" t="s">
        <v>261</v>
      </c>
      <c r="D218" s="145" t="s">
        <v>206</v>
      </c>
      <c r="E218" s="146" t="s">
        <v>397</v>
      </c>
      <c r="F218" s="147" t="s">
        <v>398</v>
      </c>
      <c r="G218" s="148" t="s">
        <v>126</v>
      </c>
      <c r="H218" s="149">
        <v>34.314</v>
      </c>
      <c r="I218" s="149"/>
      <c r="J218" s="150"/>
      <c r="K218" s="151"/>
      <c r="L218" s="152"/>
      <c r="M218" s="153" t="s">
        <v>1</v>
      </c>
      <c r="N218" s="154" t="s">
        <v>35</v>
      </c>
      <c r="O218" s="141">
        <v>0</v>
      </c>
      <c r="P218" s="141">
        <f t="shared" si="36"/>
        <v>0</v>
      </c>
      <c r="Q218" s="141">
        <v>0</v>
      </c>
      <c r="R218" s="141">
        <f t="shared" si="37"/>
        <v>0</v>
      </c>
      <c r="S218" s="141">
        <v>0</v>
      </c>
      <c r="T218" s="142">
        <f t="shared" si="38"/>
        <v>0</v>
      </c>
      <c r="AR218" s="143" t="s">
        <v>178</v>
      </c>
      <c r="AT218" s="143" t="s">
        <v>206</v>
      </c>
      <c r="AU218" s="143" t="s">
        <v>128</v>
      </c>
      <c r="AY218" s="13" t="s">
        <v>120</v>
      </c>
      <c r="BE218" s="144">
        <f t="shared" si="39"/>
        <v>0</v>
      </c>
      <c r="BF218" s="144">
        <f t="shared" si="40"/>
        <v>0</v>
      </c>
      <c r="BG218" s="144">
        <f t="shared" si="41"/>
        <v>0</v>
      </c>
      <c r="BH218" s="144">
        <f t="shared" si="42"/>
        <v>0</v>
      </c>
      <c r="BI218" s="144">
        <f t="shared" si="43"/>
        <v>0</v>
      </c>
      <c r="BJ218" s="13" t="s">
        <v>128</v>
      </c>
      <c r="BK218" s="144">
        <f t="shared" si="44"/>
        <v>0</v>
      </c>
      <c r="BL218" s="13" t="s">
        <v>150</v>
      </c>
      <c r="BM218" s="143" t="s">
        <v>399</v>
      </c>
    </row>
    <row r="219" spans="2:65" s="1" customFormat="1" ht="33" customHeight="1" x14ac:dyDescent="0.2">
      <c r="B219" s="131"/>
      <c r="C219" s="132" t="s">
        <v>400</v>
      </c>
      <c r="D219" s="132" t="s">
        <v>123</v>
      </c>
      <c r="E219" s="133" t="s">
        <v>401</v>
      </c>
      <c r="F219" s="134" t="s">
        <v>402</v>
      </c>
      <c r="G219" s="135" t="s">
        <v>126</v>
      </c>
      <c r="H219" s="136">
        <v>291.78500000000003</v>
      </c>
      <c r="I219" s="136"/>
      <c r="J219" s="137"/>
      <c r="K219" s="138"/>
      <c r="L219" s="25"/>
      <c r="M219" s="139" t="s">
        <v>1</v>
      </c>
      <c r="N219" s="140" t="s">
        <v>35</v>
      </c>
      <c r="O219" s="141">
        <v>0</v>
      </c>
      <c r="P219" s="141">
        <f t="shared" si="36"/>
        <v>0</v>
      </c>
      <c r="Q219" s="141">
        <v>0</v>
      </c>
      <c r="R219" s="141">
        <f t="shared" si="37"/>
        <v>0</v>
      </c>
      <c r="S219" s="141">
        <v>0</v>
      </c>
      <c r="T219" s="142">
        <f t="shared" si="38"/>
        <v>0</v>
      </c>
      <c r="AR219" s="143" t="s">
        <v>150</v>
      </c>
      <c r="AT219" s="143" t="s">
        <v>123</v>
      </c>
      <c r="AU219" s="143" t="s">
        <v>128</v>
      </c>
      <c r="AY219" s="13" t="s">
        <v>120</v>
      </c>
      <c r="BE219" s="144">
        <f t="shared" si="39"/>
        <v>0</v>
      </c>
      <c r="BF219" s="144">
        <f t="shared" si="40"/>
        <v>0</v>
      </c>
      <c r="BG219" s="144">
        <f t="shared" si="41"/>
        <v>0</v>
      </c>
      <c r="BH219" s="144">
        <f t="shared" si="42"/>
        <v>0</v>
      </c>
      <c r="BI219" s="144">
        <f t="shared" si="43"/>
        <v>0</v>
      </c>
      <c r="BJ219" s="13" t="s">
        <v>128</v>
      </c>
      <c r="BK219" s="144">
        <f t="shared" si="44"/>
        <v>0</v>
      </c>
      <c r="BL219" s="13" t="s">
        <v>150</v>
      </c>
      <c r="BM219" s="143" t="s">
        <v>403</v>
      </c>
    </row>
    <row r="220" spans="2:65" s="1" customFormat="1" ht="24.2" customHeight="1" x14ac:dyDescent="0.2">
      <c r="B220" s="131"/>
      <c r="C220" s="145" t="s">
        <v>264</v>
      </c>
      <c r="D220" s="145" t="s">
        <v>206</v>
      </c>
      <c r="E220" s="146" t="s">
        <v>404</v>
      </c>
      <c r="F220" s="147" t="s">
        <v>405</v>
      </c>
      <c r="G220" s="148" t="s">
        <v>126</v>
      </c>
      <c r="H220" s="149">
        <v>303.45600000000002</v>
      </c>
      <c r="I220" s="149"/>
      <c r="J220" s="150"/>
      <c r="K220" s="151"/>
      <c r="L220" s="152"/>
      <c r="M220" s="153" t="s">
        <v>1</v>
      </c>
      <c r="N220" s="154" t="s">
        <v>35</v>
      </c>
      <c r="O220" s="141">
        <v>0</v>
      </c>
      <c r="P220" s="141">
        <f t="shared" si="36"/>
        <v>0</v>
      </c>
      <c r="Q220" s="141">
        <v>0</v>
      </c>
      <c r="R220" s="141">
        <f t="shared" si="37"/>
        <v>0</v>
      </c>
      <c r="S220" s="141">
        <v>0</v>
      </c>
      <c r="T220" s="142">
        <f t="shared" si="38"/>
        <v>0</v>
      </c>
      <c r="AR220" s="143" t="s">
        <v>178</v>
      </c>
      <c r="AT220" s="143" t="s">
        <v>206</v>
      </c>
      <c r="AU220" s="143" t="s">
        <v>128</v>
      </c>
      <c r="AY220" s="13" t="s">
        <v>120</v>
      </c>
      <c r="BE220" s="144">
        <f t="shared" si="39"/>
        <v>0</v>
      </c>
      <c r="BF220" s="144">
        <f t="shared" si="40"/>
        <v>0</v>
      </c>
      <c r="BG220" s="144">
        <f t="shared" si="41"/>
        <v>0</v>
      </c>
      <c r="BH220" s="144">
        <f t="shared" si="42"/>
        <v>0</v>
      </c>
      <c r="BI220" s="144">
        <f t="shared" si="43"/>
        <v>0</v>
      </c>
      <c r="BJ220" s="13" t="s">
        <v>128</v>
      </c>
      <c r="BK220" s="144">
        <f t="shared" si="44"/>
        <v>0</v>
      </c>
      <c r="BL220" s="13" t="s">
        <v>150</v>
      </c>
      <c r="BM220" s="143" t="s">
        <v>406</v>
      </c>
    </row>
    <row r="221" spans="2:65" s="1" customFormat="1" ht="24.2" customHeight="1" x14ac:dyDescent="0.2">
      <c r="B221" s="131"/>
      <c r="C221" s="145" t="s">
        <v>407</v>
      </c>
      <c r="D221" s="145" t="s">
        <v>206</v>
      </c>
      <c r="E221" s="146" t="s">
        <v>408</v>
      </c>
      <c r="F221" s="147" t="s">
        <v>409</v>
      </c>
      <c r="G221" s="148" t="s">
        <v>126</v>
      </c>
      <c r="H221" s="149">
        <v>303.45600000000002</v>
      </c>
      <c r="I221" s="149"/>
      <c r="J221" s="150"/>
      <c r="K221" s="151"/>
      <c r="L221" s="152"/>
      <c r="M221" s="153" t="s">
        <v>1</v>
      </c>
      <c r="N221" s="154" t="s">
        <v>35</v>
      </c>
      <c r="O221" s="141">
        <v>0</v>
      </c>
      <c r="P221" s="141">
        <f t="shared" si="36"/>
        <v>0</v>
      </c>
      <c r="Q221" s="141">
        <v>0</v>
      </c>
      <c r="R221" s="141">
        <f t="shared" si="37"/>
        <v>0</v>
      </c>
      <c r="S221" s="141">
        <v>0</v>
      </c>
      <c r="T221" s="142">
        <f t="shared" si="38"/>
        <v>0</v>
      </c>
      <c r="AR221" s="143" t="s">
        <v>178</v>
      </c>
      <c r="AT221" s="143" t="s">
        <v>206</v>
      </c>
      <c r="AU221" s="143" t="s">
        <v>128</v>
      </c>
      <c r="AY221" s="13" t="s">
        <v>120</v>
      </c>
      <c r="BE221" s="144">
        <f t="shared" si="39"/>
        <v>0</v>
      </c>
      <c r="BF221" s="144">
        <f t="shared" si="40"/>
        <v>0</v>
      </c>
      <c r="BG221" s="144">
        <f t="shared" si="41"/>
        <v>0</v>
      </c>
      <c r="BH221" s="144">
        <f t="shared" si="42"/>
        <v>0</v>
      </c>
      <c r="BI221" s="144">
        <f t="shared" si="43"/>
        <v>0</v>
      </c>
      <c r="BJ221" s="13" t="s">
        <v>128</v>
      </c>
      <c r="BK221" s="144">
        <f t="shared" si="44"/>
        <v>0</v>
      </c>
      <c r="BL221" s="13" t="s">
        <v>150</v>
      </c>
      <c r="BM221" s="143" t="s">
        <v>410</v>
      </c>
    </row>
    <row r="222" spans="2:65" s="1" customFormat="1" ht="21.75" customHeight="1" x14ac:dyDescent="0.2">
      <c r="B222" s="131"/>
      <c r="C222" s="132" t="s">
        <v>268</v>
      </c>
      <c r="D222" s="132" t="s">
        <v>123</v>
      </c>
      <c r="E222" s="133" t="s">
        <v>411</v>
      </c>
      <c r="F222" s="134" t="s">
        <v>412</v>
      </c>
      <c r="G222" s="135" t="s">
        <v>126</v>
      </c>
      <c r="H222" s="136">
        <v>116.4</v>
      </c>
      <c r="I222" s="136"/>
      <c r="J222" s="137"/>
      <c r="K222" s="138"/>
      <c r="L222" s="25"/>
      <c r="M222" s="139" t="s">
        <v>1</v>
      </c>
      <c r="N222" s="140" t="s">
        <v>35</v>
      </c>
      <c r="O222" s="141">
        <v>0</v>
      </c>
      <c r="P222" s="141">
        <f t="shared" si="36"/>
        <v>0</v>
      </c>
      <c r="Q222" s="141">
        <v>0</v>
      </c>
      <c r="R222" s="141">
        <f t="shared" si="37"/>
        <v>0</v>
      </c>
      <c r="S222" s="141">
        <v>0</v>
      </c>
      <c r="T222" s="142">
        <f t="shared" si="38"/>
        <v>0</v>
      </c>
      <c r="AR222" s="143" t="s">
        <v>150</v>
      </c>
      <c r="AT222" s="143" t="s">
        <v>123</v>
      </c>
      <c r="AU222" s="143" t="s">
        <v>128</v>
      </c>
      <c r="AY222" s="13" t="s">
        <v>120</v>
      </c>
      <c r="BE222" s="144">
        <f t="shared" si="39"/>
        <v>0</v>
      </c>
      <c r="BF222" s="144">
        <f t="shared" si="40"/>
        <v>0</v>
      </c>
      <c r="BG222" s="144">
        <f t="shared" si="41"/>
        <v>0</v>
      </c>
      <c r="BH222" s="144">
        <f t="shared" si="42"/>
        <v>0</v>
      </c>
      <c r="BI222" s="144">
        <f t="shared" si="43"/>
        <v>0</v>
      </c>
      <c r="BJ222" s="13" t="s">
        <v>128</v>
      </c>
      <c r="BK222" s="144">
        <f t="shared" si="44"/>
        <v>0</v>
      </c>
      <c r="BL222" s="13" t="s">
        <v>150</v>
      </c>
      <c r="BM222" s="143" t="s">
        <v>413</v>
      </c>
    </row>
    <row r="223" spans="2:65" s="1" customFormat="1" ht="24.2" customHeight="1" x14ac:dyDescent="0.2">
      <c r="B223" s="131"/>
      <c r="C223" s="145" t="s">
        <v>414</v>
      </c>
      <c r="D223" s="145" t="s">
        <v>206</v>
      </c>
      <c r="E223" s="146" t="s">
        <v>415</v>
      </c>
      <c r="F223" s="147" t="s">
        <v>416</v>
      </c>
      <c r="G223" s="148" t="s">
        <v>126</v>
      </c>
      <c r="H223" s="149">
        <v>118.72799999999999</v>
      </c>
      <c r="I223" s="149"/>
      <c r="J223" s="150"/>
      <c r="K223" s="151"/>
      <c r="L223" s="152"/>
      <c r="M223" s="153" t="s">
        <v>1</v>
      </c>
      <c r="N223" s="154" t="s">
        <v>35</v>
      </c>
      <c r="O223" s="141">
        <v>0</v>
      </c>
      <c r="P223" s="141">
        <f t="shared" si="36"/>
        <v>0</v>
      </c>
      <c r="Q223" s="141">
        <v>0</v>
      </c>
      <c r="R223" s="141">
        <f t="shared" si="37"/>
        <v>0</v>
      </c>
      <c r="S223" s="141">
        <v>0</v>
      </c>
      <c r="T223" s="142">
        <f t="shared" si="38"/>
        <v>0</v>
      </c>
      <c r="AR223" s="143" t="s">
        <v>178</v>
      </c>
      <c r="AT223" s="143" t="s">
        <v>206</v>
      </c>
      <c r="AU223" s="143" t="s">
        <v>128</v>
      </c>
      <c r="AY223" s="13" t="s">
        <v>120</v>
      </c>
      <c r="BE223" s="144">
        <f t="shared" si="39"/>
        <v>0</v>
      </c>
      <c r="BF223" s="144">
        <f t="shared" si="40"/>
        <v>0</v>
      </c>
      <c r="BG223" s="144">
        <f t="shared" si="41"/>
        <v>0</v>
      </c>
      <c r="BH223" s="144">
        <f t="shared" si="42"/>
        <v>0</v>
      </c>
      <c r="BI223" s="144">
        <f t="shared" si="43"/>
        <v>0</v>
      </c>
      <c r="BJ223" s="13" t="s">
        <v>128</v>
      </c>
      <c r="BK223" s="144">
        <f t="shared" si="44"/>
        <v>0</v>
      </c>
      <c r="BL223" s="13" t="s">
        <v>150</v>
      </c>
      <c r="BM223" s="143" t="s">
        <v>417</v>
      </c>
    </row>
    <row r="224" spans="2:65" s="1" customFormat="1" ht="24.2" customHeight="1" x14ac:dyDescent="0.2">
      <c r="B224" s="131"/>
      <c r="C224" s="132" t="s">
        <v>273</v>
      </c>
      <c r="D224" s="132" t="s">
        <v>123</v>
      </c>
      <c r="E224" s="133" t="s">
        <v>418</v>
      </c>
      <c r="F224" s="134" t="s">
        <v>419</v>
      </c>
      <c r="G224" s="135" t="s">
        <v>323</v>
      </c>
      <c r="H224" s="136">
        <v>214.05</v>
      </c>
      <c r="I224" s="136"/>
      <c r="J224" s="137"/>
      <c r="K224" s="138"/>
      <c r="L224" s="25"/>
      <c r="M224" s="139" t="s">
        <v>1</v>
      </c>
      <c r="N224" s="140" t="s">
        <v>35</v>
      </c>
      <c r="O224" s="141">
        <v>0</v>
      </c>
      <c r="P224" s="141">
        <f t="shared" si="36"/>
        <v>0</v>
      </c>
      <c r="Q224" s="141">
        <v>0</v>
      </c>
      <c r="R224" s="141">
        <f t="shared" si="37"/>
        <v>0</v>
      </c>
      <c r="S224" s="141">
        <v>0</v>
      </c>
      <c r="T224" s="142">
        <f t="shared" si="38"/>
        <v>0</v>
      </c>
      <c r="AR224" s="143" t="s">
        <v>150</v>
      </c>
      <c r="AT224" s="143" t="s">
        <v>123</v>
      </c>
      <c r="AU224" s="143" t="s">
        <v>128</v>
      </c>
      <c r="AY224" s="13" t="s">
        <v>120</v>
      </c>
      <c r="BE224" s="144">
        <f t="shared" si="39"/>
        <v>0</v>
      </c>
      <c r="BF224" s="144">
        <f t="shared" si="40"/>
        <v>0</v>
      </c>
      <c r="BG224" s="144">
        <f t="shared" si="41"/>
        <v>0</v>
      </c>
      <c r="BH224" s="144">
        <f t="shared" si="42"/>
        <v>0</v>
      </c>
      <c r="BI224" s="144">
        <f t="shared" si="43"/>
        <v>0</v>
      </c>
      <c r="BJ224" s="13" t="s">
        <v>128</v>
      </c>
      <c r="BK224" s="144">
        <f t="shared" si="44"/>
        <v>0</v>
      </c>
      <c r="BL224" s="13" t="s">
        <v>150</v>
      </c>
      <c r="BM224" s="143" t="s">
        <v>420</v>
      </c>
    </row>
    <row r="225" spans="2:65" s="11" customFormat="1" ht="22.9" customHeight="1" x14ac:dyDescent="0.2">
      <c r="B225" s="120"/>
      <c r="D225" s="121" t="s">
        <v>68</v>
      </c>
      <c r="E225" s="129" t="s">
        <v>421</v>
      </c>
      <c r="F225" s="129" t="s">
        <v>422</v>
      </c>
      <c r="J225" s="130"/>
      <c r="L225" s="120"/>
      <c r="M225" s="124"/>
      <c r="P225" s="125">
        <f>SUM(P226:P238)</f>
        <v>0</v>
      </c>
      <c r="R225" s="125">
        <f>SUM(R226:R238)</f>
        <v>0</v>
      </c>
      <c r="T225" s="126">
        <f>SUM(T226:T238)</f>
        <v>0</v>
      </c>
      <c r="AR225" s="121" t="s">
        <v>128</v>
      </c>
      <c r="AT225" s="127" t="s">
        <v>68</v>
      </c>
      <c r="AU225" s="127" t="s">
        <v>77</v>
      </c>
      <c r="AY225" s="121" t="s">
        <v>120</v>
      </c>
      <c r="BK225" s="128">
        <f>SUM(BK226:BK238)</f>
        <v>0</v>
      </c>
    </row>
    <row r="226" spans="2:65" s="1" customFormat="1" ht="24.2" customHeight="1" x14ac:dyDescent="0.2">
      <c r="B226" s="131"/>
      <c r="C226" s="132" t="s">
        <v>423</v>
      </c>
      <c r="D226" s="132" t="s">
        <v>123</v>
      </c>
      <c r="E226" s="133" t="s">
        <v>424</v>
      </c>
      <c r="F226" s="134" t="s">
        <v>425</v>
      </c>
      <c r="G226" s="135" t="s">
        <v>126</v>
      </c>
      <c r="H226" s="136">
        <v>31.422999999999998</v>
      </c>
      <c r="I226" s="136"/>
      <c r="J226" s="137"/>
      <c r="K226" s="138"/>
      <c r="L226" s="25"/>
      <c r="M226" s="139" t="s">
        <v>1</v>
      </c>
      <c r="N226" s="140" t="s">
        <v>35</v>
      </c>
      <c r="O226" s="141">
        <v>0</v>
      </c>
      <c r="P226" s="141">
        <f t="shared" ref="P226:P238" si="45">O226*H226</f>
        <v>0</v>
      </c>
      <c r="Q226" s="141">
        <v>0</v>
      </c>
      <c r="R226" s="141">
        <f t="shared" ref="R226:R238" si="46">Q226*H226</f>
        <v>0</v>
      </c>
      <c r="S226" s="141">
        <v>0</v>
      </c>
      <c r="T226" s="142">
        <f t="shared" ref="T226:T238" si="47">S226*H226</f>
        <v>0</v>
      </c>
      <c r="AR226" s="143" t="s">
        <v>150</v>
      </c>
      <c r="AT226" s="143" t="s">
        <v>123</v>
      </c>
      <c r="AU226" s="143" t="s">
        <v>128</v>
      </c>
      <c r="AY226" s="13" t="s">
        <v>120</v>
      </c>
      <c r="BE226" s="144">
        <f t="shared" ref="BE226:BE238" si="48">IF(N226="základná",J226,0)</f>
        <v>0</v>
      </c>
      <c r="BF226" s="144">
        <f t="shared" ref="BF226:BF238" si="49">IF(N226="znížená",J226,0)</f>
        <v>0</v>
      </c>
      <c r="BG226" s="144">
        <f t="shared" ref="BG226:BG238" si="50">IF(N226="zákl. prenesená",J226,0)</f>
        <v>0</v>
      </c>
      <c r="BH226" s="144">
        <f t="shared" ref="BH226:BH238" si="51">IF(N226="zníž. prenesená",J226,0)</f>
        <v>0</v>
      </c>
      <c r="BI226" s="144">
        <f t="shared" ref="BI226:BI238" si="52">IF(N226="nulová",J226,0)</f>
        <v>0</v>
      </c>
      <c r="BJ226" s="13" t="s">
        <v>128</v>
      </c>
      <c r="BK226" s="144">
        <f t="shared" ref="BK226:BK238" si="53">ROUND(I226*H226,2)</f>
        <v>0</v>
      </c>
      <c r="BL226" s="13" t="s">
        <v>150</v>
      </c>
      <c r="BM226" s="143" t="s">
        <v>426</v>
      </c>
    </row>
    <row r="227" spans="2:65" s="1" customFormat="1" ht="24.2" customHeight="1" x14ac:dyDescent="0.2">
      <c r="B227" s="131"/>
      <c r="C227" s="132" t="s">
        <v>281</v>
      </c>
      <c r="D227" s="132" t="s">
        <v>123</v>
      </c>
      <c r="E227" s="133" t="s">
        <v>427</v>
      </c>
      <c r="F227" s="134" t="s">
        <v>428</v>
      </c>
      <c r="G227" s="135" t="s">
        <v>126</v>
      </c>
      <c r="H227" s="136">
        <v>3.38</v>
      </c>
      <c r="I227" s="136"/>
      <c r="J227" s="137"/>
      <c r="K227" s="138"/>
      <c r="L227" s="25"/>
      <c r="M227" s="139" t="s">
        <v>1</v>
      </c>
      <c r="N227" s="140" t="s">
        <v>35</v>
      </c>
      <c r="O227" s="141">
        <v>0</v>
      </c>
      <c r="P227" s="141">
        <f t="shared" si="45"/>
        <v>0</v>
      </c>
      <c r="Q227" s="141">
        <v>0</v>
      </c>
      <c r="R227" s="141">
        <f t="shared" si="46"/>
        <v>0</v>
      </c>
      <c r="S227" s="141">
        <v>0</v>
      </c>
      <c r="T227" s="142">
        <f t="shared" si="47"/>
        <v>0</v>
      </c>
      <c r="AR227" s="143" t="s">
        <v>150</v>
      </c>
      <c r="AT227" s="143" t="s">
        <v>123</v>
      </c>
      <c r="AU227" s="143" t="s">
        <v>128</v>
      </c>
      <c r="AY227" s="13" t="s">
        <v>120</v>
      </c>
      <c r="BE227" s="144">
        <f t="shared" si="48"/>
        <v>0</v>
      </c>
      <c r="BF227" s="144">
        <f t="shared" si="49"/>
        <v>0</v>
      </c>
      <c r="BG227" s="144">
        <f t="shared" si="50"/>
        <v>0</v>
      </c>
      <c r="BH227" s="144">
        <f t="shared" si="51"/>
        <v>0</v>
      </c>
      <c r="BI227" s="144">
        <f t="shared" si="52"/>
        <v>0</v>
      </c>
      <c r="BJ227" s="13" t="s">
        <v>128</v>
      </c>
      <c r="BK227" s="144">
        <f t="shared" si="53"/>
        <v>0</v>
      </c>
      <c r="BL227" s="13" t="s">
        <v>150</v>
      </c>
      <c r="BM227" s="143" t="s">
        <v>429</v>
      </c>
    </row>
    <row r="228" spans="2:65" s="1" customFormat="1" ht="37.9" customHeight="1" x14ac:dyDescent="0.2">
      <c r="B228" s="131"/>
      <c r="C228" s="132" t="s">
        <v>430</v>
      </c>
      <c r="D228" s="132" t="s">
        <v>123</v>
      </c>
      <c r="E228" s="133" t="s">
        <v>431</v>
      </c>
      <c r="F228" s="134" t="s">
        <v>432</v>
      </c>
      <c r="G228" s="135" t="s">
        <v>189</v>
      </c>
      <c r="H228" s="136">
        <v>116.4</v>
      </c>
      <c r="I228" s="136"/>
      <c r="J228" s="137"/>
      <c r="K228" s="138"/>
      <c r="L228" s="25"/>
      <c r="M228" s="139" t="s">
        <v>1</v>
      </c>
      <c r="N228" s="140" t="s">
        <v>35</v>
      </c>
      <c r="O228" s="141">
        <v>0</v>
      </c>
      <c r="P228" s="141">
        <f t="shared" si="45"/>
        <v>0</v>
      </c>
      <c r="Q228" s="141">
        <v>0</v>
      </c>
      <c r="R228" s="141">
        <f t="shared" si="46"/>
        <v>0</v>
      </c>
      <c r="S228" s="141">
        <v>0</v>
      </c>
      <c r="T228" s="142">
        <f t="shared" si="47"/>
        <v>0</v>
      </c>
      <c r="AR228" s="143" t="s">
        <v>150</v>
      </c>
      <c r="AT228" s="143" t="s">
        <v>123</v>
      </c>
      <c r="AU228" s="143" t="s">
        <v>128</v>
      </c>
      <c r="AY228" s="13" t="s">
        <v>120</v>
      </c>
      <c r="BE228" s="144">
        <f t="shared" si="48"/>
        <v>0</v>
      </c>
      <c r="BF228" s="144">
        <f t="shared" si="49"/>
        <v>0</v>
      </c>
      <c r="BG228" s="144">
        <f t="shared" si="50"/>
        <v>0</v>
      </c>
      <c r="BH228" s="144">
        <f t="shared" si="51"/>
        <v>0</v>
      </c>
      <c r="BI228" s="144">
        <f t="shared" si="52"/>
        <v>0</v>
      </c>
      <c r="BJ228" s="13" t="s">
        <v>128</v>
      </c>
      <c r="BK228" s="144">
        <f t="shared" si="53"/>
        <v>0</v>
      </c>
      <c r="BL228" s="13" t="s">
        <v>150</v>
      </c>
      <c r="BM228" s="143" t="s">
        <v>433</v>
      </c>
    </row>
    <row r="229" spans="2:65" s="1" customFormat="1" ht="24.2" customHeight="1" x14ac:dyDescent="0.2">
      <c r="B229" s="131"/>
      <c r="C229" s="132" t="s">
        <v>284</v>
      </c>
      <c r="D229" s="132" t="s">
        <v>123</v>
      </c>
      <c r="E229" s="133" t="s">
        <v>434</v>
      </c>
      <c r="F229" s="134" t="s">
        <v>435</v>
      </c>
      <c r="G229" s="135" t="s">
        <v>189</v>
      </c>
      <c r="H229" s="136">
        <v>22.88</v>
      </c>
      <c r="I229" s="136"/>
      <c r="J229" s="137"/>
      <c r="K229" s="138"/>
      <c r="L229" s="25"/>
      <c r="M229" s="139" t="s">
        <v>1</v>
      </c>
      <c r="N229" s="140" t="s">
        <v>35</v>
      </c>
      <c r="O229" s="141">
        <v>0</v>
      </c>
      <c r="P229" s="141">
        <f t="shared" si="45"/>
        <v>0</v>
      </c>
      <c r="Q229" s="141">
        <v>0</v>
      </c>
      <c r="R229" s="141">
        <f t="shared" si="46"/>
        <v>0</v>
      </c>
      <c r="S229" s="141">
        <v>0</v>
      </c>
      <c r="T229" s="142">
        <f t="shared" si="47"/>
        <v>0</v>
      </c>
      <c r="AR229" s="143" t="s">
        <v>150</v>
      </c>
      <c r="AT229" s="143" t="s">
        <v>123</v>
      </c>
      <c r="AU229" s="143" t="s">
        <v>128</v>
      </c>
      <c r="AY229" s="13" t="s">
        <v>120</v>
      </c>
      <c r="BE229" s="144">
        <f t="shared" si="48"/>
        <v>0</v>
      </c>
      <c r="BF229" s="144">
        <f t="shared" si="49"/>
        <v>0</v>
      </c>
      <c r="BG229" s="144">
        <f t="shared" si="50"/>
        <v>0</v>
      </c>
      <c r="BH229" s="144">
        <f t="shared" si="51"/>
        <v>0</v>
      </c>
      <c r="BI229" s="144">
        <f t="shared" si="52"/>
        <v>0</v>
      </c>
      <c r="BJ229" s="13" t="s">
        <v>128</v>
      </c>
      <c r="BK229" s="144">
        <f t="shared" si="53"/>
        <v>0</v>
      </c>
      <c r="BL229" s="13" t="s">
        <v>150</v>
      </c>
      <c r="BM229" s="143" t="s">
        <v>436</v>
      </c>
    </row>
    <row r="230" spans="2:65" s="1" customFormat="1" ht="24.2" customHeight="1" x14ac:dyDescent="0.2">
      <c r="B230" s="131"/>
      <c r="C230" s="132" t="s">
        <v>437</v>
      </c>
      <c r="D230" s="132" t="s">
        <v>123</v>
      </c>
      <c r="E230" s="133" t="s">
        <v>438</v>
      </c>
      <c r="F230" s="134" t="s">
        <v>439</v>
      </c>
      <c r="G230" s="135" t="s">
        <v>189</v>
      </c>
      <c r="H230" s="136">
        <v>22.6</v>
      </c>
      <c r="I230" s="136"/>
      <c r="J230" s="137"/>
      <c r="K230" s="138"/>
      <c r="L230" s="25"/>
      <c r="M230" s="139" t="s">
        <v>1</v>
      </c>
      <c r="N230" s="140" t="s">
        <v>35</v>
      </c>
      <c r="O230" s="141">
        <v>0</v>
      </c>
      <c r="P230" s="141">
        <f t="shared" si="45"/>
        <v>0</v>
      </c>
      <c r="Q230" s="141">
        <v>0</v>
      </c>
      <c r="R230" s="141">
        <f t="shared" si="46"/>
        <v>0</v>
      </c>
      <c r="S230" s="141">
        <v>0</v>
      </c>
      <c r="T230" s="142">
        <f t="shared" si="47"/>
        <v>0</v>
      </c>
      <c r="AR230" s="143" t="s">
        <v>150</v>
      </c>
      <c r="AT230" s="143" t="s">
        <v>123</v>
      </c>
      <c r="AU230" s="143" t="s">
        <v>128</v>
      </c>
      <c r="AY230" s="13" t="s">
        <v>120</v>
      </c>
      <c r="BE230" s="144">
        <f t="shared" si="48"/>
        <v>0</v>
      </c>
      <c r="BF230" s="144">
        <f t="shared" si="49"/>
        <v>0</v>
      </c>
      <c r="BG230" s="144">
        <f t="shared" si="50"/>
        <v>0</v>
      </c>
      <c r="BH230" s="144">
        <f t="shared" si="51"/>
        <v>0</v>
      </c>
      <c r="BI230" s="144">
        <f t="shared" si="52"/>
        <v>0</v>
      </c>
      <c r="BJ230" s="13" t="s">
        <v>128</v>
      </c>
      <c r="BK230" s="144">
        <f t="shared" si="53"/>
        <v>0</v>
      </c>
      <c r="BL230" s="13" t="s">
        <v>150</v>
      </c>
      <c r="BM230" s="143" t="s">
        <v>440</v>
      </c>
    </row>
    <row r="231" spans="2:65" s="1" customFormat="1" ht="24.2" customHeight="1" x14ac:dyDescent="0.2">
      <c r="B231" s="131"/>
      <c r="C231" s="132" t="s">
        <v>288</v>
      </c>
      <c r="D231" s="132" t="s">
        <v>123</v>
      </c>
      <c r="E231" s="133" t="s">
        <v>441</v>
      </c>
      <c r="F231" s="134" t="s">
        <v>442</v>
      </c>
      <c r="G231" s="135" t="s">
        <v>189</v>
      </c>
      <c r="H231" s="136">
        <v>115</v>
      </c>
      <c r="I231" s="136"/>
      <c r="J231" s="137"/>
      <c r="K231" s="138"/>
      <c r="L231" s="25"/>
      <c r="M231" s="139" t="s">
        <v>1</v>
      </c>
      <c r="N231" s="140" t="s">
        <v>35</v>
      </c>
      <c r="O231" s="141">
        <v>0</v>
      </c>
      <c r="P231" s="141">
        <f t="shared" si="45"/>
        <v>0</v>
      </c>
      <c r="Q231" s="141">
        <v>0</v>
      </c>
      <c r="R231" s="141">
        <f t="shared" si="46"/>
        <v>0</v>
      </c>
      <c r="S231" s="141">
        <v>0</v>
      </c>
      <c r="T231" s="142">
        <f t="shared" si="47"/>
        <v>0</v>
      </c>
      <c r="AR231" s="143" t="s">
        <v>150</v>
      </c>
      <c r="AT231" s="143" t="s">
        <v>123</v>
      </c>
      <c r="AU231" s="143" t="s">
        <v>128</v>
      </c>
      <c r="AY231" s="13" t="s">
        <v>120</v>
      </c>
      <c r="BE231" s="144">
        <f t="shared" si="48"/>
        <v>0</v>
      </c>
      <c r="BF231" s="144">
        <f t="shared" si="49"/>
        <v>0</v>
      </c>
      <c r="BG231" s="144">
        <f t="shared" si="50"/>
        <v>0</v>
      </c>
      <c r="BH231" s="144">
        <f t="shared" si="51"/>
        <v>0</v>
      </c>
      <c r="BI231" s="144">
        <f t="shared" si="52"/>
        <v>0</v>
      </c>
      <c r="BJ231" s="13" t="s">
        <v>128</v>
      </c>
      <c r="BK231" s="144">
        <f t="shared" si="53"/>
        <v>0</v>
      </c>
      <c r="BL231" s="13" t="s">
        <v>150</v>
      </c>
      <c r="BM231" s="143" t="s">
        <v>443</v>
      </c>
    </row>
    <row r="232" spans="2:65" s="1" customFormat="1" ht="24.2" customHeight="1" x14ac:dyDescent="0.2">
      <c r="B232" s="131"/>
      <c r="C232" s="132" t="s">
        <v>444</v>
      </c>
      <c r="D232" s="132" t="s">
        <v>123</v>
      </c>
      <c r="E232" s="133" t="s">
        <v>445</v>
      </c>
      <c r="F232" s="134" t="s">
        <v>446</v>
      </c>
      <c r="G232" s="135" t="s">
        <v>189</v>
      </c>
      <c r="H232" s="136">
        <v>178</v>
      </c>
      <c r="I232" s="136"/>
      <c r="J232" s="137"/>
      <c r="K232" s="138"/>
      <c r="L232" s="25"/>
      <c r="M232" s="139" t="s">
        <v>1</v>
      </c>
      <c r="N232" s="140" t="s">
        <v>35</v>
      </c>
      <c r="O232" s="141">
        <v>0</v>
      </c>
      <c r="P232" s="141">
        <f t="shared" si="45"/>
        <v>0</v>
      </c>
      <c r="Q232" s="141">
        <v>0</v>
      </c>
      <c r="R232" s="141">
        <f t="shared" si="46"/>
        <v>0</v>
      </c>
      <c r="S232" s="141">
        <v>0</v>
      </c>
      <c r="T232" s="142">
        <f t="shared" si="47"/>
        <v>0</v>
      </c>
      <c r="AR232" s="143" t="s">
        <v>150</v>
      </c>
      <c r="AT232" s="143" t="s">
        <v>123</v>
      </c>
      <c r="AU232" s="143" t="s">
        <v>128</v>
      </c>
      <c r="AY232" s="13" t="s">
        <v>120</v>
      </c>
      <c r="BE232" s="144">
        <f t="shared" si="48"/>
        <v>0</v>
      </c>
      <c r="BF232" s="144">
        <f t="shared" si="49"/>
        <v>0</v>
      </c>
      <c r="BG232" s="144">
        <f t="shared" si="50"/>
        <v>0</v>
      </c>
      <c r="BH232" s="144">
        <f t="shared" si="51"/>
        <v>0</v>
      </c>
      <c r="BI232" s="144">
        <f t="shared" si="52"/>
        <v>0</v>
      </c>
      <c r="BJ232" s="13" t="s">
        <v>128</v>
      </c>
      <c r="BK232" s="144">
        <f t="shared" si="53"/>
        <v>0</v>
      </c>
      <c r="BL232" s="13" t="s">
        <v>150</v>
      </c>
      <c r="BM232" s="143" t="s">
        <v>447</v>
      </c>
    </row>
    <row r="233" spans="2:65" s="1" customFormat="1" ht="24.2" customHeight="1" x14ac:dyDescent="0.2">
      <c r="B233" s="131"/>
      <c r="C233" s="132" t="s">
        <v>291</v>
      </c>
      <c r="D233" s="132" t="s">
        <v>123</v>
      </c>
      <c r="E233" s="133" t="s">
        <v>448</v>
      </c>
      <c r="F233" s="134" t="s">
        <v>449</v>
      </c>
      <c r="G233" s="135" t="s">
        <v>189</v>
      </c>
      <c r="H233" s="136">
        <v>20.5</v>
      </c>
      <c r="I233" s="136"/>
      <c r="J233" s="137"/>
      <c r="K233" s="138"/>
      <c r="L233" s="25"/>
      <c r="M233" s="139" t="s">
        <v>1</v>
      </c>
      <c r="N233" s="140" t="s">
        <v>35</v>
      </c>
      <c r="O233" s="141">
        <v>0</v>
      </c>
      <c r="P233" s="141">
        <f t="shared" si="45"/>
        <v>0</v>
      </c>
      <c r="Q233" s="141">
        <v>0</v>
      </c>
      <c r="R233" s="141">
        <f t="shared" si="46"/>
        <v>0</v>
      </c>
      <c r="S233" s="141">
        <v>0</v>
      </c>
      <c r="T233" s="142">
        <f t="shared" si="47"/>
        <v>0</v>
      </c>
      <c r="AR233" s="143" t="s">
        <v>150</v>
      </c>
      <c r="AT233" s="143" t="s">
        <v>123</v>
      </c>
      <c r="AU233" s="143" t="s">
        <v>128</v>
      </c>
      <c r="AY233" s="13" t="s">
        <v>120</v>
      </c>
      <c r="BE233" s="144">
        <f t="shared" si="48"/>
        <v>0</v>
      </c>
      <c r="BF233" s="144">
        <f t="shared" si="49"/>
        <v>0</v>
      </c>
      <c r="BG233" s="144">
        <f t="shared" si="50"/>
        <v>0</v>
      </c>
      <c r="BH233" s="144">
        <f t="shared" si="51"/>
        <v>0</v>
      </c>
      <c r="BI233" s="144">
        <f t="shared" si="52"/>
        <v>0</v>
      </c>
      <c r="BJ233" s="13" t="s">
        <v>128</v>
      </c>
      <c r="BK233" s="144">
        <f t="shared" si="53"/>
        <v>0</v>
      </c>
      <c r="BL233" s="13" t="s">
        <v>150</v>
      </c>
      <c r="BM233" s="143" t="s">
        <v>450</v>
      </c>
    </row>
    <row r="234" spans="2:65" s="1" customFormat="1" ht="24.2" customHeight="1" x14ac:dyDescent="0.2">
      <c r="B234" s="131"/>
      <c r="C234" s="132" t="s">
        <v>451</v>
      </c>
      <c r="D234" s="132" t="s">
        <v>123</v>
      </c>
      <c r="E234" s="133" t="s">
        <v>452</v>
      </c>
      <c r="F234" s="134" t="s">
        <v>453</v>
      </c>
      <c r="G234" s="135" t="s">
        <v>189</v>
      </c>
      <c r="H234" s="136">
        <v>116</v>
      </c>
      <c r="I234" s="136"/>
      <c r="J234" s="137"/>
      <c r="K234" s="138"/>
      <c r="L234" s="25"/>
      <c r="M234" s="139" t="s">
        <v>1</v>
      </c>
      <c r="N234" s="140" t="s">
        <v>35</v>
      </c>
      <c r="O234" s="141">
        <v>0</v>
      </c>
      <c r="P234" s="141">
        <f t="shared" si="45"/>
        <v>0</v>
      </c>
      <c r="Q234" s="141">
        <v>0</v>
      </c>
      <c r="R234" s="141">
        <f t="shared" si="46"/>
        <v>0</v>
      </c>
      <c r="S234" s="141">
        <v>0</v>
      </c>
      <c r="T234" s="142">
        <f t="shared" si="47"/>
        <v>0</v>
      </c>
      <c r="AR234" s="143" t="s">
        <v>150</v>
      </c>
      <c r="AT234" s="143" t="s">
        <v>123</v>
      </c>
      <c r="AU234" s="143" t="s">
        <v>128</v>
      </c>
      <c r="AY234" s="13" t="s">
        <v>120</v>
      </c>
      <c r="BE234" s="144">
        <f t="shared" si="48"/>
        <v>0</v>
      </c>
      <c r="BF234" s="144">
        <f t="shared" si="49"/>
        <v>0</v>
      </c>
      <c r="BG234" s="144">
        <f t="shared" si="50"/>
        <v>0</v>
      </c>
      <c r="BH234" s="144">
        <f t="shared" si="51"/>
        <v>0</v>
      </c>
      <c r="BI234" s="144">
        <f t="shared" si="52"/>
        <v>0</v>
      </c>
      <c r="BJ234" s="13" t="s">
        <v>128</v>
      </c>
      <c r="BK234" s="144">
        <f t="shared" si="53"/>
        <v>0</v>
      </c>
      <c r="BL234" s="13" t="s">
        <v>150</v>
      </c>
      <c r="BM234" s="143" t="s">
        <v>454</v>
      </c>
    </row>
    <row r="235" spans="2:65" s="1" customFormat="1" ht="24.2" customHeight="1" x14ac:dyDescent="0.2">
      <c r="B235" s="131"/>
      <c r="C235" s="132" t="s">
        <v>295</v>
      </c>
      <c r="D235" s="132" t="s">
        <v>123</v>
      </c>
      <c r="E235" s="133" t="s">
        <v>455</v>
      </c>
      <c r="F235" s="134" t="s">
        <v>456</v>
      </c>
      <c r="G235" s="135" t="s">
        <v>189</v>
      </c>
      <c r="H235" s="136">
        <v>10.8</v>
      </c>
      <c r="I235" s="136"/>
      <c r="J235" s="137"/>
      <c r="K235" s="138"/>
      <c r="L235" s="25"/>
      <c r="M235" s="139" t="s">
        <v>1</v>
      </c>
      <c r="N235" s="140" t="s">
        <v>35</v>
      </c>
      <c r="O235" s="141">
        <v>0</v>
      </c>
      <c r="P235" s="141">
        <f t="shared" si="45"/>
        <v>0</v>
      </c>
      <c r="Q235" s="141">
        <v>0</v>
      </c>
      <c r="R235" s="141">
        <f t="shared" si="46"/>
        <v>0</v>
      </c>
      <c r="S235" s="141">
        <v>0</v>
      </c>
      <c r="T235" s="142">
        <f t="shared" si="47"/>
        <v>0</v>
      </c>
      <c r="AR235" s="143" t="s">
        <v>150</v>
      </c>
      <c r="AT235" s="143" t="s">
        <v>123</v>
      </c>
      <c r="AU235" s="143" t="s">
        <v>128</v>
      </c>
      <c r="AY235" s="13" t="s">
        <v>120</v>
      </c>
      <c r="BE235" s="144">
        <f t="shared" si="48"/>
        <v>0</v>
      </c>
      <c r="BF235" s="144">
        <f t="shared" si="49"/>
        <v>0</v>
      </c>
      <c r="BG235" s="144">
        <f t="shared" si="50"/>
        <v>0</v>
      </c>
      <c r="BH235" s="144">
        <f t="shared" si="51"/>
        <v>0</v>
      </c>
      <c r="BI235" s="144">
        <f t="shared" si="52"/>
        <v>0</v>
      </c>
      <c r="BJ235" s="13" t="s">
        <v>128</v>
      </c>
      <c r="BK235" s="144">
        <f t="shared" si="53"/>
        <v>0</v>
      </c>
      <c r="BL235" s="13" t="s">
        <v>150</v>
      </c>
      <c r="BM235" s="143" t="s">
        <v>457</v>
      </c>
    </row>
    <row r="236" spans="2:65" s="1" customFormat="1" ht="24.2" customHeight="1" x14ac:dyDescent="0.2">
      <c r="B236" s="131"/>
      <c r="C236" s="132" t="s">
        <v>458</v>
      </c>
      <c r="D236" s="132" t="s">
        <v>123</v>
      </c>
      <c r="E236" s="133" t="s">
        <v>459</v>
      </c>
      <c r="F236" s="134" t="s">
        <v>460</v>
      </c>
      <c r="G236" s="135" t="s">
        <v>189</v>
      </c>
      <c r="H236" s="136">
        <v>17.75</v>
      </c>
      <c r="I236" s="136"/>
      <c r="J236" s="137"/>
      <c r="K236" s="138"/>
      <c r="L236" s="25"/>
      <c r="M236" s="139" t="s">
        <v>1</v>
      </c>
      <c r="N236" s="140" t="s">
        <v>35</v>
      </c>
      <c r="O236" s="141">
        <v>0</v>
      </c>
      <c r="P236" s="141">
        <f t="shared" si="45"/>
        <v>0</v>
      </c>
      <c r="Q236" s="141">
        <v>0</v>
      </c>
      <c r="R236" s="141">
        <f t="shared" si="46"/>
        <v>0</v>
      </c>
      <c r="S236" s="141">
        <v>0</v>
      </c>
      <c r="T236" s="142">
        <f t="shared" si="47"/>
        <v>0</v>
      </c>
      <c r="AR236" s="143" t="s">
        <v>150</v>
      </c>
      <c r="AT236" s="143" t="s">
        <v>123</v>
      </c>
      <c r="AU236" s="143" t="s">
        <v>128</v>
      </c>
      <c r="AY236" s="13" t="s">
        <v>120</v>
      </c>
      <c r="BE236" s="144">
        <f t="shared" si="48"/>
        <v>0</v>
      </c>
      <c r="BF236" s="144">
        <f t="shared" si="49"/>
        <v>0</v>
      </c>
      <c r="BG236" s="144">
        <f t="shared" si="50"/>
        <v>0</v>
      </c>
      <c r="BH236" s="144">
        <f t="shared" si="51"/>
        <v>0</v>
      </c>
      <c r="BI236" s="144">
        <f t="shared" si="52"/>
        <v>0</v>
      </c>
      <c r="BJ236" s="13" t="s">
        <v>128</v>
      </c>
      <c r="BK236" s="144">
        <f t="shared" si="53"/>
        <v>0</v>
      </c>
      <c r="BL236" s="13" t="s">
        <v>150</v>
      </c>
      <c r="BM236" s="143" t="s">
        <v>461</v>
      </c>
    </row>
    <row r="237" spans="2:65" s="1" customFormat="1" ht="24.2" customHeight="1" x14ac:dyDescent="0.2">
      <c r="B237" s="131"/>
      <c r="C237" s="132" t="s">
        <v>299</v>
      </c>
      <c r="D237" s="132" t="s">
        <v>123</v>
      </c>
      <c r="E237" s="133" t="s">
        <v>462</v>
      </c>
      <c r="F237" s="134" t="s">
        <v>463</v>
      </c>
      <c r="G237" s="135" t="s">
        <v>189</v>
      </c>
      <c r="H237" s="136">
        <v>15</v>
      </c>
      <c r="I237" s="136"/>
      <c r="J237" s="137"/>
      <c r="K237" s="138"/>
      <c r="L237" s="25"/>
      <c r="M237" s="139" t="s">
        <v>1</v>
      </c>
      <c r="N237" s="140" t="s">
        <v>35</v>
      </c>
      <c r="O237" s="141">
        <v>0</v>
      </c>
      <c r="P237" s="141">
        <f t="shared" si="45"/>
        <v>0</v>
      </c>
      <c r="Q237" s="141">
        <v>0</v>
      </c>
      <c r="R237" s="141">
        <f t="shared" si="46"/>
        <v>0</v>
      </c>
      <c r="S237" s="141">
        <v>0</v>
      </c>
      <c r="T237" s="142">
        <f t="shared" si="47"/>
        <v>0</v>
      </c>
      <c r="AR237" s="143" t="s">
        <v>150</v>
      </c>
      <c r="AT237" s="143" t="s">
        <v>123</v>
      </c>
      <c r="AU237" s="143" t="s">
        <v>128</v>
      </c>
      <c r="AY237" s="13" t="s">
        <v>120</v>
      </c>
      <c r="BE237" s="144">
        <f t="shared" si="48"/>
        <v>0</v>
      </c>
      <c r="BF237" s="144">
        <f t="shared" si="49"/>
        <v>0</v>
      </c>
      <c r="BG237" s="144">
        <f t="shared" si="50"/>
        <v>0</v>
      </c>
      <c r="BH237" s="144">
        <f t="shared" si="51"/>
        <v>0</v>
      </c>
      <c r="BI237" s="144">
        <f t="shared" si="52"/>
        <v>0</v>
      </c>
      <c r="BJ237" s="13" t="s">
        <v>128</v>
      </c>
      <c r="BK237" s="144">
        <f t="shared" si="53"/>
        <v>0</v>
      </c>
      <c r="BL237" s="13" t="s">
        <v>150</v>
      </c>
      <c r="BM237" s="143" t="s">
        <v>464</v>
      </c>
    </row>
    <row r="238" spans="2:65" s="1" customFormat="1" ht="24.2" customHeight="1" x14ac:dyDescent="0.2">
      <c r="B238" s="131"/>
      <c r="C238" s="132" t="s">
        <v>465</v>
      </c>
      <c r="D238" s="132" t="s">
        <v>123</v>
      </c>
      <c r="E238" s="133" t="s">
        <v>466</v>
      </c>
      <c r="F238" s="134" t="s">
        <v>467</v>
      </c>
      <c r="G238" s="135" t="s">
        <v>323</v>
      </c>
      <c r="H238" s="136">
        <v>88.43</v>
      </c>
      <c r="I238" s="136"/>
      <c r="J238" s="137"/>
      <c r="K238" s="138"/>
      <c r="L238" s="25"/>
      <c r="M238" s="139" t="s">
        <v>1</v>
      </c>
      <c r="N238" s="140" t="s">
        <v>35</v>
      </c>
      <c r="O238" s="141">
        <v>0</v>
      </c>
      <c r="P238" s="141">
        <f t="shared" si="45"/>
        <v>0</v>
      </c>
      <c r="Q238" s="141">
        <v>0</v>
      </c>
      <c r="R238" s="141">
        <f t="shared" si="46"/>
        <v>0</v>
      </c>
      <c r="S238" s="141">
        <v>0</v>
      </c>
      <c r="T238" s="142">
        <f t="shared" si="47"/>
        <v>0</v>
      </c>
      <c r="AR238" s="143" t="s">
        <v>150</v>
      </c>
      <c r="AT238" s="143" t="s">
        <v>123</v>
      </c>
      <c r="AU238" s="143" t="s">
        <v>128</v>
      </c>
      <c r="AY238" s="13" t="s">
        <v>120</v>
      </c>
      <c r="BE238" s="144">
        <f t="shared" si="48"/>
        <v>0</v>
      </c>
      <c r="BF238" s="144">
        <f t="shared" si="49"/>
        <v>0</v>
      </c>
      <c r="BG238" s="144">
        <f t="shared" si="50"/>
        <v>0</v>
      </c>
      <c r="BH238" s="144">
        <f t="shared" si="51"/>
        <v>0</v>
      </c>
      <c r="BI238" s="144">
        <f t="shared" si="52"/>
        <v>0</v>
      </c>
      <c r="BJ238" s="13" t="s">
        <v>128</v>
      </c>
      <c r="BK238" s="144">
        <f t="shared" si="53"/>
        <v>0</v>
      </c>
      <c r="BL238" s="13" t="s">
        <v>150</v>
      </c>
      <c r="BM238" s="143" t="s">
        <v>468</v>
      </c>
    </row>
    <row r="239" spans="2:65" s="11" customFormat="1" ht="22.9" customHeight="1" x14ac:dyDescent="0.2">
      <c r="B239" s="120"/>
      <c r="D239" s="121" t="s">
        <v>68</v>
      </c>
      <c r="E239" s="129" t="s">
        <v>469</v>
      </c>
      <c r="F239" s="129" t="s">
        <v>470</v>
      </c>
      <c r="J239" s="130"/>
      <c r="L239" s="120"/>
      <c r="M239" s="124"/>
      <c r="P239" s="125">
        <f>SUM(P240:P262)</f>
        <v>0</v>
      </c>
      <c r="R239" s="125">
        <f>SUM(R240:R262)</f>
        <v>0</v>
      </c>
      <c r="T239" s="126">
        <f>SUM(T240:T262)</f>
        <v>0</v>
      </c>
      <c r="AR239" s="121" t="s">
        <v>128</v>
      </c>
      <c r="AT239" s="127" t="s">
        <v>68</v>
      </c>
      <c r="AU239" s="127" t="s">
        <v>77</v>
      </c>
      <c r="AY239" s="121" t="s">
        <v>120</v>
      </c>
      <c r="BK239" s="128">
        <f>SUM(BK240:BK262)</f>
        <v>0</v>
      </c>
    </row>
    <row r="240" spans="2:65" s="1" customFormat="1" ht="24.2" customHeight="1" x14ac:dyDescent="0.2">
      <c r="B240" s="131"/>
      <c r="C240" s="132" t="s">
        <v>303</v>
      </c>
      <c r="D240" s="132" t="s">
        <v>123</v>
      </c>
      <c r="E240" s="133" t="s">
        <v>471</v>
      </c>
      <c r="F240" s="134" t="s">
        <v>472</v>
      </c>
      <c r="G240" s="135" t="s">
        <v>189</v>
      </c>
      <c r="H240" s="136">
        <v>414.84</v>
      </c>
      <c r="I240" s="136"/>
      <c r="J240" s="137"/>
      <c r="K240" s="138"/>
      <c r="L240" s="25"/>
      <c r="M240" s="139" t="s">
        <v>1</v>
      </c>
      <c r="N240" s="140" t="s">
        <v>35</v>
      </c>
      <c r="O240" s="141">
        <v>0</v>
      </c>
      <c r="P240" s="141">
        <f t="shared" ref="P240:P262" si="54">O240*H240</f>
        <v>0</v>
      </c>
      <c r="Q240" s="141">
        <v>0</v>
      </c>
      <c r="R240" s="141">
        <f t="shared" ref="R240:R262" si="55">Q240*H240</f>
        <v>0</v>
      </c>
      <c r="S240" s="141">
        <v>0</v>
      </c>
      <c r="T240" s="142">
        <f t="shared" ref="T240:T262" si="56">S240*H240</f>
        <v>0</v>
      </c>
      <c r="AR240" s="143" t="s">
        <v>150</v>
      </c>
      <c r="AT240" s="143" t="s">
        <v>123</v>
      </c>
      <c r="AU240" s="143" t="s">
        <v>128</v>
      </c>
      <c r="AY240" s="13" t="s">
        <v>120</v>
      </c>
      <c r="BE240" s="144">
        <f t="shared" ref="BE240:BE262" si="57">IF(N240="základná",J240,0)</f>
        <v>0</v>
      </c>
      <c r="BF240" s="144">
        <f t="shared" ref="BF240:BF262" si="58">IF(N240="znížená",J240,0)</f>
        <v>0</v>
      </c>
      <c r="BG240" s="144">
        <f t="shared" ref="BG240:BG262" si="59">IF(N240="zákl. prenesená",J240,0)</f>
        <v>0</v>
      </c>
      <c r="BH240" s="144">
        <f t="shared" ref="BH240:BH262" si="60">IF(N240="zníž. prenesená",J240,0)</f>
        <v>0</v>
      </c>
      <c r="BI240" s="144">
        <f t="shared" ref="BI240:BI262" si="61">IF(N240="nulová",J240,0)</f>
        <v>0</v>
      </c>
      <c r="BJ240" s="13" t="s">
        <v>128</v>
      </c>
      <c r="BK240" s="144">
        <f t="shared" ref="BK240:BK262" si="62">ROUND(I240*H240,2)</f>
        <v>0</v>
      </c>
      <c r="BL240" s="13" t="s">
        <v>150</v>
      </c>
      <c r="BM240" s="143" t="s">
        <v>473</v>
      </c>
    </row>
    <row r="241" spans="2:65" s="1" customFormat="1" ht="37.9" customHeight="1" x14ac:dyDescent="0.2">
      <c r="B241" s="131"/>
      <c r="C241" s="145" t="s">
        <v>269</v>
      </c>
      <c r="D241" s="145" t="s">
        <v>206</v>
      </c>
      <c r="E241" s="146" t="s">
        <v>474</v>
      </c>
      <c r="F241" s="147" t="s">
        <v>475</v>
      </c>
      <c r="G241" s="148" t="s">
        <v>189</v>
      </c>
      <c r="H241" s="149">
        <v>435.58199999999999</v>
      </c>
      <c r="I241" s="149"/>
      <c r="J241" s="150"/>
      <c r="K241" s="151"/>
      <c r="L241" s="152"/>
      <c r="M241" s="153" t="s">
        <v>1</v>
      </c>
      <c r="N241" s="154" t="s">
        <v>35</v>
      </c>
      <c r="O241" s="141">
        <v>0</v>
      </c>
      <c r="P241" s="141">
        <f t="shared" si="54"/>
        <v>0</v>
      </c>
      <c r="Q241" s="141">
        <v>0</v>
      </c>
      <c r="R241" s="141">
        <f t="shared" si="55"/>
        <v>0</v>
      </c>
      <c r="S241" s="141">
        <v>0</v>
      </c>
      <c r="T241" s="142">
        <f t="shared" si="56"/>
        <v>0</v>
      </c>
      <c r="AR241" s="143" t="s">
        <v>178</v>
      </c>
      <c r="AT241" s="143" t="s">
        <v>206</v>
      </c>
      <c r="AU241" s="143" t="s">
        <v>128</v>
      </c>
      <c r="AY241" s="13" t="s">
        <v>120</v>
      </c>
      <c r="BE241" s="144">
        <f t="shared" si="57"/>
        <v>0</v>
      </c>
      <c r="BF241" s="144">
        <f t="shared" si="58"/>
        <v>0</v>
      </c>
      <c r="BG241" s="144">
        <f t="shared" si="59"/>
        <v>0</v>
      </c>
      <c r="BH241" s="144">
        <f t="shared" si="60"/>
        <v>0</v>
      </c>
      <c r="BI241" s="144">
        <f t="shared" si="61"/>
        <v>0</v>
      </c>
      <c r="BJ241" s="13" t="s">
        <v>128</v>
      </c>
      <c r="BK241" s="144">
        <f t="shared" si="62"/>
        <v>0</v>
      </c>
      <c r="BL241" s="13" t="s">
        <v>150</v>
      </c>
      <c r="BM241" s="143" t="s">
        <v>476</v>
      </c>
    </row>
    <row r="242" spans="2:65" s="1" customFormat="1" ht="37.9" customHeight="1" x14ac:dyDescent="0.2">
      <c r="B242" s="131"/>
      <c r="C242" s="145" t="s">
        <v>306</v>
      </c>
      <c r="D242" s="145" t="s">
        <v>206</v>
      </c>
      <c r="E242" s="146" t="s">
        <v>477</v>
      </c>
      <c r="F242" s="147" t="s">
        <v>478</v>
      </c>
      <c r="G242" s="148" t="s">
        <v>189</v>
      </c>
      <c r="H242" s="149">
        <v>435.58199999999999</v>
      </c>
      <c r="I242" s="149"/>
      <c r="J242" s="150"/>
      <c r="K242" s="151"/>
      <c r="L242" s="152"/>
      <c r="M242" s="153" t="s">
        <v>1</v>
      </c>
      <c r="N242" s="154" t="s">
        <v>35</v>
      </c>
      <c r="O242" s="141">
        <v>0</v>
      </c>
      <c r="P242" s="141">
        <f t="shared" si="54"/>
        <v>0</v>
      </c>
      <c r="Q242" s="141">
        <v>0</v>
      </c>
      <c r="R242" s="141">
        <f t="shared" si="55"/>
        <v>0</v>
      </c>
      <c r="S242" s="141">
        <v>0</v>
      </c>
      <c r="T242" s="142">
        <f t="shared" si="56"/>
        <v>0</v>
      </c>
      <c r="AR242" s="143" t="s">
        <v>178</v>
      </c>
      <c r="AT242" s="143" t="s">
        <v>206</v>
      </c>
      <c r="AU242" s="143" t="s">
        <v>128</v>
      </c>
      <c r="AY242" s="13" t="s">
        <v>120</v>
      </c>
      <c r="BE242" s="144">
        <f t="shared" si="57"/>
        <v>0</v>
      </c>
      <c r="BF242" s="144">
        <f t="shared" si="58"/>
        <v>0</v>
      </c>
      <c r="BG242" s="144">
        <f t="shared" si="59"/>
        <v>0</v>
      </c>
      <c r="BH242" s="144">
        <f t="shared" si="60"/>
        <v>0</v>
      </c>
      <c r="BI242" s="144">
        <f t="shared" si="61"/>
        <v>0</v>
      </c>
      <c r="BJ242" s="13" t="s">
        <v>128</v>
      </c>
      <c r="BK242" s="144">
        <f t="shared" si="62"/>
        <v>0</v>
      </c>
      <c r="BL242" s="13" t="s">
        <v>150</v>
      </c>
      <c r="BM242" s="143" t="s">
        <v>479</v>
      </c>
    </row>
    <row r="243" spans="2:65" s="1" customFormat="1" ht="24.2" customHeight="1" x14ac:dyDescent="0.2">
      <c r="B243" s="131"/>
      <c r="C243" s="145" t="s">
        <v>480</v>
      </c>
      <c r="D243" s="145" t="s">
        <v>206</v>
      </c>
      <c r="E243" s="146" t="s">
        <v>481</v>
      </c>
      <c r="F243" s="147" t="s">
        <v>482</v>
      </c>
      <c r="G243" s="148" t="s">
        <v>193</v>
      </c>
      <c r="H243" s="149">
        <v>5</v>
      </c>
      <c r="I243" s="149"/>
      <c r="J243" s="150"/>
      <c r="K243" s="151"/>
      <c r="L243" s="152"/>
      <c r="M243" s="153" t="s">
        <v>1</v>
      </c>
      <c r="N243" s="154" t="s">
        <v>35</v>
      </c>
      <c r="O243" s="141">
        <v>0</v>
      </c>
      <c r="P243" s="141">
        <f t="shared" si="54"/>
        <v>0</v>
      </c>
      <c r="Q243" s="141">
        <v>0</v>
      </c>
      <c r="R243" s="141">
        <f t="shared" si="55"/>
        <v>0</v>
      </c>
      <c r="S243" s="141">
        <v>0</v>
      </c>
      <c r="T243" s="142">
        <f t="shared" si="56"/>
        <v>0</v>
      </c>
      <c r="AR243" s="143" t="s">
        <v>178</v>
      </c>
      <c r="AT243" s="143" t="s">
        <v>206</v>
      </c>
      <c r="AU243" s="143" t="s">
        <v>128</v>
      </c>
      <c r="AY243" s="13" t="s">
        <v>120</v>
      </c>
      <c r="BE243" s="144">
        <f t="shared" si="57"/>
        <v>0</v>
      </c>
      <c r="BF243" s="144">
        <f t="shared" si="58"/>
        <v>0</v>
      </c>
      <c r="BG243" s="144">
        <f t="shared" si="59"/>
        <v>0</v>
      </c>
      <c r="BH243" s="144">
        <f t="shared" si="60"/>
        <v>0</v>
      </c>
      <c r="BI243" s="144">
        <f t="shared" si="61"/>
        <v>0</v>
      </c>
      <c r="BJ243" s="13" t="s">
        <v>128</v>
      </c>
      <c r="BK243" s="144">
        <f t="shared" si="62"/>
        <v>0</v>
      </c>
      <c r="BL243" s="13" t="s">
        <v>150</v>
      </c>
      <c r="BM243" s="143" t="s">
        <v>483</v>
      </c>
    </row>
    <row r="244" spans="2:65" s="1" customFormat="1" ht="24.2" customHeight="1" x14ac:dyDescent="0.2">
      <c r="B244" s="131"/>
      <c r="C244" s="145" t="s">
        <v>308</v>
      </c>
      <c r="D244" s="145" t="s">
        <v>206</v>
      </c>
      <c r="E244" s="146" t="s">
        <v>484</v>
      </c>
      <c r="F244" s="147" t="s">
        <v>485</v>
      </c>
      <c r="G244" s="148" t="s">
        <v>193</v>
      </c>
      <c r="H244" s="149">
        <v>28</v>
      </c>
      <c r="I244" s="149"/>
      <c r="J244" s="150"/>
      <c r="K244" s="151"/>
      <c r="L244" s="152"/>
      <c r="M244" s="153" t="s">
        <v>1</v>
      </c>
      <c r="N244" s="154" t="s">
        <v>35</v>
      </c>
      <c r="O244" s="141">
        <v>0</v>
      </c>
      <c r="P244" s="141">
        <f t="shared" si="54"/>
        <v>0</v>
      </c>
      <c r="Q244" s="141">
        <v>0</v>
      </c>
      <c r="R244" s="141">
        <f t="shared" si="55"/>
        <v>0</v>
      </c>
      <c r="S244" s="141">
        <v>0</v>
      </c>
      <c r="T244" s="142">
        <f t="shared" si="56"/>
        <v>0</v>
      </c>
      <c r="AR244" s="143" t="s">
        <v>178</v>
      </c>
      <c r="AT244" s="143" t="s">
        <v>206</v>
      </c>
      <c r="AU244" s="143" t="s">
        <v>128</v>
      </c>
      <c r="AY244" s="13" t="s">
        <v>120</v>
      </c>
      <c r="BE244" s="144">
        <f t="shared" si="57"/>
        <v>0</v>
      </c>
      <c r="BF244" s="144">
        <f t="shared" si="58"/>
        <v>0</v>
      </c>
      <c r="BG244" s="144">
        <f t="shared" si="59"/>
        <v>0</v>
      </c>
      <c r="BH244" s="144">
        <f t="shared" si="60"/>
        <v>0</v>
      </c>
      <c r="BI244" s="144">
        <f t="shared" si="61"/>
        <v>0</v>
      </c>
      <c r="BJ244" s="13" t="s">
        <v>128</v>
      </c>
      <c r="BK244" s="144">
        <f t="shared" si="62"/>
        <v>0</v>
      </c>
      <c r="BL244" s="13" t="s">
        <v>150</v>
      </c>
      <c r="BM244" s="143" t="s">
        <v>486</v>
      </c>
    </row>
    <row r="245" spans="2:65" s="1" customFormat="1" ht="24.2" customHeight="1" x14ac:dyDescent="0.2">
      <c r="B245" s="131"/>
      <c r="C245" s="145" t="s">
        <v>487</v>
      </c>
      <c r="D245" s="145" t="s">
        <v>206</v>
      </c>
      <c r="E245" s="146" t="s">
        <v>488</v>
      </c>
      <c r="F245" s="147" t="s">
        <v>489</v>
      </c>
      <c r="G245" s="148" t="s">
        <v>193</v>
      </c>
      <c r="H245" s="149">
        <v>10</v>
      </c>
      <c r="I245" s="149"/>
      <c r="J245" s="150"/>
      <c r="K245" s="151"/>
      <c r="L245" s="152"/>
      <c r="M245" s="153" t="s">
        <v>1</v>
      </c>
      <c r="N245" s="154" t="s">
        <v>35</v>
      </c>
      <c r="O245" s="141">
        <v>0</v>
      </c>
      <c r="P245" s="141">
        <f t="shared" si="54"/>
        <v>0</v>
      </c>
      <c r="Q245" s="141">
        <v>0</v>
      </c>
      <c r="R245" s="141">
        <f t="shared" si="55"/>
        <v>0</v>
      </c>
      <c r="S245" s="141">
        <v>0</v>
      </c>
      <c r="T245" s="142">
        <f t="shared" si="56"/>
        <v>0</v>
      </c>
      <c r="AR245" s="143" t="s">
        <v>178</v>
      </c>
      <c r="AT245" s="143" t="s">
        <v>206</v>
      </c>
      <c r="AU245" s="143" t="s">
        <v>128</v>
      </c>
      <c r="AY245" s="13" t="s">
        <v>120</v>
      </c>
      <c r="BE245" s="144">
        <f t="shared" si="57"/>
        <v>0</v>
      </c>
      <c r="BF245" s="144">
        <f t="shared" si="58"/>
        <v>0</v>
      </c>
      <c r="BG245" s="144">
        <f t="shared" si="59"/>
        <v>0</v>
      </c>
      <c r="BH245" s="144">
        <f t="shared" si="60"/>
        <v>0</v>
      </c>
      <c r="BI245" s="144">
        <f t="shared" si="61"/>
        <v>0</v>
      </c>
      <c r="BJ245" s="13" t="s">
        <v>128</v>
      </c>
      <c r="BK245" s="144">
        <f t="shared" si="62"/>
        <v>0</v>
      </c>
      <c r="BL245" s="13" t="s">
        <v>150</v>
      </c>
      <c r="BM245" s="143" t="s">
        <v>490</v>
      </c>
    </row>
    <row r="246" spans="2:65" s="1" customFormat="1" ht="24.2" customHeight="1" x14ac:dyDescent="0.2">
      <c r="B246" s="131"/>
      <c r="C246" s="145" t="s">
        <v>309</v>
      </c>
      <c r="D246" s="145" t="s">
        <v>206</v>
      </c>
      <c r="E246" s="146" t="s">
        <v>491</v>
      </c>
      <c r="F246" s="147" t="s">
        <v>492</v>
      </c>
      <c r="G246" s="148" t="s">
        <v>193</v>
      </c>
      <c r="H246" s="149">
        <v>8</v>
      </c>
      <c r="I246" s="149"/>
      <c r="J246" s="150"/>
      <c r="K246" s="151"/>
      <c r="L246" s="152"/>
      <c r="M246" s="153" t="s">
        <v>1</v>
      </c>
      <c r="N246" s="154" t="s">
        <v>35</v>
      </c>
      <c r="O246" s="141">
        <v>0</v>
      </c>
      <c r="P246" s="141">
        <f t="shared" si="54"/>
        <v>0</v>
      </c>
      <c r="Q246" s="141">
        <v>0</v>
      </c>
      <c r="R246" s="141">
        <f t="shared" si="55"/>
        <v>0</v>
      </c>
      <c r="S246" s="141">
        <v>0</v>
      </c>
      <c r="T246" s="142">
        <f t="shared" si="56"/>
        <v>0</v>
      </c>
      <c r="AR246" s="143" t="s">
        <v>178</v>
      </c>
      <c r="AT246" s="143" t="s">
        <v>206</v>
      </c>
      <c r="AU246" s="143" t="s">
        <v>128</v>
      </c>
      <c r="AY246" s="13" t="s">
        <v>120</v>
      </c>
      <c r="BE246" s="144">
        <f t="shared" si="57"/>
        <v>0</v>
      </c>
      <c r="BF246" s="144">
        <f t="shared" si="58"/>
        <v>0</v>
      </c>
      <c r="BG246" s="144">
        <f t="shared" si="59"/>
        <v>0</v>
      </c>
      <c r="BH246" s="144">
        <f t="shared" si="60"/>
        <v>0</v>
      </c>
      <c r="BI246" s="144">
        <f t="shared" si="61"/>
        <v>0</v>
      </c>
      <c r="BJ246" s="13" t="s">
        <v>128</v>
      </c>
      <c r="BK246" s="144">
        <f t="shared" si="62"/>
        <v>0</v>
      </c>
      <c r="BL246" s="13" t="s">
        <v>150</v>
      </c>
      <c r="BM246" s="143" t="s">
        <v>493</v>
      </c>
    </row>
    <row r="247" spans="2:65" s="1" customFormat="1" ht="24.2" customHeight="1" x14ac:dyDescent="0.2">
      <c r="B247" s="131"/>
      <c r="C247" s="145" t="s">
        <v>494</v>
      </c>
      <c r="D247" s="145" t="s">
        <v>206</v>
      </c>
      <c r="E247" s="146" t="s">
        <v>495</v>
      </c>
      <c r="F247" s="147" t="s">
        <v>496</v>
      </c>
      <c r="G247" s="148" t="s">
        <v>193</v>
      </c>
      <c r="H247" s="149">
        <v>1</v>
      </c>
      <c r="I247" s="149"/>
      <c r="J247" s="150"/>
      <c r="K247" s="151"/>
      <c r="L247" s="152"/>
      <c r="M247" s="153" t="s">
        <v>1</v>
      </c>
      <c r="N247" s="154" t="s">
        <v>35</v>
      </c>
      <c r="O247" s="141">
        <v>0</v>
      </c>
      <c r="P247" s="141">
        <f t="shared" si="54"/>
        <v>0</v>
      </c>
      <c r="Q247" s="141">
        <v>0</v>
      </c>
      <c r="R247" s="141">
        <f t="shared" si="55"/>
        <v>0</v>
      </c>
      <c r="S247" s="141">
        <v>0</v>
      </c>
      <c r="T247" s="142">
        <f t="shared" si="56"/>
        <v>0</v>
      </c>
      <c r="AR247" s="143" t="s">
        <v>178</v>
      </c>
      <c r="AT247" s="143" t="s">
        <v>206</v>
      </c>
      <c r="AU247" s="143" t="s">
        <v>128</v>
      </c>
      <c r="AY247" s="13" t="s">
        <v>120</v>
      </c>
      <c r="BE247" s="144">
        <f t="shared" si="57"/>
        <v>0</v>
      </c>
      <c r="BF247" s="144">
        <f t="shared" si="58"/>
        <v>0</v>
      </c>
      <c r="BG247" s="144">
        <f t="shared" si="59"/>
        <v>0</v>
      </c>
      <c r="BH247" s="144">
        <f t="shared" si="60"/>
        <v>0</v>
      </c>
      <c r="BI247" s="144">
        <f t="shared" si="61"/>
        <v>0</v>
      </c>
      <c r="BJ247" s="13" t="s">
        <v>128</v>
      </c>
      <c r="BK247" s="144">
        <f t="shared" si="62"/>
        <v>0</v>
      </c>
      <c r="BL247" s="13" t="s">
        <v>150</v>
      </c>
      <c r="BM247" s="143" t="s">
        <v>497</v>
      </c>
    </row>
    <row r="248" spans="2:65" s="1" customFormat="1" ht="24.2" customHeight="1" x14ac:dyDescent="0.2">
      <c r="B248" s="131"/>
      <c r="C248" s="145" t="s">
        <v>313</v>
      </c>
      <c r="D248" s="145" t="s">
        <v>206</v>
      </c>
      <c r="E248" s="146" t="s">
        <v>498</v>
      </c>
      <c r="F248" s="147" t="s">
        <v>499</v>
      </c>
      <c r="G248" s="148" t="s">
        <v>193</v>
      </c>
      <c r="H248" s="149">
        <v>3</v>
      </c>
      <c r="I248" s="149"/>
      <c r="J248" s="150"/>
      <c r="K248" s="151"/>
      <c r="L248" s="152"/>
      <c r="M248" s="153" t="s">
        <v>1</v>
      </c>
      <c r="N248" s="154" t="s">
        <v>35</v>
      </c>
      <c r="O248" s="141">
        <v>0</v>
      </c>
      <c r="P248" s="141">
        <f t="shared" si="54"/>
        <v>0</v>
      </c>
      <c r="Q248" s="141">
        <v>0</v>
      </c>
      <c r="R248" s="141">
        <f t="shared" si="55"/>
        <v>0</v>
      </c>
      <c r="S248" s="141">
        <v>0</v>
      </c>
      <c r="T248" s="142">
        <f t="shared" si="56"/>
        <v>0</v>
      </c>
      <c r="AR248" s="143" t="s">
        <v>178</v>
      </c>
      <c r="AT248" s="143" t="s">
        <v>206</v>
      </c>
      <c r="AU248" s="143" t="s">
        <v>128</v>
      </c>
      <c r="AY248" s="13" t="s">
        <v>120</v>
      </c>
      <c r="BE248" s="144">
        <f t="shared" si="57"/>
        <v>0</v>
      </c>
      <c r="BF248" s="144">
        <f t="shared" si="58"/>
        <v>0</v>
      </c>
      <c r="BG248" s="144">
        <f t="shared" si="59"/>
        <v>0</v>
      </c>
      <c r="BH248" s="144">
        <f t="shared" si="60"/>
        <v>0</v>
      </c>
      <c r="BI248" s="144">
        <f t="shared" si="61"/>
        <v>0</v>
      </c>
      <c r="BJ248" s="13" t="s">
        <v>128</v>
      </c>
      <c r="BK248" s="144">
        <f t="shared" si="62"/>
        <v>0</v>
      </c>
      <c r="BL248" s="13" t="s">
        <v>150</v>
      </c>
      <c r="BM248" s="143" t="s">
        <v>500</v>
      </c>
    </row>
    <row r="249" spans="2:65" s="1" customFormat="1" ht="24.2" customHeight="1" x14ac:dyDescent="0.2">
      <c r="B249" s="131"/>
      <c r="C249" s="145" t="s">
        <v>501</v>
      </c>
      <c r="D249" s="145" t="s">
        <v>206</v>
      </c>
      <c r="E249" s="146" t="s">
        <v>502</v>
      </c>
      <c r="F249" s="147" t="s">
        <v>503</v>
      </c>
      <c r="G249" s="148" t="s">
        <v>193</v>
      </c>
      <c r="H249" s="149">
        <v>3</v>
      </c>
      <c r="I249" s="149"/>
      <c r="J249" s="150"/>
      <c r="K249" s="151"/>
      <c r="L249" s="152"/>
      <c r="M249" s="153" t="s">
        <v>1</v>
      </c>
      <c r="N249" s="154" t="s">
        <v>35</v>
      </c>
      <c r="O249" s="141">
        <v>0</v>
      </c>
      <c r="P249" s="141">
        <f t="shared" si="54"/>
        <v>0</v>
      </c>
      <c r="Q249" s="141">
        <v>0</v>
      </c>
      <c r="R249" s="141">
        <f t="shared" si="55"/>
        <v>0</v>
      </c>
      <c r="S249" s="141">
        <v>0</v>
      </c>
      <c r="T249" s="142">
        <f t="shared" si="56"/>
        <v>0</v>
      </c>
      <c r="AR249" s="143" t="s">
        <v>178</v>
      </c>
      <c r="AT249" s="143" t="s">
        <v>206</v>
      </c>
      <c r="AU249" s="143" t="s">
        <v>128</v>
      </c>
      <c r="AY249" s="13" t="s">
        <v>120</v>
      </c>
      <c r="BE249" s="144">
        <f t="shared" si="57"/>
        <v>0</v>
      </c>
      <c r="BF249" s="144">
        <f t="shared" si="58"/>
        <v>0</v>
      </c>
      <c r="BG249" s="144">
        <f t="shared" si="59"/>
        <v>0</v>
      </c>
      <c r="BH249" s="144">
        <f t="shared" si="60"/>
        <v>0</v>
      </c>
      <c r="BI249" s="144">
        <f t="shared" si="61"/>
        <v>0</v>
      </c>
      <c r="BJ249" s="13" t="s">
        <v>128</v>
      </c>
      <c r="BK249" s="144">
        <f t="shared" si="62"/>
        <v>0</v>
      </c>
      <c r="BL249" s="13" t="s">
        <v>150</v>
      </c>
      <c r="BM249" s="143" t="s">
        <v>504</v>
      </c>
    </row>
    <row r="250" spans="2:65" s="1" customFormat="1" ht="24.2" customHeight="1" x14ac:dyDescent="0.2">
      <c r="B250" s="131"/>
      <c r="C250" s="145" t="s">
        <v>316</v>
      </c>
      <c r="D250" s="145" t="s">
        <v>206</v>
      </c>
      <c r="E250" s="146" t="s">
        <v>505</v>
      </c>
      <c r="F250" s="147" t="s">
        <v>506</v>
      </c>
      <c r="G250" s="148" t="s">
        <v>193</v>
      </c>
      <c r="H250" s="149">
        <v>3</v>
      </c>
      <c r="I250" s="149"/>
      <c r="J250" s="150"/>
      <c r="K250" s="151"/>
      <c r="L250" s="152"/>
      <c r="M250" s="153" t="s">
        <v>1</v>
      </c>
      <c r="N250" s="154" t="s">
        <v>35</v>
      </c>
      <c r="O250" s="141">
        <v>0</v>
      </c>
      <c r="P250" s="141">
        <f t="shared" si="54"/>
        <v>0</v>
      </c>
      <c r="Q250" s="141">
        <v>0</v>
      </c>
      <c r="R250" s="141">
        <f t="shared" si="55"/>
        <v>0</v>
      </c>
      <c r="S250" s="141">
        <v>0</v>
      </c>
      <c r="T250" s="142">
        <f t="shared" si="56"/>
        <v>0</v>
      </c>
      <c r="AR250" s="143" t="s">
        <v>178</v>
      </c>
      <c r="AT250" s="143" t="s">
        <v>206</v>
      </c>
      <c r="AU250" s="143" t="s">
        <v>128</v>
      </c>
      <c r="AY250" s="13" t="s">
        <v>120</v>
      </c>
      <c r="BE250" s="144">
        <f t="shared" si="57"/>
        <v>0</v>
      </c>
      <c r="BF250" s="144">
        <f t="shared" si="58"/>
        <v>0</v>
      </c>
      <c r="BG250" s="144">
        <f t="shared" si="59"/>
        <v>0</v>
      </c>
      <c r="BH250" s="144">
        <f t="shared" si="60"/>
        <v>0</v>
      </c>
      <c r="BI250" s="144">
        <f t="shared" si="61"/>
        <v>0</v>
      </c>
      <c r="BJ250" s="13" t="s">
        <v>128</v>
      </c>
      <c r="BK250" s="144">
        <f t="shared" si="62"/>
        <v>0</v>
      </c>
      <c r="BL250" s="13" t="s">
        <v>150</v>
      </c>
      <c r="BM250" s="143" t="s">
        <v>507</v>
      </c>
    </row>
    <row r="251" spans="2:65" s="1" customFormat="1" ht="37.9" customHeight="1" x14ac:dyDescent="0.2">
      <c r="B251" s="131"/>
      <c r="C251" s="145" t="s">
        <v>508</v>
      </c>
      <c r="D251" s="145" t="s">
        <v>206</v>
      </c>
      <c r="E251" s="146" t="s">
        <v>509</v>
      </c>
      <c r="F251" s="147" t="s">
        <v>510</v>
      </c>
      <c r="G251" s="148" t="s">
        <v>193</v>
      </c>
      <c r="H251" s="149">
        <v>5</v>
      </c>
      <c r="I251" s="149"/>
      <c r="J251" s="150"/>
      <c r="K251" s="151"/>
      <c r="L251" s="152"/>
      <c r="M251" s="153" t="s">
        <v>1</v>
      </c>
      <c r="N251" s="154" t="s">
        <v>35</v>
      </c>
      <c r="O251" s="141">
        <v>0</v>
      </c>
      <c r="P251" s="141">
        <f t="shared" si="54"/>
        <v>0</v>
      </c>
      <c r="Q251" s="141">
        <v>0</v>
      </c>
      <c r="R251" s="141">
        <f t="shared" si="55"/>
        <v>0</v>
      </c>
      <c r="S251" s="141">
        <v>0</v>
      </c>
      <c r="T251" s="142">
        <f t="shared" si="56"/>
        <v>0</v>
      </c>
      <c r="AR251" s="143" t="s">
        <v>178</v>
      </c>
      <c r="AT251" s="143" t="s">
        <v>206</v>
      </c>
      <c r="AU251" s="143" t="s">
        <v>128</v>
      </c>
      <c r="AY251" s="13" t="s">
        <v>120</v>
      </c>
      <c r="BE251" s="144">
        <f t="shared" si="57"/>
        <v>0</v>
      </c>
      <c r="BF251" s="144">
        <f t="shared" si="58"/>
        <v>0</v>
      </c>
      <c r="BG251" s="144">
        <f t="shared" si="59"/>
        <v>0</v>
      </c>
      <c r="BH251" s="144">
        <f t="shared" si="60"/>
        <v>0</v>
      </c>
      <c r="BI251" s="144">
        <f t="shared" si="61"/>
        <v>0</v>
      </c>
      <c r="BJ251" s="13" t="s">
        <v>128</v>
      </c>
      <c r="BK251" s="144">
        <f t="shared" si="62"/>
        <v>0</v>
      </c>
      <c r="BL251" s="13" t="s">
        <v>150</v>
      </c>
      <c r="BM251" s="143" t="s">
        <v>511</v>
      </c>
    </row>
    <row r="252" spans="2:65" s="1" customFormat="1" ht="33" customHeight="1" x14ac:dyDescent="0.2">
      <c r="B252" s="131"/>
      <c r="C252" s="145" t="s">
        <v>320</v>
      </c>
      <c r="D252" s="145" t="s">
        <v>206</v>
      </c>
      <c r="E252" s="146" t="s">
        <v>512</v>
      </c>
      <c r="F252" s="147" t="s">
        <v>513</v>
      </c>
      <c r="G252" s="148" t="s">
        <v>193</v>
      </c>
      <c r="H252" s="149">
        <v>1</v>
      </c>
      <c r="I252" s="149"/>
      <c r="J252" s="150"/>
      <c r="K252" s="151"/>
      <c r="L252" s="152"/>
      <c r="M252" s="153" t="s">
        <v>1</v>
      </c>
      <c r="N252" s="154" t="s">
        <v>35</v>
      </c>
      <c r="O252" s="141">
        <v>0</v>
      </c>
      <c r="P252" s="141">
        <f t="shared" si="54"/>
        <v>0</v>
      </c>
      <c r="Q252" s="141">
        <v>0</v>
      </c>
      <c r="R252" s="141">
        <f t="shared" si="55"/>
        <v>0</v>
      </c>
      <c r="S252" s="141">
        <v>0</v>
      </c>
      <c r="T252" s="142">
        <f t="shared" si="56"/>
        <v>0</v>
      </c>
      <c r="AR252" s="143" t="s">
        <v>178</v>
      </c>
      <c r="AT252" s="143" t="s">
        <v>206</v>
      </c>
      <c r="AU252" s="143" t="s">
        <v>128</v>
      </c>
      <c r="AY252" s="13" t="s">
        <v>120</v>
      </c>
      <c r="BE252" s="144">
        <f t="shared" si="57"/>
        <v>0</v>
      </c>
      <c r="BF252" s="144">
        <f t="shared" si="58"/>
        <v>0</v>
      </c>
      <c r="BG252" s="144">
        <f t="shared" si="59"/>
        <v>0</v>
      </c>
      <c r="BH252" s="144">
        <f t="shared" si="60"/>
        <v>0</v>
      </c>
      <c r="BI252" s="144">
        <f t="shared" si="61"/>
        <v>0</v>
      </c>
      <c r="BJ252" s="13" t="s">
        <v>128</v>
      </c>
      <c r="BK252" s="144">
        <f t="shared" si="62"/>
        <v>0</v>
      </c>
      <c r="BL252" s="13" t="s">
        <v>150</v>
      </c>
      <c r="BM252" s="143" t="s">
        <v>514</v>
      </c>
    </row>
    <row r="253" spans="2:65" s="1" customFormat="1" ht="24.2" customHeight="1" x14ac:dyDescent="0.2">
      <c r="B253" s="131"/>
      <c r="C253" s="145" t="s">
        <v>515</v>
      </c>
      <c r="D253" s="145" t="s">
        <v>206</v>
      </c>
      <c r="E253" s="146" t="s">
        <v>516</v>
      </c>
      <c r="F253" s="147" t="s">
        <v>517</v>
      </c>
      <c r="G253" s="148" t="s">
        <v>193</v>
      </c>
      <c r="H253" s="149">
        <v>1</v>
      </c>
      <c r="I253" s="149"/>
      <c r="J253" s="150"/>
      <c r="K253" s="151"/>
      <c r="L253" s="152"/>
      <c r="M253" s="153" t="s">
        <v>1</v>
      </c>
      <c r="N253" s="154" t="s">
        <v>35</v>
      </c>
      <c r="O253" s="141">
        <v>0</v>
      </c>
      <c r="P253" s="141">
        <f t="shared" si="54"/>
        <v>0</v>
      </c>
      <c r="Q253" s="141">
        <v>0</v>
      </c>
      <c r="R253" s="141">
        <f t="shared" si="55"/>
        <v>0</v>
      </c>
      <c r="S253" s="141">
        <v>0</v>
      </c>
      <c r="T253" s="142">
        <f t="shared" si="56"/>
        <v>0</v>
      </c>
      <c r="AR253" s="143" t="s">
        <v>178</v>
      </c>
      <c r="AT253" s="143" t="s">
        <v>206</v>
      </c>
      <c r="AU253" s="143" t="s">
        <v>128</v>
      </c>
      <c r="AY253" s="13" t="s">
        <v>120</v>
      </c>
      <c r="BE253" s="144">
        <f t="shared" si="57"/>
        <v>0</v>
      </c>
      <c r="BF253" s="144">
        <f t="shared" si="58"/>
        <v>0</v>
      </c>
      <c r="BG253" s="144">
        <f t="shared" si="59"/>
        <v>0</v>
      </c>
      <c r="BH253" s="144">
        <f t="shared" si="60"/>
        <v>0</v>
      </c>
      <c r="BI253" s="144">
        <f t="shared" si="61"/>
        <v>0</v>
      </c>
      <c r="BJ253" s="13" t="s">
        <v>128</v>
      </c>
      <c r="BK253" s="144">
        <f t="shared" si="62"/>
        <v>0</v>
      </c>
      <c r="BL253" s="13" t="s">
        <v>150</v>
      </c>
      <c r="BM253" s="143" t="s">
        <v>518</v>
      </c>
    </row>
    <row r="254" spans="2:65" s="1" customFormat="1" ht="24.2" customHeight="1" x14ac:dyDescent="0.2">
      <c r="B254" s="131"/>
      <c r="C254" s="132" t="s">
        <v>324</v>
      </c>
      <c r="D254" s="132" t="s">
        <v>123</v>
      </c>
      <c r="E254" s="133" t="s">
        <v>519</v>
      </c>
      <c r="F254" s="134" t="s">
        <v>520</v>
      </c>
      <c r="G254" s="135" t="s">
        <v>189</v>
      </c>
      <c r="H254" s="136">
        <v>20.399999999999999</v>
      </c>
      <c r="I254" s="136"/>
      <c r="J254" s="137"/>
      <c r="K254" s="138"/>
      <c r="L254" s="25"/>
      <c r="M254" s="139" t="s">
        <v>1</v>
      </c>
      <c r="N254" s="140" t="s">
        <v>35</v>
      </c>
      <c r="O254" s="141">
        <v>0</v>
      </c>
      <c r="P254" s="141">
        <f t="shared" si="54"/>
        <v>0</v>
      </c>
      <c r="Q254" s="141">
        <v>0</v>
      </c>
      <c r="R254" s="141">
        <f t="shared" si="55"/>
        <v>0</v>
      </c>
      <c r="S254" s="141">
        <v>0</v>
      </c>
      <c r="T254" s="142">
        <f t="shared" si="56"/>
        <v>0</v>
      </c>
      <c r="AR254" s="143" t="s">
        <v>150</v>
      </c>
      <c r="AT254" s="143" t="s">
        <v>123</v>
      </c>
      <c r="AU254" s="143" t="s">
        <v>128</v>
      </c>
      <c r="AY254" s="13" t="s">
        <v>120</v>
      </c>
      <c r="BE254" s="144">
        <f t="shared" si="57"/>
        <v>0</v>
      </c>
      <c r="BF254" s="144">
        <f t="shared" si="58"/>
        <v>0</v>
      </c>
      <c r="BG254" s="144">
        <f t="shared" si="59"/>
        <v>0</v>
      </c>
      <c r="BH254" s="144">
        <f t="shared" si="60"/>
        <v>0</v>
      </c>
      <c r="BI254" s="144">
        <f t="shared" si="61"/>
        <v>0</v>
      </c>
      <c r="BJ254" s="13" t="s">
        <v>128</v>
      </c>
      <c r="BK254" s="144">
        <f t="shared" si="62"/>
        <v>0</v>
      </c>
      <c r="BL254" s="13" t="s">
        <v>150</v>
      </c>
      <c r="BM254" s="143" t="s">
        <v>521</v>
      </c>
    </row>
    <row r="255" spans="2:65" s="1" customFormat="1" ht="37.9" customHeight="1" x14ac:dyDescent="0.2">
      <c r="B255" s="131"/>
      <c r="C255" s="145" t="s">
        <v>522</v>
      </c>
      <c r="D255" s="145" t="s">
        <v>206</v>
      </c>
      <c r="E255" s="146" t="s">
        <v>474</v>
      </c>
      <c r="F255" s="147" t="s">
        <v>475</v>
      </c>
      <c r="G255" s="148" t="s">
        <v>189</v>
      </c>
      <c r="H255" s="149">
        <v>21.42</v>
      </c>
      <c r="I255" s="149"/>
      <c r="J255" s="150"/>
      <c r="K255" s="151"/>
      <c r="L255" s="152"/>
      <c r="M255" s="153" t="s">
        <v>1</v>
      </c>
      <c r="N255" s="154" t="s">
        <v>35</v>
      </c>
      <c r="O255" s="141">
        <v>0</v>
      </c>
      <c r="P255" s="141">
        <f t="shared" si="54"/>
        <v>0</v>
      </c>
      <c r="Q255" s="141">
        <v>0</v>
      </c>
      <c r="R255" s="141">
        <f t="shared" si="55"/>
        <v>0</v>
      </c>
      <c r="S255" s="141">
        <v>0</v>
      </c>
      <c r="T255" s="142">
        <f t="shared" si="56"/>
        <v>0</v>
      </c>
      <c r="AR255" s="143" t="s">
        <v>178</v>
      </c>
      <c r="AT255" s="143" t="s">
        <v>206</v>
      </c>
      <c r="AU255" s="143" t="s">
        <v>128</v>
      </c>
      <c r="AY255" s="13" t="s">
        <v>120</v>
      </c>
      <c r="BE255" s="144">
        <f t="shared" si="57"/>
        <v>0</v>
      </c>
      <c r="BF255" s="144">
        <f t="shared" si="58"/>
        <v>0</v>
      </c>
      <c r="BG255" s="144">
        <f t="shared" si="59"/>
        <v>0</v>
      </c>
      <c r="BH255" s="144">
        <f t="shared" si="60"/>
        <v>0</v>
      </c>
      <c r="BI255" s="144">
        <f t="shared" si="61"/>
        <v>0</v>
      </c>
      <c r="BJ255" s="13" t="s">
        <v>128</v>
      </c>
      <c r="BK255" s="144">
        <f t="shared" si="62"/>
        <v>0</v>
      </c>
      <c r="BL255" s="13" t="s">
        <v>150</v>
      </c>
      <c r="BM255" s="143" t="s">
        <v>523</v>
      </c>
    </row>
    <row r="256" spans="2:65" s="1" customFormat="1" ht="37.9" customHeight="1" x14ac:dyDescent="0.2">
      <c r="B256" s="131"/>
      <c r="C256" s="145" t="s">
        <v>330</v>
      </c>
      <c r="D256" s="145" t="s">
        <v>206</v>
      </c>
      <c r="E256" s="146" t="s">
        <v>477</v>
      </c>
      <c r="F256" s="147" t="s">
        <v>478</v>
      </c>
      <c r="G256" s="148" t="s">
        <v>189</v>
      </c>
      <c r="H256" s="149">
        <v>21.42</v>
      </c>
      <c r="I256" s="149"/>
      <c r="J256" s="150"/>
      <c r="K256" s="151"/>
      <c r="L256" s="152"/>
      <c r="M256" s="153" t="s">
        <v>1</v>
      </c>
      <c r="N256" s="154" t="s">
        <v>35</v>
      </c>
      <c r="O256" s="141">
        <v>0</v>
      </c>
      <c r="P256" s="141">
        <f t="shared" si="54"/>
        <v>0</v>
      </c>
      <c r="Q256" s="141">
        <v>0</v>
      </c>
      <c r="R256" s="141">
        <f t="shared" si="55"/>
        <v>0</v>
      </c>
      <c r="S256" s="141">
        <v>0</v>
      </c>
      <c r="T256" s="142">
        <f t="shared" si="56"/>
        <v>0</v>
      </c>
      <c r="AR256" s="143" t="s">
        <v>178</v>
      </c>
      <c r="AT256" s="143" t="s">
        <v>206</v>
      </c>
      <c r="AU256" s="143" t="s">
        <v>128</v>
      </c>
      <c r="AY256" s="13" t="s">
        <v>120</v>
      </c>
      <c r="BE256" s="144">
        <f t="shared" si="57"/>
        <v>0</v>
      </c>
      <c r="BF256" s="144">
        <f t="shared" si="58"/>
        <v>0</v>
      </c>
      <c r="BG256" s="144">
        <f t="shared" si="59"/>
        <v>0</v>
      </c>
      <c r="BH256" s="144">
        <f t="shared" si="60"/>
        <v>0</v>
      </c>
      <c r="BI256" s="144">
        <f t="shared" si="61"/>
        <v>0</v>
      </c>
      <c r="BJ256" s="13" t="s">
        <v>128</v>
      </c>
      <c r="BK256" s="144">
        <f t="shared" si="62"/>
        <v>0</v>
      </c>
      <c r="BL256" s="13" t="s">
        <v>150</v>
      </c>
      <c r="BM256" s="143" t="s">
        <v>524</v>
      </c>
    </row>
    <row r="257" spans="2:65" s="1" customFormat="1" ht="37.9" customHeight="1" x14ac:dyDescent="0.2">
      <c r="B257" s="131"/>
      <c r="C257" s="145" t="s">
        <v>525</v>
      </c>
      <c r="D257" s="145" t="s">
        <v>206</v>
      </c>
      <c r="E257" s="146" t="s">
        <v>526</v>
      </c>
      <c r="F257" s="147" t="s">
        <v>527</v>
      </c>
      <c r="G257" s="148" t="s">
        <v>193</v>
      </c>
      <c r="H257" s="149">
        <v>2</v>
      </c>
      <c r="I257" s="149"/>
      <c r="J257" s="150"/>
      <c r="K257" s="151"/>
      <c r="L257" s="152"/>
      <c r="M257" s="153" t="s">
        <v>1</v>
      </c>
      <c r="N257" s="154" t="s">
        <v>35</v>
      </c>
      <c r="O257" s="141">
        <v>0</v>
      </c>
      <c r="P257" s="141">
        <f t="shared" si="54"/>
        <v>0</v>
      </c>
      <c r="Q257" s="141">
        <v>0</v>
      </c>
      <c r="R257" s="141">
        <f t="shared" si="55"/>
        <v>0</v>
      </c>
      <c r="S257" s="141">
        <v>0</v>
      </c>
      <c r="T257" s="142">
        <f t="shared" si="56"/>
        <v>0</v>
      </c>
      <c r="AR257" s="143" t="s">
        <v>178</v>
      </c>
      <c r="AT257" s="143" t="s">
        <v>206</v>
      </c>
      <c r="AU257" s="143" t="s">
        <v>128</v>
      </c>
      <c r="AY257" s="13" t="s">
        <v>120</v>
      </c>
      <c r="BE257" s="144">
        <f t="shared" si="57"/>
        <v>0</v>
      </c>
      <c r="BF257" s="144">
        <f t="shared" si="58"/>
        <v>0</v>
      </c>
      <c r="BG257" s="144">
        <f t="shared" si="59"/>
        <v>0</v>
      </c>
      <c r="BH257" s="144">
        <f t="shared" si="60"/>
        <v>0</v>
      </c>
      <c r="BI257" s="144">
        <f t="shared" si="61"/>
        <v>0</v>
      </c>
      <c r="BJ257" s="13" t="s">
        <v>128</v>
      </c>
      <c r="BK257" s="144">
        <f t="shared" si="62"/>
        <v>0</v>
      </c>
      <c r="BL257" s="13" t="s">
        <v>150</v>
      </c>
      <c r="BM257" s="143" t="s">
        <v>528</v>
      </c>
    </row>
    <row r="258" spans="2:65" s="1" customFormat="1" ht="37.9" customHeight="1" x14ac:dyDescent="0.2">
      <c r="B258" s="131"/>
      <c r="C258" s="145" t="s">
        <v>333</v>
      </c>
      <c r="D258" s="145" t="s">
        <v>206</v>
      </c>
      <c r="E258" s="146" t="s">
        <v>529</v>
      </c>
      <c r="F258" s="147" t="s">
        <v>530</v>
      </c>
      <c r="G258" s="148" t="s">
        <v>193</v>
      </c>
      <c r="H258" s="149">
        <v>1</v>
      </c>
      <c r="I258" s="149"/>
      <c r="J258" s="150"/>
      <c r="K258" s="151"/>
      <c r="L258" s="152"/>
      <c r="M258" s="153" t="s">
        <v>1</v>
      </c>
      <c r="N258" s="154" t="s">
        <v>35</v>
      </c>
      <c r="O258" s="141">
        <v>0</v>
      </c>
      <c r="P258" s="141">
        <f t="shared" si="54"/>
        <v>0</v>
      </c>
      <c r="Q258" s="141">
        <v>0</v>
      </c>
      <c r="R258" s="141">
        <f t="shared" si="55"/>
        <v>0</v>
      </c>
      <c r="S258" s="141">
        <v>0</v>
      </c>
      <c r="T258" s="142">
        <f t="shared" si="56"/>
        <v>0</v>
      </c>
      <c r="AR258" s="143" t="s">
        <v>178</v>
      </c>
      <c r="AT258" s="143" t="s">
        <v>206</v>
      </c>
      <c r="AU258" s="143" t="s">
        <v>128</v>
      </c>
      <c r="AY258" s="13" t="s">
        <v>120</v>
      </c>
      <c r="BE258" s="144">
        <f t="shared" si="57"/>
        <v>0</v>
      </c>
      <c r="BF258" s="144">
        <f t="shared" si="58"/>
        <v>0</v>
      </c>
      <c r="BG258" s="144">
        <f t="shared" si="59"/>
        <v>0</v>
      </c>
      <c r="BH258" s="144">
        <f t="shared" si="60"/>
        <v>0</v>
      </c>
      <c r="BI258" s="144">
        <f t="shared" si="61"/>
        <v>0</v>
      </c>
      <c r="BJ258" s="13" t="s">
        <v>128</v>
      </c>
      <c r="BK258" s="144">
        <f t="shared" si="62"/>
        <v>0</v>
      </c>
      <c r="BL258" s="13" t="s">
        <v>150</v>
      </c>
      <c r="BM258" s="143" t="s">
        <v>531</v>
      </c>
    </row>
    <row r="259" spans="2:65" s="1" customFormat="1" ht="21.75" customHeight="1" x14ac:dyDescent="0.2">
      <c r="B259" s="131"/>
      <c r="C259" s="132" t="s">
        <v>532</v>
      </c>
      <c r="D259" s="132" t="s">
        <v>123</v>
      </c>
      <c r="E259" s="133" t="s">
        <v>533</v>
      </c>
      <c r="F259" s="134" t="s">
        <v>534</v>
      </c>
      <c r="G259" s="135" t="s">
        <v>189</v>
      </c>
      <c r="H259" s="136">
        <v>115</v>
      </c>
      <c r="I259" s="136"/>
      <c r="J259" s="137"/>
      <c r="K259" s="138"/>
      <c r="L259" s="25"/>
      <c r="M259" s="139" t="s">
        <v>1</v>
      </c>
      <c r="N259" s="140" t="s">
        <v>35</v>
      </c>
      <c r="O259" s="141">
        <v>0</v>
      </c>
      <c r="P259" s="141">
        <f t="shared" si="54"/>
        <v>0</v>
      </c>
      <c r="Q259" s="141">
        <v>0</v>
      </c>
      <c r="R259" s="141">
        <f t="shared" si="55"/>
        <v>0</v>
      </c>
      <c r="S259" s="141">
        <v>0</v>
      </c>
      <c r="T259" s="142">
        <f t="shared" si="56"/>
        <v>0</v>
      </c>
      <c r="AR259" s="143" t="s">
        <v>150</v>
      </c>
      <c r="AT259" s="143" t="s">
        <v>123</v>
      </c>
      <c r="AU259" s="143" t="s">
        <v>128</v>
      </c>
      <c r="AY259" s="13" t="s">
        <v>120</v>
      </c>
      <c r="BE259" s="144">
        <f t="shared" si="57"/>
        <v>0</v>
      </c>
      <c r="BF259" s="144">
        <f t="shared" si="58"/>
        <v>0</v>
      </c>
      <c r="BG259" s="144">
        <f t="shared" si="59"/>
        <v>0</v>
      </c>
      <c r="BH259" s="144">
        <f t="shared" si="60"/>
        <v>0</v>
      </c>
      <c r="BI259" s="144">
        <f t="shared" si="61"/>
        <v>0</v>
      </c>
      <c r="BJ259" s="13" t="s">
        <v>128</v>
      </c>
      <c r="BK259" s="144">
        <f t="shared" si="62"/>
        <v>0</v>
      </c>
      <c r="BL259" s="13" t="s">
        <v>150</v>
      </c>
      <c r="BM259" s="143" t="s">
        <v>535</v>
      </c>
    </row>
    <row r="260" spans="2:65" s="1" customFormat="1" ht="24.2" customHeight="1" x14ac:dyDescent="0.2">
      <c r="B260" s="131"/>
      <c r="C260" s="145" t="s">
        <v>337</v>
      </c>
      <c r="D260" s="145" t="s">
        <v>206</v>
      </c>
      <c r="E260" s="146" t="s">
        <v>536</v>
      </c>
      <c r="F260" s="147" t="s">
        <v>537</v>
      </c>
      <c r="G260" s="148" t="s">
        <v>189</v>
      </c>
      <c r="H260" s="149">
        <v>115</v>
      </c>
      <c r="I260" s="149"/>
      <c r="J260" s="150"/>
      <c r="K260" s="151"/>
      <c r="L260" s="152"/>
      <c r="M260" s="153" t="s">
        <v>1</v>
      </c>
      <c r="N260" s="154" t="s">
        <v>35</v>
      </c>
      <c r="O260" s="141">
        <v>0</v>
      </c>
      <c r="P260" s="141">
        <f t="shared" si="54"/>
        <v>0</v>
      </c>
      <c r="Q260" s="141">
        <v>0</v>
      </c>
      <c r="R260" s="141">
        <f t="shared" si="55"/>
        <v>0</v>
      </c>
      <c r="S260" s="141">
        <v>0</v>
      </c>
      <c r="T260" s="142">
        <f t="shared" si="56"/>
        <v>0</v>
      </c>
      <c r="AR260" s="143" t="s">
        <v>178</v>
      </c>
      <c r="AT260" s="143" t="s">
        <v>206</v>
      </c>
      <c r="AU260" s="143" t="s">
        <v>128</v>
      </c>
      <c r="AY260" s="13" t="s">
        <v>120</v>
      </c>
      <c r="BE260" s="144">
        <f t="shared" si="57"/>
        <v>0</v>
      </c>
      <c r="BF260" s="144">
        <f t="shared" si="58"/>
        <v>0</v>
      </c>
      <c r="BG260" s="144">
        <f t="shared" si="59"/>
        <v>0</v>
      </c>
      <c r="BH260" s="144">
        <f t="shared" si="60"/>
        <v>0</v>
      </c>
      <c r="BI260" s="144">
        <f t="shared" si="61"/>
        <v>0</v>
      </c>
      <c r="BJ260" s="13" t="s">
        <v>128</v>
      </c>
      <c r="BK260" s="144">
        <f t="shared" si="62"/>
        <v>0</v>
      </c>
      <c r="BL260" s="13" t="s">
        <v>150</v>
      </c>
      <c r="BM260" s="143" t="s">
        <v>538</v>
      </c>
    </row>
    <row r="261" spans="2:65" s="1" customFormat="1" ht="33" customHeight="1" x14ac:dyDescent="0.2">
      <c r="B261" s="131"/>
      <c r="C261" s="145" t="s">
        <v>539</v>
      </c>
      <c r="D261" s="145" t="s">
        <v>206</v>
      </c>
      <c r="E261" s="146" t="s">
        <v>540</v>
      </c>
      <c r="F261" s="147" t="s">
        <v>541</v>
      </c>
      <c r="G261" s="148" t="s">
        <v>193</v>
      </c>
      <c r="H261" s="149">
        <v>68</v>
      </c>
      <c r="I261" s="149"/>
      <c r="J261" s="150"/>
      <c r="K261" s="151"/>
      <c r="L261" s="152"/>
      <c r="M261" s="153" t="s">
        <v>1</v>
      </c>
      <c r="N261" s="154" t="s">
        <v>35</v>
      </c>
      <c r="O261" s="141">
        <v>0</v>
      </c>
      <c r="P261" s="141">
        <f t="shared" si="54"/>
        <v>0</v>
      </c>
      <c r="Q261" s="141">
        <v>0</v>
      </c>
      <c r="R261" s="141">
        <f t="shared" si="55"/>
        <v>0</v>
      </c>
      <c r="S261" s="141">
        <v>0</v>
      </c>
      <c r="T261" s="142">
        <f t="shared" si="56"/>
        <v>0</v>
      </c>
      <c r="AR261" s="143" t="s">
        <v>178</v>
      </c>
      <c r="AT261" s="143" t="s">
        <v>206</v>
      </c>
      <c r="AU261" s="143" t="s">
        <v>128</v>
      </c>
      <c r="AY261" s="13" t="s">
        <v>120</v>
      </c>
      <c r="BE261" s="144">
        <f t="shared" si="57"/>
        <v>0</v>
      </c>
      <c r="BF261" s="144">
        <f t="shared" si="58"/>
        <v>0</v>
      </c>
      <c r="BG261" s="144">
        <f t="shared" si="59"/>
        <v>0</v>
      </c>
      <c r="BH261" s="144">
        <f t="shared" si="60"/>
        <v>0</v>
      </c>
      <c r="BI261" s="144">
        <f t="shared" si="61"/>
        <v>0</v>
      </c>
      <c r="BJ261" s="13" t="s">
        <v>128</v>
      </c>
      <c r="BK261" s="144">
        <f t="shared" si="62"/>
        <v>0</v>
      </c>
      <c r="BL261" s="13" t="s">
        <v>150</v>
      </c>
      <c r="BM261" s="143" t="s">
        <v>542</v>
      </c>
    </row>
    <row r="262" spans="2:65" s="1" customFormat="1" ht="24.2" customHeight="1" x14ac:dyDescent="0.2">
      <c r="B262" s="131"/>
      <c r="C262" s="132" t="s">
        <v>340</v>
      </c>
      <c r="D262" s="132" t="s">
        <v>123</v>
      </c>
      <c r="E262" s="133" t="s">
        <v>543</v>
      </c>
      <c r="F262" s="134" t="s">
        <v>544</v>
      </c>
      <c r="G262" s="135" t="s">
        <v>323</v>
      </c>
      <c r="H262" s="136">
        <v>0</v>
      </c>
      <c r="I262" s="136"/>
      <c r="J262" s="137"/>
      <c r="K262" s="138"/>
      <c r="L262" s="25"/>
      <c r="M262" s="139" t="s">
        <v>1</v>
      </c>
      <c r="N262" s="140" t="s">
        <v>35</v>
      </c>
      <c r="O262" s="141">
        <v>0</v>
      </c>
      <c r="P262" s="141">
        <f t="shared" si="54"/>
        <v>0</v>
      </c>
      <c r="Q262" s="141">
        <v>0</v>
      </c>
      <c r="R262" s="141">
        <f t="shared" si="55"/>
        <v>0</v>
      </c>
      <c r="S262" s="141">
        <v>0</v>
      </c>
      <c r="T262" s="142">
        <f t="shared" si="56"/>
        <v>0</v>
      </c>
      <c r="AR262" s="143" t="s">
        <v>150</v>
      </c>
      <c r="AT262" s="143" t="s">
        <v>123</v>
      </c>
      <c r="AU262" s="143" t="s">
        <v>128</v>
      </c>
      <c r="AY262" s="13" t="s">
        <v>120</v>
      </c>
      <c r="BE262" s="144">
        <f t="shared" si="57"/>
        <v>0</v>
      </c>
      <c r="BF262" s="144">
        <f t="shared" si="58"/>
        <v>0</v>
      </c>
      <c r="BG262" s="144">
        <f t="shared" si="59"/>
        <v>0</v>
      </c>
      <c r="BH262" s="144">
        <f t="shared" si="60"/>
        <v>0</v>
      </c>
      <c r="BI262" s="144">
        <f t="shared" si="61"/>
        <v>0</v>
      </c>
      <c r="BJ262" s="13" t="s">
        <v>128</v>
      </c>
      <c r="BK262" s="144">
        <f t="shared" si="62"/>
        <v>0</v>
      </c>
      <c r="BL262" s="13" t="s">
        <v>150</v>
      </c>
      <c r="BM262" s="143" t="s">
        <v>545</v>
      </c>
    </row>
    <row r="263" spans="2:65" s="11" customFormat="1" ht="22.9" customHeight="1" x14ac:dyDescent="0.2">
      <c r="B263" s="120"/>
      <c r="D263" s="121" t="s">
        <v>68</v>
      </c>
      <c r="E263" s="129" t="s">
        <v>546</v>
      </c>
      <c r="F263" s="129" t="s">
        <v>547</v>
      </c>
      <c r="J263" s="130"/>
      <c r="L263" s="120"/>
      <c r="M263" s="124"/>
      <c r="P263" s="125">
        <f>SUM(P264:P275)</f>
        <v>0</v>
      </c>
      <c r="R263" s="125">
        <f>SUM(R264:R275)</f>
        <v>0</v>
      </c>
      <c r="T263" s="126">
        <f>SUM(T264:T275)</f>
        <v>0</v>
      </c>
      <c r="AR263" s="121" t="s">
        <v>128</v>
      </c>
      <c r="AT263" s="127" t="s">
        <v>68</v>
      </c>
      <c r="AU263" s="127" t="s">
        <v>77</v>
      </c>
      <c r="AY263" s="121" t="s">
        <v>120</v>
      </c>
      <c r="BK263" s="128">
        <f>SUM(BK264:BK275)</f>
        <v>0</v>
      </c>
    </row>
    <row r="264" spans="2:65" s="1" customFormat="1" ht="16.5" customHeight="1" x14ac:dyDescent="0.2">
      <c r="B264" s="131"/>
      <c r="C264" s="132" t="s">
        <v>548</v>
      </c>
      <c r="D264" s="132" t="s">
        <v>123</v>
      </c>
      <c r="E264" s="133" t="s">
        <v>549</v>
      </c>
      <c r="F264" s="134" t="s">
        <v>550</v>
      </c>
      <c r="G264" s="135" t="s">
        <v>551</v>
      </c>
      <c r="H264" s="136">
        <v>1</v>
      </c>
      <c r="I264" s="136"/>
      <c r="J264" s="137"/>
      <c r="K264" s="138"/>
      <c r="L264" s="25"/>
      <c r="M264" s="139" t="s">
        <v>1</v>
      </c>
      <c r="N264" s="140" t="s">
        <v>35</v>
      </c>
      <c r="O264" s="141">
        <v>0</v>
      </c>
      <c r="P264" s="141">
        <f t="shared" ref="P264:P275" si="63">O264*H264</f>
        <v>0</v>
      </c>
      <c r="Q264" s="141">
        <v>0</v>
      </c>
      <c r="R264" s="141">
        <f t="shared" ref="R264:R275" si="64">Q264*H264</f>
        <v>0</v>
      </c>
      <c r="S264" s="141">
        <v>0</v>
      </c>
      <c r="T264" s="142">
        <f t="shared" ref="T264:T275" si="65">S264*H264</f>
        <v>0</v>
      </c>
      <c r="AR264" s="143" t="s">
        <v>150</v>
      </c>
      <c r="AT264" s="143" t="s">
        <v>123</v>
      </c>
      <c r="AU264" s="143" t="s">
        <v>128</v>
      </c>
      <c r="AY264" s="13" t="s">
        <v>120</v>
      </c>
      <c r="BE264" s="144">
        <f t="shared" ref="BE264:BE275" si="66">IF(N264="základná",J264,0)</f>
        <v>0</v>
      </c>
      <c r="BF264" s="144">
        <f t="shared" ref="BF264:BF275" si="67">IF(N264="znížená",J264,0)</f>
        <v>0</v>
      </c>
      <c r="BG264" s="144">
        <f t="shared" ref="BG264:BG275" si="68">IF(N264="zákl. prenesená",J264,0)</f>
        <v>0</v>
      </c>
      <c r="BH264" s="144">
        <f t="shared" ref="BH264:BH275" si="69">IF(N264="zníž. prenesená",J264,0)</f>
        <v>0</v>
      </c>
      <c r="BI264" s="144">
        <f t="shared" ref="BI264:BI275" si="70">IF(N264="nulová",J264,0)</f>
        <v>0</v>
      </c>
      <c r="BJ264" s="13" t="s">
        <v>128</v>
      </c>
      <c r="BK264" s="144">
        <f t="shared" ref="BK264:BK275" si="71">ROUND(I264*H264,2)</f>
        <v>0</v>
      </c>
      <c r="BL264" s="13" t="s">
        <v>150</v>
      </c>
      <c r="BM264" s="143" t="s">
        <v>552</v>
      </c>
    </row>
    <row r="265" spans="2:65" s="1" customFormat="1" ht="16.5" customHeight="1" x14ac:dyDescent="0.2">
      <c r="B265" s="131"/>
      <c r="C265" s="132" t="s">
        <v>344</v>
      </c>
      <c r="D265" s="132" t="s">
        <v>123</v>
      </c>
      <c r="E265" s="133" t="s">
        <v>553</v>
      </c>
      <c r="F265" s="134" t="s">
        <v>554</v>
      </c>
      <c r="G265" s="135" t="s">
        <v>193</v>
      </c>
      <c r="H265" s="136">
        <v>5</v>
      </c>
      <c r="I265" s="136"/>
      <c r="J265" s="137"/>
      <c r="K265" s="138"/>
      <c r="L265" s="25"/>
      <c r="M265" s="139" t="s">
        <v>1</v>
      </c>
      <c r="N265" s="140" t="s">
        <v>35</v>
      </c>
      <c r="O265" s="141">
        <v>0</v>
      </c>
      <c r="P265" s="141">
        <f t="shared" si="63"/>
        <v>0</v>
      </c>
      <c r="Q265" s="141">
        <v>0</v>
      </c>
      <c r="R265" s="141">
        <f t="shared" si="64"/>
        <v>0</v>
      </c>
      <c r="S265" s="141">
        <v>0</v>
      </c>
      <c r="T265" s="142">
        <f t="shared" si="65"/>
        <v>0</v>
      </c>
      <c r="AR265" s="143" t="s">
        <v>150</v>
      </c>
      <c r="AT265" s="143" t="s">
        <v>123</v>
      </c>
      <c r="AU265" s="143" t="s">
        <v>128</v>
      </c>
      <c r="AY265" s="13" t="s">
        <v>120</v>
      </c>
      <c r="BE265" s="144">
        <f t="shared" si="66"/>
        <v>0</v>
      </c>
      <c r="BF265" s="144">
        <f t="shared" si="67"/>
        <v>0</v>
      </c>
      <c r="BG265" s="144">
        <f t="shared" si="68"/>
        <v>0</v>
      </c>
      <c r="BH265" s="144">
        <f t="shared" si="69"/>
        <v>0</v>
      </c>
      <c r="BI265" s="144">
        <f t="shared" si="70"/>
        <v>0</v>
      </c>
      <c r="BJ265" s="13" t="s">
        <v>128</v>
      </c>
      <c r="BK265" s="144">
        <f t="shared" si="71"/>
        <v>0</v>
      </c>
      <c r="BL265" s="13" t="s">
        <v>150</v>
      </c>
      <c r="BM265" s="143" t="s">
        <v>555</v>
      </c>
    </row>
    <row r="266" spans="2:65" s="1" customFormat="1" ht="16.5" customHeight="1" x14ac:dyDescent="0.2">
      <c r="B266" s="131"/>
      <c r="C266" s="132" t="s">
        <v>556</v>
      </c>
      <c r="D266" s="132" t="s">
        <v>123</v>
      </c>
      <c r="E266" s="133" t="s">
        <v>557</v>
      </c>
      <c r="F266" s="134" t="s">
        <v>558</v>
      </c>
      <c r="G266" s="135" t="s">
        <v>193</v>
      </c>
      <c r="H266" s="136">
        <v>4</v>
      </c>
      <c r="I266" s="136"/>
      <c r="J266" s="137"/>
      <c r="K266" s="138"/>
      <c r="L266" s="25"/>
      <c r="M266" s="139" t="s">
        <v>1</v>
      </c>
      <c r="N266" s="140" t="s">
        <v>35</v>
      </c>
      <c r="O266" s="141">
        <v>0</v>
      </c>
      <c r="P266" s="141">
        <f t="shared" si="63"/>
        <v>0</v>
      </c>
      <c r="Q266" s="141">
        <v>0</v>
      </c>
      <c r="R266" s="141">
        <f t="shared" si="64"/>
        <v>0</v>
      </c>
      <c r="S266" s="141">
        <v>0</v>
      </c>
      <c r="T266" s="142">
        <f t="shared" si="65"/>
        <v>0</v>
      </c>
      <c r="AR266" s="143" t="s">
        <v>150</v>
      </c>
      <c r="AT266" s="143" t="s">
        <v>123</v>
      </c>
      <c r="AU266" s="143" t="s">
        <v>128</v>
      </c>
      <c r="AY266" s="13" t="s">
        <v>120</v>
      </c>
      <c r="BE266" s="144">
        <f t="shared" si="66"/>
        <v>0</v>
      </c>
      <c r="BF266" s="144">
        <f t="shared" si="67"/>
        <v>0</v>
      </c>
      <c r="BG266" s="144">
        <f t="shared" si="68"/>
        <v>0</v>
      </c>
      <c r="BH266" s="144">
        <f t="shared" si="69"/>
        <v>0</v>
      </c>
      <c r="BI266" s="144">
        <f t="shared" si="70"/>
        <v>0</v>
      </c>
      <c r="BJ266" s="13" t="s">
        <v>128</v>
      </c>
      <c r="BK266" s="144">
        <f t="shared" si="71"/>
        <v>0</v>
      </c>
      <c r="BL266" s="13" t="s">
        <v>150</v>
      </c>
      <c r="BM266" s="143" t="s">
        <v>559</v>
      </c>
    </row>
    <row r="267" spans="2:65" s="1" customFormat="1" ht="24.2" customHeight="1" x14ac:dyDescent="0.2">
      <c r="B267" s="131"/>
      <c r="C267" s="132" t="s">
        <v>345</v>
      </c>
      <c r="D267" s="132" t="s">
        <v>123</v>
      </c>
      <c r="E267" s="133" t="s">
        <v>560</v>
      </c>
      <c r="F267" s="134" t="s">
        <v>561</v>
      </c>
      <c r="G267" s="135" t="s">
        <v>551</v>
      </c>
      <c r="H267" s="136">
        <v>6</v>
      </c>
      <c r="I267" s="136"/>
      <c r="J267" s="137"/>
      <c r="K267" s="138"/>
      <c r="L267" s="25"/>
      <c r="M267" s="139" t="s">
        <v>1</v>
      </c>
      <c r="N267" s="140" t="s">
        <v>35</v>
      </c>
      <c r="O267" s="141">
        <v>0</v>
      </c>
      <c r="P267" s="141">
        <f t="shared" si="63"/>
        <v>0</v>
      </c>
      <c r="Q267" s="141">
        <v>0</v>
      </c>
      <c r="R267" s="141">
        <f t="shared" si="64"/>
        <v>0</v>
      </c>
      <c r="S267" s="141">
        <v>0</v>
      </c>
      <c r="T267" s="142">
        <f t="shared" si="65"/>
        <v>0</v>
      </c>
      <c r="AR267" s="143" t="s">
        <v>150</v>
      </c>
      <c r="AT267" s="143" t="s">
        <v>123</v>
      </c>
      <c r="AU267" s="143" t="s">
        <v>128</v>
      </c>
      <c r="AY267" s="13" t="s">
        <v>120</v>
      </c>
      <c r="BE267" s="144">
        <f t="shared" si="66"/>
        <v>0</v>
      </c>
      <c r="BF267" s="144">
        <f t="shared" si="67"/>
        <v>0</v>
      </c>
      <c r="BG267" s="144">
        <f t="shared" si="68"/>
        <v>0</v>
      </c>
      <c r="BH267" s="144">
        <f t="shared" si="69"/>
        <v>0</v>
      </c>
      <c r="BI267" s="144">
        <f t="shared" si="70"/>
        <v>0</v>
      </c>
      <c r="BJ267" s="13" t="s">
        <v>128</v>
      </c>
      <c r="BK267" s="144">
        <f t="shared" si="71"/>
        <v>0</v>
      </c>
      <c r="BL267" s="13" t="s">
        <v>150</v>
      </c>
      <c r="BM267" s="143" t="s">
        <v>562</v>
      </c>
    </row>
    <row r="268" spans="2:65" s="1" customFormat="1" ht="24.2" customHeight="1" x14ac:dyDescent="0.2">
      <c r="B268" s="131"/>
      <c r="C268" s="132" t="s">
        <v>563</v>
      </c>
      <c r="D268" s="132" t="s">
        <v>123</v>
      </c>
      <c r="E268" s="133" t="s">
        <v>564</v>
      </c>
      <c r="F268" s="134" t="s">
        <v>565</v>
      </c>
      <c r="G268" s="135" t="s">
        <v>551</v>
      </c>
      <c r="H268" s="136">
        <v>1</v>
      </c>
      <c r="I268" s="136"/>
      <c r="J268" s="137"/>
      <c r="K268" s="138"/>
      <c r="L268" s="25"/>
      <c r="M268" s="139" t="s">
        <v>1</v>
      </c>
      <c r="N268" s="140" t="s">
        <v>35</v>
      </c>
      <c r="O268" s="141">
        <v>0</v>
      </c>
      <c r="P268" s="141">
        <f t="shared" si="63"/>
        <v>0</v>
      </c>
      <c r="Q268" s="141">
        <v>0</v>
      </c>
      <c r="R268" s="141">
        <f t="shared" si="64"/>
        <v>0</v>
      </c>
      <c r="S268" s="141">
        <v>0</v>
      </c>
      <c r="T268" s="142">
        <f t="shared" si="65"/>
        <v>0</v>
      </c>
      <c r="AR268" s="143" t="s">
        <v>150</v>
      </c>
      <c r="AT268" s="143" t="s">
        <v>123</v>
      </c>
      <c r="AU268" s="143" t="s">
        <v>128</v>
      </c>
      <c r="AY268" s="13" t="s">
        <v>120</v>
      </c>
      <c r="BE268" s="144">
        <f t="shared" si="66"/>
        <v>0</v>
      </c>
      <c r="BF268" s="144">
        <f t="shared" si="67"/>
        <v>0</v>
      </c>
      <c r="BG268" s="144">
        <f t="shared" si="68"/>
        <v>0</v>
      </c>
      <c r="BH268" s="144">
        <f t="shared" si="69"/>
        <v>0</v>
      </c>
      <c r="BI268" s="144">
        <f t="shared" si="70"/>
        <v>0</v>
      </c>
      <c r="BJ268" s="13" t="s">
        <v>128</v>
      </c>
      <c r="BK268" s="144">
        <f t="shared" si="71"/>
        <v>0</v>
      </c>
      <c r="BL268" s="13" t="s">
        <v>150</v>
      </c>
      <c r="BM268" s="143" t="s">
        <v>566</v>
      </c>
    </row>
    <row r="269" spans="2:65" s="1" customFormat="1" ht="33" customHeight="1" x14ac:dyDescent="0.2">
      <c r="B269" s="131"/>
      <c r="C269" s="132" t="s">
        <v>349</v>
      </c>
      <c r="D269" s="132" t="s">
        <v>123</v>
      </c>
      <c r="E269" s="133" t="s">
        <v>567</v>
      </c>
      <c r="F269" s="134" t="s">
        <v>568</v>
      </c>
      <c r="G269" s="135" t="s">
        <v>193</v>
      </c>
      <c r="H269" s="136">
        <v>9</v>
      </c>
      <c r="I269" s="136"/>
      <c r="J269" s="137"/>
      <c r="K269" s="138"/>
      <c r="L269" s="25"/>
      <c r="M269" s="139" t="s">
        <v>1</v>
      </c>
      <c r="N269" s="140" t="s">
        <v>35</v>
      </c>
      <c r="O269" s="141">
        <v>0</v>
      </c>
      <c r="P269" s="141">
        <f t="shared" si="63"/>
        <v>0</v>
      </c>
      <c r="Q269" s="141">
        <v>0</v>
      </c>
      <c r="R269" s="141">
        <f t="shared" si="64"/>
        <v>0</v>
      </c>
      <c r="S269" s="141">
        <v>0</v>
      </c>
      <c r="T269" s="142">
        <f t="shared" si="65"/>
        <v>0</v>
      </c>
      <c r="AR269" s="143" t="s">
        <v>150</v>
      </c>
      <c r="AT269" s="143" t="s">
        <v>123</v>
      </c>
      <c r="AU269" s="143" t="s">
        <v>128</v>
      </c>
      <c r="AY269" s="13" t="s">
        <v>120</v>
      </c>
      <c r="BE269" s="144">
        <f t="shared" si="66"/>
        <v>0</v>
      </c>
      <c r="BF269" s="144">
        <f t="shared" si="67"/>
        <v>0</v>
      </c>
      <c r="BG269" s="144">
        <f t="shared" si="68"/>
        <v>0</v>
      </c>
      <c r="BH269" s="144">
        <f t="shared" si="69"/>
        <v>0</v>
      </c>
      <c r="BI269" s="144">
        <f t="shared" si="70"/>
        <v>0</v>
      </c>
      <c r="BJ269" s="13" t="s">
        <v>128</v>
      </c>
      <c r="BK269" s="144">
        <f t="shared" si="71"/>
        <v>0</v>
      </c>
      <c r="BL269" s="13" t="s">
        <v>150</v>
      </c>
      <c r="BM269" s="143" t="s">
        <v>569</v>
      </c>
    </row>
    <row r="270" spans="2:65" s="1" customFormat="1" ht="33" customHeight="1" x14ac:dyDescent="0.2">
      <c r="B270" s="131"/>
      <c r="C270" s="132" t="s">
        <v>570</v>
      </c>
      <c r="D270" s="132" t="s">
        <v>123</v>
      </c>
      <c r="E270" s="133" t="s">
        <v>571</v>
      </c>
      <c r="F270" s="134" t="s">
        <v>572</v>
      </c>
      <c r="G270" s="135" t="s">
        <v>551</v>
      </c>
      <c r="H270" s="136">
        <v>1</v>
      </c>
      <c r="I270" s="136"/>
      <c r="J270" s="137"/>
      <c r="K270" s="138"/>
      <c r="L270" s="25"/>
      <c r="M270" s="139" t="s">
        <v>1</v>
      </c>
      <c r="N270" s="140" t="s">
        <v>35</v>
      </c>
      <c r="O270" s="141">
        <v>0</v>
      </c>
      <c r="P270" s="141">
        <f t="shared" si="63"/>
        <v>0</v>
      </c>
      <c r="Q270" s="141">
        <v>0</v>
      </c>
      <c r="R270" s="141">
        <f t="shared" si="64"/>
        <v>0</v>
      </c>
      <c r="S270" s="141">
        <v>0</v>
      </c>
      <c r="T270" s="142">
        <f t="shared" si="65"/>
        <v>0</v>
      </c>
      <c r="AR270" s="143" t="s">
        <v>150</v>
      </c>
      <c r="AT270" s="143" t="s">
        <v>123</v>
      </c>
      <c r="AU270" s="143" t="s">
        <v>128</v>
      </c>
      <c r="AY270" s="13" t="s">
        <v>120</v>
      </c>
      <c r="BE270" s="144">
        <f t="shared" si="66"/>
        <v>0</v>
      </c>
      <c r="BF270" s="144">
        <f t="shared" si="67"/>
        <v>0</v>
      </c>
      <c r="BG270" s="144">
        <f t="shared" si="68"/>
        <v>0</v>
      </c>
      <c r="BH270" s="144">
        <f t="shared" si="69"/>
        <v>0</v>
      </c>
      <c r="BI270" s="144">
        <f t="shared" si="70"/>
        <v>0</v>
      </c>
      <c r="BJ270" s="13" t="s">
        <v>128</v>
      </c>
      <c r="BK270" s="144">
        <f t="shared" si="71"/>
        <v>0</v>
      </c>
      <c r="BL270" s="13" t="s">
        <v>150</v>
      </c>
      <c r="BM270" s="143" t="s">
        <v>573</v>
      </c>
    </row>
    <row r="271" spans="2:65" s="1" customFormat="1" ht="33" customHeight="1" x14ac:dyDescent="0.2">
      <c r="B271" s="131"/>
      <c r="C271" s="132" t="s">
        <v>350</v>
      </c>
      <c r="D271" s="132" t="s">
        <v>123</v>
      </c>
      <c r="E271" s="133" t="s">
        <v>574</v>
      </c>
      <c r="F271" s="134" t="s">
        <v>575</v>
      </c>
      <c r="G271" s="135" t="s">
        <v>189</v>
      </c>
      <c r="H271" s="136">
        <v>13.6</v>
      </c>
      <c r="I271" s="136"/>
      <c r="J271" s="137"/>
      <c r="K271" s="138"/>
      <c r="L271" s="25"/>
      <c r="M271" s="139" t="s">
        <v>1</v>
      </c>
      <c r="N271" s="140" t="s">
        <v>35</v>
      </c>
      <c r="O271" s="141">
        <v>0</v>
      </c>
      <c r="P271" s="141">
        <f t="shared" si="63"/>
        <v>0</v>
      </c>
      <c r="Q271" s="141">
        <v>0</v>
      </c>
      <c r="R271" s="141">
        <f t="shared" si="64"/>
        <v>0</v>
      </c>
      <c r="S271" s="141">
        <v>0</v>
      </c>
      <c r="T271" s="142">
        <f t="shared" si="65"/>
        <v>0</v>
      </c>
      <c r="AR271" s="143" t="s">
        <v>150</v>
      </c>
      <c r="AT271" s="143" t="s">
        <v>123</v>
      </c>
      <c r="AU271" s="143" t="s">
        <v>128</v>
      </c>
      <c r="AY271" s="13" t="s">
        <v>120</v>
      </c>
      <c r="BE271" s="144">
        <f t="shared" si="66"/>
        <v>0</v>
      </c>
      <c r="BF271" s="144">
        <f t="shared" si="67"/>
        <v>0</v>
      </c>
      <c r="BG271" s="144">
        <f t="shared" si="68"/>
        <v>0</v>
      </c>
      <c r="BH271" s="144">
        <f t="shared" si="69"/>
        <v>0</v>
      </c>
      <c r="BI271" s="144">
        <f t="shared" si="70"/>
        <v>0</v>
      </c>
      <c r="BJ271" s="13" t="s">
        <v>128</v>
      </c>
      <c r="BK271" s="144">
        <f t="shared" si="71"/>
        <v>0</v>
      </c>
      <c r="BL271" s="13" t="s">
        <v>150</v>
      </c>
      <c r="BM271" s="143" t="s">
        <v>576</v>
      </c>
    </row>
    <row r="272" spans="2:65" s="1" customFormat="1" ht="16.5" customHeight="1" x14ac:dyDescent="0.2">
      <c r="B272" s="131"/>
      <c r="C272" s="145" t="s">
        <v>577</v>
      </c>
      <c r="D272" s="145" t="s">
        <v>206</v>
      </c>
      <c r="E272" s="146" t="s">
        <v>578</v>
      </c>
      <c r="F272" s="147" t="s">
        <v>579</v>
      </c>
      <c r="G272" s="148" t="s">
        <v>189</v>
      </c>
      <c r="H272" s="149">
        <v>13.6</v>
      </c>
      <c r="I272" s="149"/>
      <c r="J272" s="150"/>
      <c r="K272" s="151"/>
      <c r="L272" s="152"/>
      <c r="M272" s="153" t="s">
        <v>1</v>
      </c>
      <c r="N272" s="154" t="s">
        <v>35</v>
      </c>
      <c r="O272" s="141">
        <v>0</v>
      </c>
      <c r="P272" s="141">
        <f t="shared" si="63"/>
        <v>0</v>
      </c>
      <c r="Q272" s="141">
        <v>0</v>
      </c>
      <c r="R272" s="141">
        <f t="shared" si="64"/>
        <v>0</v>
      </c>
      <c r="S272" s="141">
        <v>0</v>
      </c>
      <c r="T272" s="142">
        <f t="shared" si="65"/>
        <v>0</v>
      </c>
      <c r="AR272" s="143" t="s">
        <v>178</v>
      </c>
      <c r="AT272" s="143" t="s">
        <v>206</v>
      </c>
      <c r="AU272" s="143" t="s">
        <v>128</v>
      </c>
      <c r="AY272" s="13" t="s">
        <v>120</v>
      </c>
      <c r="BE272" s="144">
        <f t="shared" si="66"/>
        <v>0</v>
      </c>
      <c r="BF272" s="144">
        <f t="shared" si="67"/>
        <v>0</v>
      </c>
      <c r="BG272" s="144">
        <f t="shared" si="68"/>
        <v>0</v>
      </c>
      <c r="BH272" s="144">
        <f t="shared" si="69"/>
        <v>0</v>
      </c>
      <c r="BI272" s="144">
        <f t="shared" si="70"/>
        <v>0</v>
      </c>
      <c r="BJ272" s="13" t="s">
        <v>128</v>
      </c>
      <c r="BK272" s="144">
        <f t="shared" si="71"/>
        <v>0</v>
      </c>
      <c r="BL272" s="13" t="s">
        <v>150</v>
      </c>
      <c r="BM272" s="143" t="s">
        <v>580</v>
      </c>
    </row>
    <row r="273" spans="2:65" s="1" customFormat="1" ht="16.5" customHeight="1" x14ac:dyDescent="0.2">
      <c r="B273" s="131"/>
      <c r="C273" s="145" t="s">
        <v>352</v>
      </c>
      <c r="D273" s="145" t="s">
        <v>206</v>
      </c>
      <c r="E273" s="146" t="s">
        <v>581</v>
      </c>
      <c r="F273" s="147" t="s">
        <v>582</v>
      </c>
      <c r="G273" s="148" t="s">
        <v>189</v>
      </c>
      <c r="H273" s="149">
        <v>13.6</v>
      </c>
      <c r="I273" s="149"/>
      <c r="J273" s="150"/>
      <c r="K273" s="151"/>
      <c r="L273" s="152"/>
      <c r="M273" s="153" t="s">
        <v>1</v>
      </c>
      <c r="N273" s="154" t="s">
        <v>35</v>
      </c>
      <c r="O273" s="141">
        <v>0</v>
      </c>
      <c r="P273" s="141">
        <f t="shared" si="63"/>
        <v>0</v>
      </c>
      <c r="Q273" s="141">
        <v>0</v>
      </c>
      <c r="R273" s="141">
        <f t="shared" si="64"/>
        <v>0</v>
      </c>
      <c r="S273" s="141">
        <v>0</v>
      </c>
      <c r="T273" s="142">
        <f t="shared" si="65"/>
        <v>0</v>
      </c>
      <c r="AR273" s="143" t="s">
        <v>178</v>
      </c>
      <c r="AT273" s="143" t="s">
        <v>206</v>
      </c>
      <c r="AU273" s="143" t="s">
        <v>128</v>
      </c>
      <c r="AY273" s="13" t="s">
        <v>120</v>
      </c>
      <c r="BE273" s="144">
        <f t="shared" si="66"/>
        <v>0</v>
      </c>
      <c r="BF273" s="144">
        <f t="shared" si="67"/>
        <v>0</v>
      </c>
      <c r="BG273" s="144">
        <f t="shared" si="68"/>
        <v>0</v>
      </c>
      <c r="BH273" s="144">
        <f t="shared" si="69"/>
        <v>0</v>
      </c>
      <c r="BI273" s="144">
        <f t="shared" si="70"/>
        <v>0</v>
      </c>
      <c r="BJ273" s="13" t="s">
        <v>128</v>
      </c>
      <c r="BK273" s="144">
        <f t="shared" si="71"/>
        <v>0</v>
      </c>
      <c r="BL273" s="13" t="s">
        <v>150</v>
      </c>
      <c r="BM273" s="143" t="s">
        <v>583</v>
      </c>
    </row>
    <row r="274" spans="2:65" s="1" customFormat="1" ht="33" customHeight="1" x14ac:dyDescent="0.2">
      <c r="B274" s="131"/>
      <c r="C274" s="132" t="s">
        <v>584</v>
      </c>
      <c r="D274" s="132" t="s">
        <v>123</v>
      </c>
      <c r="E274" s="133" t="s">
        <v>585</v>
      </c>
      <c r="F274" s="134" t="s">
        <v>586</v>
      </c>
      <c r="G274" s="135" t="s">
        <v>189</v>
      </c>
      <c r="H274" s="136">
        <v>14.23</v>
      </c>
      <c r="I274" s="136"/>
      <c r="J274" s="137"/>
      <c r="K274" s="138"/>
      <c r="L274" s="25"/>
      <c r="M274" s="139" t="s">
        <v>1</v>
      </c>
      <c r="N274" s="140" t="s">
        <v>35</v>
      </c>
      <c r="O274" s="141">
        <v>0</v>
      </c>
      <c r="P274" s="141">
        <f t="shared" si="63"/>
        <v>0</v>
      </c>
      <c r="Q274" s="141">
        <v>0</v>
      </c>
      <c r="R274" s="141">
        <f t="shared" si="64"/>
        <v>0</v>
      </c>
      <c r="S274" s="141">
        <v>0</v>
      </c>
      <c r="T274" s="142">
        <f t="shared" si="65"/>
        <v>0</v>
      </c>
      <c r="AR274" s="143" t="s">
        <v>150</v>
      </c>
      <c r="AT274" s="143" t="s">
        <v>123</v>
      </c>
      <c r="AU274" s="143" t="s">
        <v>128</v>
      </c>
      <c r="AY274" s="13" t="s">
        <v>120</v>
      </c>
      <c r="BE274" s="144">
        <f t="shared" si="66"/>
        <v>0</v>
      </c>
      <c r="BF274" s="144">
        <f t="shared" si="67"/>
        <v>0</v>
      </c>
      <c r="BG274" s="144">
        <f t="shared" si="68"/>
        <v>0</v>
      </c>
      <c r="BH274" s="144">
        <f t="shared" si="69"/>
        <v>0</v>
      </c>
      <c r="BI274" s="144">
        <f t="shared" si="70"/>
        <v>0</v>
      </c>
      <c r="BJ274" s="13" t="s">
        <v>128</v>
      </c>
      <c r="BK274" s="144">
        <f t="shared" si="71"/>
        <v>0</v>
      </c>
      <c r="BL274" s="13" t="s">
        <v>150</v>
      </c>
      <c r="BM274" s="143" t="s">
        <v>587</v>
      </c>
    </row>
    <row r="275" spans="2:65" s="1" customFormat="1" ht="24.2" customHeight="1" x14ac:dyDescent="0.2">
      <c r="B275" s="131"/>
      <c r="C275" s="132" t="s">
        <v>355</v>
      </c>
      <c r="D275" s="132" t="s">
        <v>123</v>
      </c>
      <c r="E275" s="133" t="s">
        <v>588</v>
      </c>
      <c r="F275" s="134" t="s">
        <v>589</v>
      </c>
      <c r="G275" s="135" t="s">
        <v>323</v>
      </c>
      <c r="H275" s="136">
        <v>1567</v>
      </c>
      <c r="I275" s="136"/>
      <c r="J275" s="137"/>
      <c r="K275" s="138"/>
      <c r="L275" s="25"/>
      <c r="M275" s="139" t="s">
        <v>1</v>
      </c>
      <c r="N275" s="140" t="s">
        <v>35</v>
      </c>
      <c r="O275" s="141">
        <v>0</v>
      </c>
      <c r="P275" s="141">
        <f t="shared" si="63"/>
        <v>0</v>
      </c>
      <c r="Q275" s="141">
        <v>0</v>
      </c>
      <c r="R275" s="141">
        <f t="shared" si="64"/>
        <v>0</v>
      </c>
      <c r="S275" s="141">
        <v>0</v>
      </c>
      <c r="T275" s="142">
        <f t="shared" si="65"/>
        <v>0</v>
      </c>
      <c r="AR275" s="143" t="s">
        <v>150</v>
      </c>
      <c r="AT275" s="143" t="s">
        <v>123</v>
      </c>
      <c r="AU275" s="143" t="s">
        <v>128</v>
      </c>
      <c r="AY275" s="13" t="s">
        <v>120</v>
      </c>
      <c r="BE275" s="144">
        <f t="shared" si="66"/>
        <v>0</v>
      </c>
      <c r="BF275" s="144">
        <f t="shared" si="67"/>
        <v>0</v>
      </c>
      <c r="BG275" s="144">
        <f t="shared" si="68"/>
        <v>0</v>
      </c>
      <c r="BH275" s="144">
        <f t="shared" si="69"/>
        <v>0</v>
      </c>
      <c r="BI275" s="144">
        <f t="shared" si="70"/>
        <v>0</v>
      </c>
      <c r="BJ275" s="13" t="s">
        <v>128</v>
      </c>
      <c r="BK275" s="144">
        <f t="shared" si="71"/>
        <v>0</v>
      </c>
      <c r="BL275" s="13" t="s">
        <v>150</v>
      </c>
      <c r="BM275" s="143" t="s">
        <v>590</v>
      </c>
    </row>
    <row r="276" spans="2:65" s="11" customFormat="1" ht="22.9" customHeight="1" x14ac:dyDescent="0.2">
      <c r="B276" s="120"/>
      <c r="D276" s="121" t="s">
        <v>68</v>
      </c>
      <c r="E276" s="129" t="s">
        <v>591</v>
      </c>
      <c r="F276" s="129" t="s">
        <v>592</v>
      </c>
      <c r="J276" s="130"/>
      <c r="L276" s="120"/>
      <c r="M276" s="124"/>
      <c r="P276" s="125">
        <f>P277</f>
        <v>0</v>
      </c>
      <c r="R276" s="125">
        <f>R277</f>
        <v>0</v>
      </c>
      <c r="T276" s="126">
        <f>T277</f>
        <v>0</v>
      </c>
      <c r="AR276" s="121" t="s">
        <v>128</v>
      </c>
      <c r="AT276" s="127" t="s">
        <v>68</v>
      </c>
      <c r="AU276" s="127" t="s">
        <v>77</v>
      </c>
      <c r="AY276" s="121" t="s">
        <v>120</v>
      </c>
      <c r="BK276" s="128">
        <f>BK277</f>
        <v>0</v>
      </c>
    </row>
    <row r="277" spans="2:65" s="1" customFormat="1" ht="24.2" customHeight="1" x14ac:dyDescent="0.2">
      <c r="B277" s="131"/>
      <c r="C277" s="132" t="s">
        <v>593</v>
      </c>
      <c r="D277" s="132" t="s">
        <v>123</v>
      </c>
      <c r="E277" s="133" t="s">
        <v>594</v>
      </c>
      <c r="F277" s="134" t="s">
        <v>595</v>
      </c>
      <c r="G277" s="135" t="s">
        <v>551</v>
      </c>
      <c r="H277" s="136">
        <v>1</v>
      </c>
      <c r="I277" s="136"/>
      <c r="J277" s="137"/>
      <c r="K277" s="138"/>
      <c r="L277" s="25"/>
      <c r="M277" s="139" t="s">
        <v>1</v>
      </c>
      <c r="N277" s="140" t="s">
        <v>35</v>
      </c>
      <c r="O277" s="141">
        <v>0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150</v>
      </c>
      <c r="AT277" s="143" t="s">
        <v>123</v>
      </c>
      <c r="AU277" s="143" t="s">
        <v>128</v>
      </c>
      <c r="AY277" s="13" t="s">
        <v>120</v>
      </c>
      <c r="BE277" s="144">
        <f>IF(N277="základná",J277,0)</f>
        <v>0</v>
      </c>
      <c r="BF277" s="144">
        <f>IF(N277="znížená",J277,0)</f>
        <v>0</v>
      </c>
      <c r="BG277" s="144">
        <f>IF(N277="zákl. prenesená",J277,0)</f>
        <v>0</v>
      </c>
      <c r="BH277" s="144">
        <f>IF(N277="zníž. prenesená",J277,0)</f>
        <v>0</v>
      </c>
      <c r="BI277" s="144">
        <f>IF(N277="nulová",J277,0)</f>
        <v>0</v>
      </c>
      <c r="BJ277" s="13" t="s">
        <v>128</v>
      </c>
      <c r="BK277" s="144">
        <f>ROUND(I277*H277,2)</f>
        <v>0</v>
      </c>
      <c r="BL277" s="13" t="s">
        <v>150</v>
      </c>
      <c r="BM277" s="143" t="s">
        <v>596</v>
      </c>
    </row>
    <row r="278" spans="2:65" s="11" customFormat="1" ht="22.9" customHeight="1" x14ac:dyDescent="0.2">
      <c r="B278" s="120"/>
      <c r="D278" s="121" t="s">
        <v>68</v>
      </c>
      <c r="E278" s="129" t="s">
        <v>597</v>
      </c>
      <c r="F278" s="129" t="s">
        <v>598</v>
      </c>
      <c r="J278" s="130"/>
      <c r="L278" s="120"/>
      <c r="M278" s="124"/>
      <c r="P278" s="125">
        <f>SUM(P279:P287)</f>
        <v>0</v>
      </c>
      <c r="R278" s="125">
        <f>SUM(R279:R287)</f>
        <v>0</v>
      </c>
      <c r="T278" s="126">
        <f>SUM(T279:T287)</f>
        <v>0</v>
      </c>
      <c r="AR278" s="121" t="s">
        <v>128</v>
      </c>
      <c r="AT278" s="127" t="s">
        <v>68</v>
      </c>
      <c r="AU278" s="127" t="s">
        <v>77</v>
      </c>
      <c r="AY278" s="121" t="s">
        <v>120</v>
      </c>
      <c r="BK278" s="128">
        <f>SUM(BK279:BK287)</f>
        <v>0</v>
      </c>
    </row>
    <row r="279" spans="2:65" s="1" customFormat="1" ht="21.75" customHeight="1" x14ac:dyDescent="0.2">
      <c r="B279" s="131"/>
      <c r="C279" s="132" t="s">
        <v>359</v>
      </c>
      <c r="D279" s="132" t="s">
        <v>123</v>
      </c>
      <c r="E279" s="133" t="s">
        <v>599</v>
      </c>
      <c r="F279" s="134" t="s">
        <v>600</v>
      </c>
      <c r="G279" s="135" t="s">
        <v>189</v>
      </c>
      <c r="H279" s="136">
        <v>85.78</v>
      </c>
      <c r="I279" s="136"/>
      <c r="J279" s="137"/>
      <c r="K279" s="138"/>
      <c r="L279" s="25"/>
      <c r="M279" s="139" t="s">
        <v>1</v>
      </c>
      <c r="N279" s="140" t="s">
        <v>35</v>
      </c>
      <c r="O279" s="141">
        <v>0</v>
      </c>
      <c r="P279" s="141">
        <f t="shared" ref="P279:P287" si="72">O279*H279</f>
        <v>0</v>
      </c>
      <c r="Q279" s="141">
        <v>0</v>
      </c>
      <c r="R279" s="141">
        <f t="shared" ref="R279:R287" si="73">Q279*H279</f>
        <v>0</v>
      </c>
      <c r="S279" s="141">
        <v>0</v>
      </c>
      <c r="T279" s="142">
        <f t="shared" ref="T279:T287" si="74">S279*H279</f>
        <v>0</v>
      </c>
      <c r="AR279" s="143" t="s">
        <v>150</v>
      </c>
      <c r="AT279" s="143" t="s">
        <v>123</v>
      </c>
      <c r="AU279" s="143" t="s">
        <v>128</v>
      </c>
      <c r="AY279" s="13" t="s">
        <v>120</v>
      </c>
      <c r="BE279" s="144">
        <f t="shared" ref="BE279:BE287" si="75">IF(N279="základná",J279,0)</f>
        <v>0</v>
      </c>
      <c r="BF279" s="144">
        <f t="shared" ref="BF279:BF287" si="76">IF(N279="znížená",J279,0)</f>
        <v>0</v>
      </c>
      <c r="BG279" s="144">
        <f t="shared" ref="BG279:BG287" si="77">IF(N279="zákl. prenesená",J279,0)</f>
        <v>0</v>
      </c>
      <c r="BH279" s="144">
        <f t="shared" ref="BH279:BH287" si="78">IF(N279="zníž. prenesená",J279,0)</f>
        <v>0</v>
      </c>
      <c r="BI279" s="144">
        <f t="shared" ref="BI279:BI287" si="79">IF(N279="nulová",J279,0)</f>
        <v>0</v>
      </c>
      <c r="BJ279" s="13" t="s">
        <v>128</v>
      </c>
      <c r="BK279" s="144">
        <f t="shared" ref="BK279:BK287" si="80">ROUND(I279*H279,2)</f>
        <v>0</v>
      </c>
      <c r="BL279" s="13" t="s">
        <v>150</v>
      </c>
      <c r="BM279" s="143" t="s">
        <v>601</v>
      </c>
    </row>
    <row r="280" spans="2:65" s="1" customFormat="1" ht="16.5" customHeight="1" x14ac:dyDescent="0.2">
      <c r="B280" s="131"/>
      <c r="C280" s="145" t="s">
        <v>602</v>
      </c>
      <c r="D280" s="145" t="s">
        <v>206</v>
      </c>
      <c r="E280" s="146" t="s">
        <v>603</v>
      </c>
      <c r="F280" s="147" t="s">
        <v>604</v>
      </c>
      <c r="G280" s="148" t="s">
        <v>193</v>
      </c>
      <c r="H280" s="149">
        <v>297.399</v>
      </c>
      <c r="I280" s="149"/>
      <c r="J280" s="150"/>
      <c r="K280" s="151"/>
      <c r="L280" s="152"/>
      <c r="M280" s="153" t="s">
        <v>1</v>
      </c>
      <c r="N280" s="154" t="s">
        <v>35</v>
      </c>
      <c r="O280" s="141">
        <v>0</v>
      </c>
      <c r="P280" s="141">
        <f t="shared" si="72"/>
        <v>0</v>
      </c>
      <c r="Q280" s="141">
        <v>0</v>
      </c>
      <c r="R280" s="141">
        <f t="shared" si="73"/>
        <v>0</v>
      </c>
      <c r="S280" s="141">
        <v>0</v>
      </c>
      <c r="T280" s="142">
        <f t="shared" si="74"/>
        <v>0</v>
      </c>
      <c r="AR280" s="143" t="s">
        <v>178</v>
      </c>
      <c r="AT280" s="143" t="s">
        <v>206</v>
      </c>
      <c r="AU280" s="143" t="s">
        <v>128</v>
      </c>
      <c r="AY280" s="13" t="s">
        <v>120</v>
      </c>
      <c r="BE280" s="144">
        <f t="shared" si="75"/>
        <v>0</v>
      </c>
      <c r="BF280" s="144">
        <f t="shared" si="76"/>
        <v>0</v>
      </c>
      <c r="BG280" s="144">
        <f t="shared" si="77"/>
        <v>0</v>
      </c>
      <c r="BH280" s="144">
        <f t="shared" si="78"/>
        <v>0</v>
      </c>
      <c r="BI280" s="144">
        <f t="shared" si="79"/>
        <v>0</v>
      </c>
      <c r="BJ280" s="13" t="s">
        <v>128</v>
      </c>
      <c r="BK280" s="144">
        <f t="shared" si="80"/>
        <v>0</v>
      </c>
      <c r="BL280" s="13" t="s">
        <v>150</v>
      </c>
      <c r="BM280" s="143" t="s">
        <v>605</v>
      </c>
    </row>
    <row r="281" spans="2:65" s="1" customFormat="1" ht="24.2" customHeight="1" x14ac:dyDescent="0.2">
      <c r="B281" s="131"/>
      <c r="C281" s="145" t="s">
        <v>362</v>
      </c>
      <c r="D281" s="145" t="s">
        <v>206</v>
      </c>
      <c r="E281" s="146" t="s">
        <v>606</v>
      </c>
      <c r="F281" s="147" t="s">
        <v>607</v>
      </c>
      <c r="G281" s="148" t="s">
        <v>298</v>
      </c>
      <c r="H281" s="149">
        <v>34.311999999999998</v>
      </c>
      <c r="I281" s="149"/>
      <c r="J281" s="150"/>
      <c r="K281" s="151"/>
      <c r="L281" s="152"/>
      <c r="M281" s="153" t="s">
        <v>1</v>
      </c>
      <c r="N281" s="154" t="s">
        <v>35</v>
      </c>
      <c r="O281" s="141">
        <v>0</v>
      </c>
      <c r="P281" s="141">
        <f t="shared" si="72"/>
        <v>0</v>
      </c>
      <c r="Q281" s="141">
        <v>0</v>
      </c>
      <c r="R281" s="141">
        <f t="shared" si="73"/>
        <v>0</v>
      </c>
      <c r="S281" s="141">
        <v>0</v>
      </c>
      <c r="T281" s="142">
        <f t="shared" si="74"/>
        <v>0</v>
      </c>
      <c r="AR281" s="143" t="s">
        <v>178</v>
      </c>
      <c r="AT281" s="143" t="s">
        <v>206</v>
      </c>
      <c r="AU281" s="143" t="s">
        <v>128</v>
      </c>
      <c r="AY281" s="13" t="s">
        <v>120</v>
      </c>
      <c r="BE281" s="144">
        <f t="shared" si="75"/>
        <v>0</v>
      </c>
      <c r="BF281" s="144">
        <f t="shared" si="76"/>
        <v>0</v>
      </c>
      <c r="BG281" s="144">
        <f t="shared" si="77"/>
        <v>0</v>
      </c>
      <c r="BH281" s="144">
        <f t="shared" si="78"/>
        <v>0</v>
      </c>
      <c r="BI281" s="144">
        <f t="shared" si="79"/>
        <v>0</v>
      </c>
      <c r="BJ281" s="13" t="s">
        <v>128</v>
      </c>
      <c r="BK281" s="144">
        <f t="shared" si="80"/>
        <v>0</v>
      </c>
      <c r="BL281" s="13" t="s">
        <v>150</v>
      </c>
      <c r="BM281" s="143" t="s">
        <v>608</v>
      </c>
    </row>
    <row r="282" spans="2:65" s="1" customFormat="1" ht="16.5" customHeight="1" x14ac:dyDescent="0.2">
      <c r="B282" s="131"/>
      <c r="C282" s="145" t="s">
        <v>609</v>
      </c>
      <c r="D282" s="145" t="s">
        <v>206</v>
      </c>
      <c r="E282" s="146" t="s">
        <v>610</v>
      </c>
      <c r="F282" s="147" t="s">
        <v>611</v>
      </c>
      <c r="G282" s="148" t="s">
        <v>298</v>
      </c>
      <c r="H282" s="149">
        <v>3.431</v>
      </c>
      <c r="I282" s="149"/>
      <c r="J282" s="150"/>
      <c r="K282" s="151"/>
      <c r="L282" s="152"/>
      <c r="M282" s="153" t="s">
        <v>1</v>
      </c>
      <c r="N282" s="154" t="s">
        <v>35</v>
      </c>
      <c r="O282" s="141">
        <v>0</v>
      </c>
      <c r="P282" s="141">
        <f t="shared" si="72"/>
        <v>0</v>
      </c>
      <c r="Q282" s="141">
        <v>0</v>
      </c>
      <c r="R282" s="141">
        <f t="shared" si="73"/>
        <v>0</v>
      </c>
      <c r="S282" s="141">
        <v>0</v>
      </c>
      <c r="T282" s="142">
        <f t="shared" si="74"/>
        <v>0</v>
      </c>
      <c r="AR282" s="143" t="s">
        <v>178</v>
      </c>
      <c r="AT282" s="143" t="s">
        <v>206</v>
      </c>
      <c r="AU282" s="143" t="s">
        <v>128</v>
      </c>
      <c r="AY282" s="13" t="s">
        <v>120</v>
      </c>
      <c r="BE282" s="144">
        <f t="shared" si="75"/>
        <v>0</v>
      </c>
      <c r="BF282" s="144">
        <f t="shared" si="76"/>
        <v>0</v>
      </c>
      <c r="BG282" s="144">
        <f t="shared" si="77"/>
        <v>0</v>
      </c>
      <c r="BH282" s="144">
        <f t="shared" si="78"/>
        <v>0</v>
      </c>
      <c r="BI282" s="144">
        <f t="shared" si="79"/>
        <v>0</v>
      </c>
      <c r="BJ282" s="13" t="s">
        <v>128</v>
      </c>
      <c r="BK282" s="144">
        <f t="shared" si="80"/>
        <v>0</v>
      </c>
      <c r="BL282" s="13" t="s">
        <v>150</v>
      </c>
      <c r="BM282" s="143" t="s">
        <v>612</v>
      </c>
    </row>
    <row r="283" spans="2:65" s="1" customFormat="1" ht="37.9" customHeight="1" x14ac:dyDescent="0.2">
      <c r="B283" s="131"/>
      <c r="C283" s="132" t="s">
        <v>366</v>
      </c>
      <c r="D283" s="132" t="s">
        <v>123</v>
      </c>
      <c r="E283" s="133" t="s">
        <v>613</v>
      </c>
      <c r="F283" s="134" t="s">
        <v>614</v>
      </c>
      <c r="G283" s="135" t="s">
        <v>126</v>
      </c>
      <c r="H283" s="136">
        <v>107.306</v>
      </c>
      <c r="I283" s="136"/>
      <c r="J283" s="137"/>
      <c r="K283" s="138"/>
      <c r="L283" s="25"/>
      <c r="M283" s="139" t="s">
        <v>1</v>
      </c>
      <c r="N283" s="140" t="s">
        <v>35</v>
      </c>
      <c r="O283" s="141">
        <v>0</v>
      </c>
      <c r="P283" s="141">
        <f t="shared" si="72"/>
        <v>0</v>
      </c>
      <c r="Q283" s="141">
        <v>0</v>
      </c>
      <c r="R283" s="141">
        <f t="shared" si="73"/>
        <v>0</v>
      </c>
      <c r="S283" s="141">
        <v>0</v>
      </c>
      <c r="T283" s="142">
        <f t="shared" si="74"/>
        <v>0</v>
      </c>
      <c r="AR283" s="143" t="s">
        <v>150</v>
      </c>
      <c r="AT283" s="143" t="s">
        <v>123</v>
      </c>
      <c r="AU283" s="143" t="s">
        <v>128</v>
      </c>
      <c r="AY283" s="13" t="s">
        <v>120</v>
      </c>
      <c r="BE283" s="144">
        <f t="shared" si="75"/>
        <v>0</v>
      </c>
      <c r="BF283" s="144">
        <f t="shared" si="76"/>
        <v>0</v>
      </c>
      <c r="BG283" s="144">
        <f t="shared" si="77"/>
        <v>0</v>
      </c>
      <c r="BH283" s="144">
        <f t="shared" si="78"/>
        <v>0</v>
      </c>
      <c r="BI283" s="144">
        <f t="shared" si="79"/>
        <v>0</v>
      </c>
      <c r="BJ283" s="13" t="s">
        <v>128</v>
      </c>
      <c r="BK283" s="144">
        <f t="shared" si="80"/>
        <v>0</v>
      </c>
      <c r="BL283" s="13" t="s">
        <v>150</v>
      </c>
      <c r="BM283" s="143" t="s">
        <v>615</v>
      </c>
    </row>
    <row r="284" spans="2:65" s="1" customFormat="1" ht="24.2" customHeight="1" x14ac:dyDescent="0.2">
      <c r="B284" s="131"/>
      <c r="C284" s="145" t="s">
        <v>616</v>
      </c>
      <c r="D284" s="145" t="s">
        <v>206</v>
      </c>
      <c r="E284" s="146" t="s">
        <v>617</v>
      </c>
      <c r="F284" s="147" t="s">
        <v>618</v>
      </c>
      <c r="G284" s="148" t="s">
        <v>126</v>
      </c>
      <c r="H284" s="149">
        <v>118.03700000000001</v>
      </c>
      <c r="I284" s="149"/>
      <c r="J284" s="150"/>
      <c r="K284" s="151"/>
      <c r="L284" s="152"/>
      <c r="M284" s="153" t="s">
        <v>1</v>
      </c>
      <c r="N284" s="154" t="s">
        <v>35</v>
      </c>
      <c r="O284" s="141">
        <v>0</v>
      </c>
      <c r="P284" s="141">
        <f t="shared" si="72"/>
        <v>0</v>
      </c>
      <c r="Q284" s="141">
        <v>0</v>
      </c>
      <c r="R284" s="141">
        <f t="shared" si="73"/>
        <v>0</v>
      </c>
      <c r="S284" s="141">
        <v>0</v>
      </c>
      <c r="T284" s="142">
        <f t="shared" si="74"/>
        <v>0</v>
      </c>
      <c r="AR284" s="143" t="s">
        <v>178</v>
      </c>
      <c r="AT284" s="143" t="s">
        <v>206</v>
      </c>
      <c r="AU284" s="143" t="s">
        <v>128</v>
      </c>
      <c r="AY284" s="13" t="s">
        <v>120</v>
      </c>
      <c r="BE284" s="144">
        <f t="shared" si="75"/>
        <v>0</v>
      </c>
      <c r="BF284" s="144">
        <f t="shared" si="76"/>
        <v>0</v>
      </c>
      <c r="BG284" s="144">
        <f t="shared" si="77"/>
        <v>0</v>
      </c>
      <c r="BH284" s="144">
        <f t="shared" si="78"/>
        <v>0</v>
      </c>
      <c r="BI284" s="144">
        <f t="shared" si="79"/>
        <v>0</v>
      </c>
      <c r="BJ284" s="13" t="s">
        <v>128</v>
      </c>
      <c r="BK284" s="144">
        <f t="shared" si="80"/>
        <v>0</v>
      </c>
      <c r="BL284" s="13" t="s">
        <v>150</v>
      </c>
      <c r="BM284" s="143" t="s">
        <v>619</v>
      </c>
    </row>
    <row r="285" spans="2:65" s="1" customFormat="1" ht="24.2" customHeight="1" x14ac:dyDescent="0.2">
      <c r="B285" s="131"/>
      <c r="C285" s="145" t="s">
        <v>369</v>
      </c>
      <c r="D285" s="145" t="s">
        <v>206</v>
      </c>
      <c r="E285" s="146" t="s">
        <v>606</v>
      </c>
      <c r="F285" s="147" t="s">
        <v>607</v>
      </c>
      <c r="G285" s="148" t="s">
        <v>298</v>
      </c>
      <c r="H285" s="149">
        <v>536.53</v>
      </c>
      <c r="I285" s="149"/>
      <c r="J285" s="150"/>
      <c r="K285" s="151"/>
      <c r="L285" s="152"/>
      <c r="M285" s="153" t="s">
        <v>1</v>
      </c>
      <c r="N285" s="154" t="s">
        <v>35</v>
      </c>
      <c r="O285" s="141">
        <v>0</v>
      </c>
      <c r="P285" s="141">
        <f t="shared" si="72"/>
        <v>0</v>
      </c>
      <c r="Q285" s="141">
        <v>0</v>
      </c>
      <c r="R285" s="141">
        <f t="shared" si="73"/>
        <v>0</v>
      </c>
      <c r="S285" s="141">
        <v>0</v>
      </c>
      <c r="T285" s="142">
        <f t="shared" si="74"/>
        <v>0</v>
      </c>
      <c r="AR285" s="143" t="s">
        <v>178</v>
      </c>
      <c r="AT285" s="143" t="s">
        <v>206</v>
      </c>
      <c r="AU285" s="143" t="s">
        <v>128</v>
      </c>
      <c r="AY285" s="13" t="s">
        <v>120</v>
      </c>
      <c r="BE285" s="144">
        <f t="shared" si="75"/>
        <v>0</v>
      </c>
      <c r="BF285" s="144">
        <f t="shared" si="76"/>
        <v>0</v>
      </c>
      <c r="BG285" s="144">
        <f t="shared" si="77"/>
        <v>0</v>
      </c>
      <c r="BH285" s="144">
        <f t="shared" si="78"/>
        <v>0</v>
      </c>
      <c r="BI285" s="144">
        <f t="shared" si="79"/>
        <v>0</v>
      </c>
      <c r="BJ285" s="13" t="s">
        <v>128</v>
      </c>
      <c r="BK285" s="144">
        <f t="shared" si="80"/>
        <v>0</v>
      </c>
      <c r="BL285" s="13" t="s">
        <v>150</v>
      </c>
      <c r="BM285" s="143" t="s">
        <v>620</v>
      </c>
    </row>
    <row r="286" spans="2:65" s="1" customFormat="1" ht="16.5" customHeight="1" x14ac:dyDescent="0.2">
      <c r="B286" s="131"/>
      <c r="C286" s="145" t="s">
        <v>621</v>
      </c>
      <c r="D286" s="145" t="s">
        <v>206</v>
      </c>
      <c r="E286" s="146" t="s">
        <v>610</v>
      </c>
      <c r="F286" s="147" t="s">
        <v>611</v>
      </c>
      <c r="G286" s="148" t="s">
        <v>298</v>
      </c>
      <c r="H286" s="149">
        <v>53.652999999999999</v>
      </c>
      <c r="I286" s="149"/>
      <c r="J286" s="150"/>
      <c r="K286" s="151"/>
      <c r="L286" s="152"/>
      <c r="M286" s="153" t="s">
        <v>1</v>
      </c>
      <c r="N286" s="154" t="s">
        <v>35</v>
      </c>
      <c r="O286" s="141">
        <v>0</v>
      </c>
      <c r="P286" s="141">
        <f t="shared" si="72"/>
        <v>0</v>
      </c>
      <c r="Q286" s="141">
        <v>0</v>
      </c>
      <c r="R286" s="141">
        <f t="shared" si="73"/>
        <v>0</v>
      </c>
      <c r="S286" s="141">
        <v>0</v>
      </c>
      <c r="T286" s="142">
        <f t="shared" si="74"/>
        <v>0</v>
      </c>
      <c r="AR286" s="143" t="s">
        <v>178</v>
      </c>
      <c r="AT286" s="143" t="s">
        <v>206</v>
      </c>
      <c r="AU286" s="143" t="s">
        <v>128</v>
      </c>
      <c r="AY286" s="13" t="s">
        <v>120</v>
      </c>
      <c r="BE286" s="144">
        <f t="shared" si="75"/>
        <v>0</v>
      </c>
      <c r="BF286" s="144">
        <f t="shared" si="76"/>
        <v>0</v>
      </c>
      <c r="BG286" s="144">
        <f t="shared" si="77"/>
        <v>0</v>
      </c>
      <c r="BH286" s="144">
        <f t="shared" si="78"/>
        <v>0</v>
      </c>
      <c r="BI286" s="144">
        <f t="shared" si="79"/>
        <v>0</v>
      </c>
      <c r="BJ286" s="13" t="s">
        <v>128</v>
      </c>
      <c r="BK286" s="144">
        <f t="shared" si="80"/>
        <v>0</v>
      </c>
      <c r="BL286" s="13" t="s">
        <v>150</v>
      </c>
      <c r="BM286" s="143" t="s">
        <v>622</v>
      </c>
    </row>
    <row r="287" spans="2:65" s="1" customFormat="1" ht="24.2" customHeight="1" x14ac:dyDescent="0.2">
      <c r="B287" s="131"/>
      <c r="C287" s="132" t="s">
        <v>373</v>
      </c>
      <c r="D287" s="132" t="s">
        <v>123</v>
      </c>
      <c r="E287" s="133" t="s">
        <v>623</v>
      </c>
      <c r="F287" s="134" t="s">
        <v>624</v>
      </c>
      <c r="G287" s="135" t="s">
        <v>323</v>
      </c>
      <c r="H287" s="136">
        <v>72.367000000000004</v>
      </c>
      <c r="I287" s="136"/>
      <c r="J287" s="137"/>
      <c r="K287" s="138"/>
      <c r="L287" s="25"/>
      <c r="M287" s="139" t="s">
        <v>1</v>
      </c>
      <c r="N287" s="140" t="s">
        <v>35</v>
      </c>
      <c r="O287" s="141">
        <v>0</v>
      </c>
      <c r="P287" s="141">
        <f t="shared" si="72"/>
        <v>0</v>
      </c>
      <c r="Q287" s="141">
        <v>0</v>
      </c>
      <c r="R287" s="141">
        <f t="shared" si="73"/>
        <v>0</v>
      </c>
      <c r="S287" s="141">
        <v>0</v>
      </c>
      <c r="T287" s="142">
        <f t="shared" si="74"/>
        <v>0</v>
      </c>
      <c r="AR287" s="143" t="s">
        <v>150</v>
      </c>
      <c r="AT287" s="143" t="s">
        <v>123</v>
      </c>
      <c r="AU287" s="143" t="s">
        <v>128</v>
      </c>
      <c r="AY287" s="13" t="s">
        <v>120</v>
      </c>
      <c r="BE287" s="144">
        <f t="shared" si="75"/>
        <v>0</v>
      </c>
      <c r="BF287" s="144">
        <f t="shared" si="76"/>
        <v>0</v>
      </c>
      <c r="BG287" s="144">
        <f t="shared" si="77"/>
        <v>0</v>
      </c>
      <c r="BH287" s="144">
        <f t="shared" si="78"/>
        <v>0</v>
      </c>
      <c r="BI287" s="144">
        <f t="shared" si="79"/>
        <v>0</v>
      </c>
      <c r="BJ287" s="13" t="s">
        <v>128</v>
      </c>
      <c r="BK287" s="144">
        <f t="shared" si="80"/>
        <v>0</v>
      </c>
      <c r="BL287" s="13" t="s">
        <v>150</v>
      </c>
      <c r="BM287" s="143" t="s">
        <v>625</v>
      </c>
    </row>
    <row r="288" spans="2:65" s="11" customFormat="1" ht="22.9" customHeight="1" x14ac:dyDescent="0.2">
      <c r="B288" s="120"/>
      <c r="D288" s="121" t="s">
        <v>68</v>
      </c>
      <c r="E288" s="129" t="s">
        <v>626</v>
      </c>
      <c r="F288" s="129" t="s">
        <v>627</v>
      </c>
      <c r="J288" s="130"/>
      <c r="L288" s="120"/>
      <c r="M288" s="124"/>
      <c r="P288" s="125">
        <f>SUM(P289:P291)</f>
        <v>0</v>
      </c>
      <c r="R288" s="125">
        <f>SUM(R289:R291)</f>
        <v>0</v>
      </c>
      <c r="T288" s="126">
        <f>SUM(T289:T291)</f>
        <v>0</v>
      </c>
      <c r="AR288" s="121" t="s">
        <v>128</v>
      </c>
      <c r="AT288" s="127" t="s">
        <v>68</v>
      </c>
      <c r="AU288" s="127" t="s">
        <v>77</v>
      </c>
      <c r="AY288" s="121" t="s">
        <v>120</v>
      </c>
      <c r="BK288" s="128">
        <f>SUM(BK289:BK291)</f>
        <v>0</v>
      </c>
    </row>
    <row r="289" spans="2:65" s="1" customFormat="1" ht="33" customHeight="1" x14ac:dyDescent="0.2">
      <c r="B289" s="131"/>
      <c r="C289" s="132" t="s">
        <v>628</v>
      </c>
      <c r="D289" s="132" t="s">
        <v>123</v>
      </c>
      <c r="E289" s="133" t="s">
        <v>629</v>
      </c>
      <c r="F289" s="134" t="s">
        <v>630</v>
      </c>
      <c r="G289" s="135" t="s">
        <v>126</v>
      </c>
      <c r="H289" s="136">
        <v>0.8</v>
      </c>
      <c r="I289" s="136"/>
      <c r="J289" s="137"/>
      <c r="K289" s="138"/>
      <c r="L289" s="25"/>
      <c r="M289" s="139" t="s">
        <v>1</v>
      </c>
      <c r="N289" s="140" t="s">
        <v>35</v>
      </c>
      <c r="O289" s="141">
        <v>0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150</v>
      </c>
      <c r="AT289" s="143" t="s">
        <v>123</v>
      </c>
      <c r="AU289" s="143" t="s">
        <v>128</v>
      </c>
      <c r="AY289" s="13" t="s">
        <v>120</v>
      </c>
      <c r="BE289" s="144">
        <f>IF(N289="základná",J289,0)</f>
        <v>0</v>
      </c>
      <c r="BF289" s="144">
        <f>IF(N289="znížená",J289,0)</f>
        <v>0</v>
      </c>
      <c r="BG289" s="144">
        <f>IF(N289="zákl. prenesená",J289,0)</f>
        <v>0</v>
      </c>
      <c r="BH289" s="144">
        <f>IF(N289="zníž. prenesená",J289,0)</f>
        <v>0</v>
      </c>
      <c r="BI289" s="144">
        <f>IF(N289="nulová",J289,0)</f>
        <v>0</v>
      </c>
      <c r="BJ289" s="13" t="s">
        <v>128</v>
      </c>
      <c r="BK289" s="144">
        <f>ROUND(I289*H289,2)</f>
        <v>0</v>
      </c>
      <c r="BL289" s="13" t="s">
        <v>150</v>
      </c>
      <c r="BM289" s="143" t="s">
        <v>631</v>
      </c>
    </row>
    <row r="290" spans="2:65" s="1" customFormat="1" ht="33" customHeight="1" x14ac:dyDescent="0.2">
      <c r="B290" s="131"/>
      <c r="C290" s="132" t="s">
        <v>376</v>
      </c>
      <c r="D290" s="132" t="s">
        <v>123</v>
      </c>
      <c r="E290" s="133" t="s">
        <v>632</v>
      </c>
      <c r="F290" s="134" t="s">
        <v>633</v>
      </c>
      <c r="G290" s="135" t="s">
        <v>126</v>
      </c>
      <c r="H290" s="136">
        <v>0.8</v>
      </c>
      <c r="I290" s="136"/>
      <c r="J290" s="137"/>
      <c r="K290" s="138"/>
      <c r="L290" s="25"/>
      <c r="M290" s="139" t="s">
        <v>1</v>
      </c>
      <c r="N290" s="140" t="s">
        <v>35</v>
      </c>
      <c r="O290" s="141">
        <v>0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150</v>
      </c>
      <c r="AT290" s="143" t="s">
        <v>123</v>
      </c>
      <c r="AU290" s="143" t="s">
        <v>128</v>
      </c>
      <c r="AY290" s="13" t="s">
        <v>120</v>
      </c>
      <c r="BE290" s="144">
        <f>IF(N290="základná",J290,0)</f>
        <v>0</v>
      </c>
      <c r="BF290" s="144">
        <f>IF(N290="znížená",J290,0)</f>
        <v>0</v>
      </c>
      <c r="BG290" s="144">
        <f>IF(N290="zákl. prenesená",J290,0)</f>
        <v>0</v>
      </c>
      <c r="BH290" s="144">
        <f>IF(N290="zníž. prenesená",J290,0)</f>
        <v>0</v>
      </c>
      <c r="BI290" s="144">
        <f>IF(N290="nulová",J290,0)</f>
        <v>0</v>
      </c>
      <c r="BJ290" s="13" t="s">
        <v>128</v>
      </c>
      <c r="BK290" s="144">
        <f>ROUND(I290*H290,2)</f>
        <v>0</v>
      </c>
      <c r="BL290" s="13" t="s">
        <v>150</v>
      </c>
      <c r="BM290" s="143" t="s">
        <v>634</v>
      </c>
    </row>
    <row r="291" spans="2:65" s="1" customFormat="1" ht="24.2" customHeight="1" x14ac:dyDescent="0.2">
      <c r="B291" s="131"/>
      <c r="C291" s="132" t="s">
        <v>635</v>
      </c>
      <c r="D291" s="132" t="s">
        <v>123</v>
      </c>
      <c r="E291" s="133" t="s">
        <v>636</v>
      </c>
      <c r="F291" s="134" t="s">
        <v>637</v>
      </c>
      <c r="G291" s="135" t="s">
        <v>126</v>
      </c>
      <c r="H291" s="136">
        <v>0.8</v>
      </c>
      <c r="I291" s="136"/>
      <c r="J291" s="137"/>
      <c r="K291" s="138"/>
      <c r="L291" s="25"/>
      <c r="M291" s="139" t="s">
        <v>1</v>
      </c>
      <c r="N291" s="140" t="s">
        <v>35</v>
      </c>
      <c r="O291" s="141">
        <v>0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150</v>
      </c>
      <c r="AT291" s="143" t="s">
        <v>123</v>
      </c>
      <c r="AU291" s="143" t="s">
        <v>128</v>
      </c>
      <c r="AY291" s="13" t="s">
        <v>120</v>
      </c>
      <c r="BE291" s="144">
        <f>IF(N291="základná",J291,0)</f>
        <v>0</v>
      </c>
      <c r="BF291" s="144">
        <f>IF(N291="znížená",J291,0)</f>
        <v>0</v>
      </c>
      <c r="BG291" s="144">
        <f>IF(N291="zákl. prenesená",J291,0)</f>
        <v>0</v>
      </c>
      <c r="BH291" s="144">
        <f>IF(N291="zníž. prenesená",J291,0)</f>
        <v>0</v>
      </c>
      <c r="BI291" s="144">
        <f>IF(N291="nulová",J291,0)</f>
        <v>0</v>
      </c>
      <c r="BJ291" s="13" t="s">
        <v>128</v>
      </c>
      <c r="BK291" s="144">
        <f>ROUND(I291*H291,2)</f>
        <v>0</v>
      </c>
      <c r="BL291" s="13" t="s">
        <v>150</v>
      </c>
      <c r="BM291" s="143" t="s">
        <v>638</v>
      </c>
    </row>
    <row r="292" spans="2:65" s="11" customFormat="1" ht="25.9" customHeight="1" x14ac:dyDescent="0.2">
      <c r="B292" s="120"/>
      <c r="D292" s="121" t="s">
        <v>68</v>
      </c>
      <c r="E292" s="122" t="s">
        <v>206</v>
      </c>
      <c r="F292" s="122" t="s">
        <v>639</v>
      </c>
      <c r="J292" s="123"/>
      <c r="L292" s="120"/>
      <c r="M292" s="124"/>
      <c r="P292" s="125">
        <f>P293</f>
        <v>0</v>
      </c>
      <c r="R292" s="125">
        <f>R293</f>
        <v>0</v>
      </c>
      <c r="T292" s="126">
        <f>T293</f>
        <v>0</v>
      </c>
      <c r="AR292" s="121" t="s">
        <v>131</v>
      </c>
      <c r="AT292" s="127" t="s">
        <v>68</v>
      </c>
      <c r="AU292" s="127" t="s">
        <v>69</v>
      </c>
      <c r="AY292" s="121" t="s">
        <v>120</v>
      </c>
      <c r="BK292" s="128">
        <f>BK293</f>
        <v>0</v>
      </c>
    </row>
    <row r="293" spans="2:65" s="11" customFormat="1" ht="22.9" customHeight="1" x14ac:dyDescent="0.2">
      <c r="B293" s="120"/>
      <c r="D293" s="121" t="s">
        <v>68</v>
      </c>
      <c r="E293" s="129" t="s">
        <v>640</v>
      </c>
      <c r="F293" s="129" t="s">
        <v>641</v>
      </c>
      <c r="J293" s="130"/>
      <c r="L293" s="120"/>
      <c r="M293" s="124"/>
      <c r="P293" s="125">
        <f>P294</f>
        <v>0</v>
      </c>
      <c r="R293" s="125">
        <f>R294</f>
        <v>0</v>
      </c>
      <c r="T293" s="126">
        <f>T294</f>
        <v>0</v>
      </c>
      <c r="AR293" s="121" t="s">
        <v>131</v>
      </c>
      <c r="AT293" s="127" t="s">
        <v>68</v>
      </c>
      <c r="AU293" s="127" t="s">
        <v>77</v>
      </c>
      <c r="AY293" s="121" t="s">
        <v>120</v>
      </c>
      <c r="BK293" s="128">
        <f>BK294</f>
        <v>0</v>
      </c>
    </row>
    <row r="294" spans="2:65" s="1" customFormat="1" ht="21.75" customHeight="1" x14ac:dyDescent="0.2">
      <c r="B294" s="131"/>
      <c r="C294" s="132" t="s">
        <v>380</v>
      </c>
      <c r="D294" s="132" t="s">
        <v>123</v>
      </c>
      <c r="E294" s="133" t="s">
        <v>642</v>
      </c>
      <c r="F294" s="134" t="s">
        <v>643</v>
      </c>
      <c r="G294" s="135" t="s">
        <v>644</v>
      </c>
      <c r="H294" s="136">
        <v>1</v>
      </c>
      <c r="I294" s="136"/>
      <c r="J294" s="137"/>
      <c r="K294" s="138"/>
      <c r="L294" s="25"/>
      <c r="M294" s="155" t="s">
        <v>1</v>
      </c>
      <c r="N294" s="156" t="s">
        <v>35</v>
      </c>
      <c r="O294" s="157">
        <v>0</v>
      </c>
      <c r="P294" s="157">
        <f>O294*H294</f>
        <v>0</v>
      </c>
      <c r="Q294" s="157">
        <v>0</v>
      </c>
      <c r="R294" s="157">
        <f>Q294*H294</f>
        <v>0</v>
      </c>
      <c r="S294" s="157">
        <v>0</v>
      </c>
      <c r="T294" s="158">
        <f>S294*H294</f>
        <v>0</v>
      </c>
      <c r="AR294" s="143" t="s">
        <v>235</v>
      </c>
      <c r="AT294" s="143" t="s">
        <v>123</v>
      </c>
      <c r="AU294" s="143" t="s">
        <v>128</v>
      </c>
      <c r="AY294" s="13" t="s">
        <v>120</v>
      </c>
      <c r="BE294" s="144">
        <f>IF(N294="základná",J294,0)</f>
        <v>0</v>
      </c>
      <c r="BF294" s="144">
        <f>IF(N294="znížená",J294,0)</f>
        <v>0</v>
      </c>
      <c r="BG294" s="144">
        <f>IF(N294="zákl. prenesená",J294,0)</f>
        <v>0</v>
      </c>
      <c r="BH294" s="144">
        <f>IF(N294="zníž. prenesená",J294,0)</f>
        <v>0</v>
      </c>
      <c r="BI294" s="144">
        <f>IF(N294="nulová",J294,0)</f>
        <v>0</v>
      </c>
      <c r="BJ294" s="13" t="s">
        <v>128</v>
      </c>
      <c r="BK294" s="144">
        <f>ROUND(I294*H294,2)</f>
        <v>0</v>
      </c>
      <c r="BL294" s="13" t="s">
        <v>235</v>
      </c>
      <c r="BM294" s="143" t="s">
        <v>645</v>
      </c>
    </row>
    <row r="295" spans="2:65" s="1" customFormat="1" ht="6.95" customHeight="1" x14ac:dyDescent="0.2">
      <c r="B295" s="40"/>
      <c r="C295" s="41"/>
      <c r="D295" s="41"/>
      <c r="E295" s="41"/>
      <c r="F295" s="41"/>
      <c r="G295" s="41"/>
      <c r="H295" s="41"/>
      <c r="I295" s="41"/>
      <c r="J295" s="41"/>
      <c r="K295" s="41"/>
      <c r="L295" s="25"/>
    </row>
  </sheetData>
  <autoFilter ref="C131:K294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L158"/>
  <sheetViews>
    <sheetView showGridLines="0" workbookViewId="0">
      <selection activeCell="F63" sqref="F6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45" ht="36.950000000000003" customHeight="1" x14ac:dyDescent="0.2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S2" s="13" t="s">
        <v>81</v>
      </c>
    </row>
    <row r="3" spans="2:45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2:45" ht="24.95" customHeight="1" x14ac:dyDescent="0.2">
      <c r="B4" s="16"/>
      <c r="D4" s="17" t="s">
        <v>82</v>
      </c>
      <c r="L4" s="16"/>
      <c r="M4" s="83" t="s">
        <v>10</v>
      </c>
      <c r="AS4" s="13" t="s">
        <v>3</v>
      </c>
    </row>
    <row r="5" spans="2:45" ht="6.95" customHeight="1" x14ac:dyDescent="0.2">
      <c r="B5" s="16"/>
      <c r="L5" s="16"/>
    </row>
    <row r="6" spans="2:45" ht="12" customHeight="1" x14ac:dyDescent="0.2">
      <c r="B6" s="16"/>
      <c r="D6" s="22" t="s">
        <v>13</v>
      </c>
      <c r="L6" s="16"/>
    </row>
    <row r="7" spans="2:45" ht="16.5" customHeight="1" x14ac:dyDescent="0.2">
      <c r="B7" s="16"/>
      <c r="E7" s="197" t="str">
        <f>'Rekapitulácia stavby'!K6</f>
        <v>Rekonštrukcia školského internátu</v>
      </c>
      <c r="F7" s="198"/>
      <c r="G7" s="198"/>
      <c r="H7" s="198"/>
      <c r="L7" s="16"/>
    </row>
    <row r="8" spans="2:45" s="1" customFormat="1" ht="12" customHeight="1" x14ac:dyDescent="0.2">
      <c r="B8" s="25"/>
      <c r="D8" s="22" t="s">
        <v>83</v>
      </c>
      <c r="L8" s="25"/>
    </row>
    <row r="9" spans="2:45" s="1" customFormat="1" ht="16.5" customHeight="1" x14ac:dyDescent="0.2">
      <c r="B9" s="25"/>
      <c r="E9" s="171" t="s">
        <v>646</v>
      </c>
      <c r="F9" s="196"/>
      <c r="G9" s="196"/>
      <c r="H9" s="196"/>
      <c r="L9" s="25"/>
    </row>
    <row r="10" spans="2:45" s="1" customFormat="1" x14ac:dyDescent="0.2">
      <c r="B10" s="25"/>
      <c r="L10" s="25"/>
    </row>
    <row r="11" spans="2:45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21. 4. 2023</v>
      </c>
      <c r="L12" s="25"/>
    </row>
    <row r="13" spans="2:45" s="1" customFormat="1" ht="10.9" customHeight="1" x14ac:dyDescent="0.2">
      <c r="B13" s="25"/>
      <c r="L13" s="25"/>
    </row>
    <row r="14" spans="2:45" s="1" customFormat="1" ht="12" customHeight="1" x14ac:dyDescent="0.2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5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5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0" t="str">
        <f>'Rekapitulácia stavby'!E14</f>
        <v xml:space="preserve"> </v>
      </c>
      <c r="F18" s="190"/>
      <c r="G18" s="190"/>
      <c r="H18" s="190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2" t="s">
        <v>1</v>
      </c>
      <c r="F27" s="192"/>
      <c r="G27" s="192"/>
      <c r="H27" s="192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ROUND(J118,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ROUND((SUM(BD118:BD157)),  2)</f>
        <v>0</v>
      </c>
      <c r="G33" s="88"/>
      <c r="H33" s="88"/>
      <c r="I33" s="89">
        <v>0.2</v>
      </c>
      <c r="J33" s="87">
        <f>ROUND(((SUM(BD118:BD157))*I33),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ROUND((SUM(BE118:BE157)),  2)</f>
        <v>0</v>
      </c>
      <c r="I34" s="91">
        <v>0.2</v>
      </c>
      <c r="J34" s="90">
        <f>ROUND(((SUM(BE118:BE157))*I34),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ROUND((SUM(BF118:BF157)),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ROUND((SUM(BG118:BG157)),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ROUND((SUM(BH118:BH157)),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6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6" s="1" customFormat="1" ht="24.95" hidden="1" customHeight="1" x14ac:dyDescent="0.2">
      <c r="B82" s="25"/>
      <c r="C82" s="17" t="s">
        <v>85</v>
      </c>
      <c r="L82" s="25"/>
    </row>
    <row r="83" spans="2:46" s="1" customFormat="1" ht="6.95" hidden="1" customHeight="1" x14ac:dyDescent="0.2">
      <c r="B83" s="25"/>
      <c r="L83" s="25"/>
    </row>
    <row r="84" spans="2:46" s="1" customFormat="1" ht="12" hidden="1" customHeight="1" x14ac:dyDescent="0.2">
      <c r="B84" s="25"/>
      <c r="C84" s="22" t="s">
        <v>13</v>
      </c>
      <c r="L84" s="25"/>
    </row>
    <row r="85" spans="2:46" s="1" customFormat="1" ht="16.5" hidden="1" customHeight="1" x14ac:dyDescent="0.2">
      <c r="B85" s="25"/>
      <c r="E85" s="197" t="str">
        <f>E7</f>
        <v>Rekonštrukcia školského internátu</v>
      </c>
      <c r="F85" s="198"/>
      <c r="G85" s="198"/>
      <c r="H85" s="198"/>
      <c r="L85" s="25"/>
    </row>
    <row r="86" spans="2:46" s="1" customFormat="1" ht="12" hidden="1" customHeight="1" x14ac:dyDescent="0.2">
      <c r="B86" s="25"/>
      <c r="C86" s="22" t="s">
        <v>83</v>
      </c>
      <c r="L86" s="25"/>
    </row>
    <row r="87" spans="2:46" s="1" customFormat="1" ht="16.5" hidden="1" customHeight="1" x14ac:dyDescent="0.2">
      <c r="B87" s="25"/>
      <c r="E87" s="171" t="str">
        <f>E9</f>
        <v>a - Bleskozvod</v>
      </c>
      <c r="F87" s="196"/>
      <c r="G87" s="196"/>
      <c r="H87" s="196"/>
      <c r="L87" s="25"/>
    </row>
    <row r="88" spans="2:46" s="1" customFormat="1" ht="6.95" hidden="1" customHeight="1" x14ac:dyDescent="0.2">
      <c r="B88" s="25"/>
      <c r="L88" s="25"/>
    </row>
    <row r="89" spans="2:46" s="1" customFormat="1" ht="12" hidden="1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>21. 4. 2023</v>
      </c>
      <c r="L89" s="25"/>
    </row>
    <row r="90" spans="2:46" s="1" customFormat="1" ht="6.95" hidden="1" customHeight="1" x14ac:dyDescent="0.2">
      <c r="B90" s="25"/>
      <c r="L90" s="25"/>
    </row>
    <row r="91" spans="2:46" s="1" customFormat="1" ht="15.2" hidden="1" customHeight="1" x14ac:dyDescent="0.2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6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6" s="1" customFormat="1" ht="10.35" hidden="1" customHeight="1" x14ac:dyDescent="0.2">
      <c r="B93" s="25"/>
      <c r="L93" s="25"/>
    </row>
    <row r="94" spans="2:46" s="1" customFormat="1" ht="29.25" hidden="1" customHeight="1" x14ac:dyDescent="0.2">
      <c r="B94" s="25"/>
      <c r="C94" s="100" t="s">
        <v>86</v>
      </c>
      <c r="D94" s="92"/>
      <c r="E94" s="92"/>
      <c r="F94" s="92"/>
      <c r="G94" s="92"/>
      <c r="H94" s="92"/>
      <c r="I94" s="92"/>
      <c r="J94" s="101" t="s">
        <v>87</v>
      </c>
      <c r="K94" s="92"/>
      <c r="L94" s="25"/>
    </row>
    <row r="95" spans="2:46" s="1" customFormat="1" ht="10.35" hidden="1" customHeight="1" x14ac:dyDescent="0.2">
      <c r="B95" s="25"/>
      <c r="L95" s="25"/>
    </row>
    <row r="96" spans="2:46" s="1" customFormat="1" ht="22.9" hidden="1" customHeight="1" x14ac:dyDescent="0.2">
      <c r="B96" s="25"/>
      <c r="C96" s="102" t="s">
        <v>88</v>
      </c>
      <c r="J96" s="61">
        <f>J118</f>
        <v>0</v>
      </c>
      <c r="L96" s="25"/>
      <c r="AT96" s="13" t="s">
        <v>89</v>
      </c>
    </row>
    <row r="97" spans="2:12" s="8" customFormat="1" ht="24.95" hidden="1" customHeight="1" x14ac:dyDescent="0.2">
      <c r="B97" s="103"/>
      <c r="D97" s="104" t="s">
        <v>647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8" customFormat="1" ht="24.95" hidden="1" customHeight="1" x14ac:dyDescent="0.2">
      <c r="B98" s="103"/>
      <c r="D98" s="104" t="s">
        <v>648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1" customFormat="1" ht="21.75" hidden="1" customHeight="1" x14ac:dyDescent="0.2">
      <c r="B99" s="25"/>
      <c r="L99" s="25"/>
    </row>
    <row r="100" spans="2:12" s="1" customFormat="1" ht="6.95" hidden="1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5"/>
    </row>
    <row r="101" spans="2:12" hidden="1" x14ac:dyDescent="0.2"/>
    <row r="102" spans="2:12" hidden="1" x14ac:dyDescent="0.2"/>
    <row r="103" spans="2:12" hidden="1" x14ac:dyDescent="0.2"/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5"/>
    </row>
    <row r="105" spans="2:12" s="1" customFormat="1" ht="24.95" customHeight="1" x14ac:dyDescent="0.2">
      <c r="B105" s="25"/>
      <c r="C105" s="17" t="s">
        <v>106</v>
      </c>
      <c r="L105" s="25"/>
    </row>
    <row r="106" spans="2:12" s="1" customFormat="1" ht="6.95" customHeight="1" x14ac:dyDescent="0.2">
      <c r="B106" s="25"/>
      <c r="L106" s="25"/>
    </row>
    <row r="107" spans="2:12" s="1" customFormat="1" ht="12" customHeight="1" x14ac:dyDescent="0.2">
      <c r="B107" s="25"/>
      <c r="C107" s="22" t="s">
        <v>13</v>
      </c>
      <c r="L107" s="25"/>
    </row>
    <row r="108" spans="2:12" s="1" customFormat="1" ht="16.5" customHeight="1" x14ac:dyDescent="0.2">
      <c r="B108" s="25"/>
      <c r="E108" s="197" t="str">
        <f>E7</f>
        <v>Rekonštrukcia školského internátu</v>
      </c>
      <c r="F108" s="198"/>
      <c r="G108" s="198"/>
      <c r="H108" s="198"/>
      <c r="L108" s="25"/>
    </row>
    <row r="109" spans="2:12" s="1" customFormat="1" ht="12" customHeight="1" x14ac:dyDescent="0.2">
      <c r="B109" s="25"/>
      <c r="C109" s="22" t="s">
        <v>83</v>
      </c>
      <c r="L109" s="25"/>
    </row>
    <row r="110" spans="2:12" s="1" customFormat="1" ht="16.5" customHeight="1" x14ac:dyDescent="0.2">
      <c r="B110" s="25"/>
      <c r="E110" s="171" t="str">
        <f>E9</f>
        <v>a - Bleskozvod</v>
      </c>
      <c r="F110" s="196"/>
      <c r="G110" s="196"/>
      <c r="H110" s="196"/>
      <c r="L110" s="25"/>
    </row>
    <row r="111" spans="2:12" s="1" customFormat="1" ht="6.95" customHeight="1" x14ac:dyDescent="0.2">
      <c r="B111" s="25"/>
      <c r="L111" s="25"/>
    </row>
    <row r="112" spans="2:12" s="1" customFormat="1" ht="12" customHeight="1" x14ac:dyDescent="0.2">
      <c r="B112" s="25"/>
      <c r="C112" s="22" t="s">
        <v>17</v>
      </c>
      <c r="F112" s="20" t="str">
        <f>F12</f>
        <v xml:space="preserve"> </v>
      </c>
      <c r="I112" s="22" t="s">
        <v>19</v>
      </c>
      <c r="J112" s="48" t="str">
        <f>IF(J12="","",J12)</f>
        <v>21. 4. 2023</v>
      </c>
      <c r="L112" s="25"/>
    </row>
    <row r="113" spans="2:64" s="1" customFormat="1" ht="6.95" customHeight="1" x14ac:dyDescent="0.2">
      <c r="B113" s="25"/>
      <c r="L113" s="25"/>
    </row>
    <row r="114" spans="2:64" s="1" customFormat="1" ht="15.2" customHeight="1" x14ac:dyDescent="0.2">
      <c r="B114" s="25"/>
      <c r="C114" s="22" t="s">
        <v>21</v>
      </c>
      <c r="F114" s="20" t="str">
        <f>E15</f>
        <v xml:space="preserve"> </v>
      </c>
      <c r="I114" s="22" t="s">
        <v>25</v>
      </c>
      <c r="J114" s="23" t="str">
        <f>E21</f>
        <v xml:space="preserve"> </v>
      </c>
      <c r="L114" s="25"/>
    </row>
    <row r="115" spans="2:64" s="1" customFormat="1" ht="15.2" customHeight="1" x14ac:dyDescent="0.2">
      <c r="B115" s="25"/>
      <c r="C115" s="22" t="s">
        <v>24</v>
      </c>
      <c r="F115" s="20" t="str">
        <f>IF(E18="","",E18)</f>
        <v xml:space="preserve"> </v>
      </c>
      <c r="I115" s="22" t="s">
        <v>27</v>
      </c>
      <c r="J115" s="23" t="str">
        <f>E24</f>
        <v xml:space="preserve"> </v>
      </c>
      <c r="L115" s="25"/>
    </row>
    <row r="116" spans="2:64" s="1" customFormat="1" ht="10.35" customHeight="1" x14ac:dyDescent="0.2">
      <c r="B116" s="25"/>
      <c r="L116" s="25"/>
    </row>
    <row r="117" spans="2:64" s="10" customFormat="1" ht="29.25" customHeight="1" x14ac:dyDescent="0.2">
      <c r="B117" s="111"/>
      <c r="C117" s="112" t="s">
        <v>107</v>
      </c>
      <c r="D117" s="113" t="s">
        <v>54</v>
      </c>
      <c r="E117" s="113" t="s">
        <v>50</v>
      </c>
      <c r="F117" s="113" t="s">
        <v>51</v>
      </c>
      <c r="G117" s="113" t="s">
        <v>108</v>
      </c>
      <c r="H117" s="113" t="s">
        <v>109</v>
      </c>
      <c r="I117" s="113" t="s">
        <v>110</v>
      </c>
      <c r="J117" s="114" t="s">
        <v>87</v>
      </c>
      <c r="K117" s="115" t="s">
        <v>111</v>
      </c>
      <c r="L117" s="111"/>
      <c r="M117" s="54" t="s">
        <v>1</v>
      </c>
      <c r="N117" s="55" t="s">
        <v>33</v>
      </c>
      <c r="O117" s="55" t="s">
        <v>112</v>
      </c>
      <c r="P117" s="55" t="s">
        <v>113</v>
      </c>
      <c r="Q117" s="55" t="s">
        <v>114</v>
      </c>
      <c r="R117" s="55" t="s">
        <v>115</v>
      </c>
      <c r="S117" s="55" t="s">
        <v>116</v>
      </c>
      <c r="T117" s="56" t="s">
        <v>117</v>
      </c>
    </row>
    <row r="118" spans="2:64" s="1" customFormat="1" ht="22.9" customHeight="1" x14ac:dyDescent="0.25">
      <c r="B118" s="25"/>
      <c r="C118" s="59" t="s">
        <v>88</v>
      </c>
      <c r="J118" s="116"/>
      <c r="L118" s="25"/>
      <c r="M118" s="57"/>
      <c r="N118" s="49"/>
      <c r="O118" s="49"/>
      <c r="P118" s="117">
        <f>P119+P125</f>
        <v>0</v>
      </c>
      <c r="Q118" s="49"/>
      <c r="R118" s="117">
        <f>R119+R125</f>
        <v>0</v>
      </c>
      <c r="S118" s="49"/>
      <c r="T118" s="118">
        <f>T119+T125</f>
        <v>0</v>
      </c>
      <c r="AS118" s="13" t="s">
        <v>68</v>
      </c>
      <c r="AT118" s="13" t="s">
        <v>89</v>
      </c>
      <c r="BJ118" s="119">
        <f>BJ119+BJ125</f>
        <v>0</v>
      </c>
    </row>
    <row r="119" spans="2:64" s="11" customFormat="1" ht="25.9" customHeight="1" x14ac:dyDescent="0.2">
      <c r="B119" s="120"/>
      <c r="D119" s="121" t="s">
        <v>68</v>
      </c>
      <c r="E119" s="122" t="s">
        <v>649</v>
      </c>
      <c r="F119" s="122" t="s">
        <v>650</v>
      </c>
      <c r="J119" s="123"/>
      <c r="L119" s="120"/>
      <c r="M119" s="124"/>
      <c r="P119" s="125">
        <f>SUM(P120:P124)</f>
        <v>0</v>
      </c>
      <c r="R119" s="125">
        <f>SUM(R120:R124)</f>
        <v>0</v>
      </c>
      <c r="T119" s="126">
        <f>SUM(T120:T124)</f>
        <v>0</v>
      </c>
      <c r="AQ119" s="121" t="s">
        <v>131</v>
      </c>
      <c r="AS119" s="127" t="s">
        <v>68</v>
      </c>
      <c r="AT119" s="127" t="s">
        <v>69</v>
      </c>
      <c r="AX119" s="121" t="s">
        <v>120</v>
      </c>
      <c r="BJ119" s="128">
        <f>SUM(BJ120:BJ124)</f>
        <v>0</v>
      </c>
    </row>
    <row r="120" spans="2:64" s="1" customFormat="1" ht="24.2" customHeight="1" x14ac:dyDescent="0.2">
      <c r="B120" s="131"/>
      <c r="C120" s="132" t="s">
        <v>77</v>
      </c>
      <c r="D120" s="132" t="s">
        <v>123</v>
      </c>
      <c r="E120" s="133" t="s">
        <v>651</v>
      </c>
      <c r="F120" s="134" t="s">
        <v>652</v>
      </c>
      <c r="G120" s="135" t="s">
        <v>189</v>
      </c>
      <c r="H120" s="136">
        <v>125</v>
      </c>
      <c r="I120" s="136"/>
      <c r="J120" s="137"/>
      <c r="K120" s="138"/>
      <c r="L120" s="25"/>
      <c r="M120" s="139" t="s">
        <v>1</v>
      </c>
      <c r="N120" s="140" t="s">
        <v>35</v>
      </c>
      <c r="O120" s="141">
        <v>0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Q120" s="143" t="s">
        <v>235</v>
      </c>
      <c r="AS120" s="143" t="s">
        <v>123</v>
      </c>
      <c r="AT120" s="143" t="s">
        <v>77</v>
      </c>
      <c r="AX120" s="13" t="s">
        <v>120</v>
      </c>
      <c r="BD120" s="144">
        <f>IF(N120="základná",J120,0)</f>
        <v>0</v>
      </c>
      <c r="BE120" s="144">
        <f>IF(N120="znížená",J120,0)</f>
        <v>0</v>
      </c>
      <c r="BF120" s="144">
        <f>IF(N120="zákl. prenesená",J120,0)</f>
        <v>0</v>
      </c>
      <c r="BG120" s="144">
        <f>IF(N120="zníž. prenesená",J120,0)</f>
        <v>0</v>
      </c>
      <c r="BH120" s="144">
        <f>IF(N120="nulová",J120,0)</f>
        <v>0</v>
      </c>
      <c r="BI120" s="13" t="s">
        <v>128</v>
      </c>
      <c r="BJ120" s="144">
        <f>ROUND(I120*H120,2)</f>
        <v>0</v>
      </c>
      <c r="BK120" s="13" t="s">
        <v>235</v>
      </c>
      <c r="BL120" s="143" t="s">
        <v>128</v>
      </c>
    </row>
    <row r="121" spans="2:64" s="1" customFormat="1" ht="24.2" customHeight="1" x14ac:dyDescent="0.2">
      <c r="B121" s="131"/>
      <c r="C121" s="132" t="s">
        <v>128</v>
      </c>
      <c r="D121" s="132" t="s">
        <v>123</v>
      </c>
      <c r="E121" s="133" t="s">
        <v>653</v>
      </c>
      <c r="F121" s="134" t="s">
        <v>654</v>
      </c>
      <c r="G121" s="135" t="s">
        <v>655</v>
      </c>
      <c r="H121" s="136">
        <v>30.62</v>
      </c>
      <c r="I121" s="136"/>
      <c r="J121" s="137"/>
      <c r="K121" s="138"/>
      <c r="L121" s="25"/>
      <c r="M121" s="139" t="s">
        <v>1</v>
      </c>
      <c r="N121" s="140" t="s">
        <v>35</v>
      </c>
      <c r="O121" s="141">
        <v>0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Q121" s="143" t="s">
        <v>235</v>
      </c>
      <c r="AS121" s="143" t="s">
        <v>123</v>
      </c>
      <c r="AT121" s="143" t="s">
        <v>77</v>
      </c>
      <c r="AX121" s="13" t="s">
        <v>120</v>
      </c>
      <c r="BD121" s="144">
        <f>IF(N121="základná",J121,0)</f>
        <v>0</v>
      </c>
      <c r="BE121" s="144">
        <f>IF(N121="znížená",J121,0)</f>
        <v>0</v>
      </c>
      <c r="BF121" s="144">
        <f>IF(N121="zákl. prenesená",J121,0)</f>
        <v>0</v>
      </c>
      <c r="BG121" s="144">
        <f>IF(N121="zníž. prenesená",J121,0)</f>
        <v>0</v>
      </c>
      <c r="BH121" s="144">
        <f>IF(N121="nulová",J121,0)</f>
        <v>0</v>
      </c>
      <c r="BI121" s="13" t="s">
        <v>128</v>
      </c>
      <c r="BJ121" s="144">
        <f>ROUND(I121*H121,2)</f>
        <v>0</v>
      </c>
      <c r="BK121" s="13" t="s">
        <v>235</v>
      </c>
      <c r="BL121" s="143" t="s">
        <v>127</v>
      </c>
    </row>
    <row r="122" spans="2:64" s="1" customFormat="1" ht="33" customHeight="1" x14ac:dyDescent="0.2">
      <c r="B122" s="131"/>
      <c r="C122" s="132" t="s">
        <v>131</v>
      </c>
      <c r="D122" s="132" t="s">
        <v>123</v>
      </c>
      <c r="E122" s="133" t="s">
        <v>656</v>
      </c>
      <c r="F122" s="134" t="s">
        <v>657</v>
      </c>
      <c r="G122" s="135" t="s">
        <v>189</v>
      </c>
      <c r="H122" s="136">
        <v>125</v>
      </c>
      <c r="I122" s="136"/>
      <c r="J122" s="137"/>
      <c r="K122" s="138"/>
      <c r="L122" s="25"/>
      <c r="M122" s="139" t="s">
        <v>1</v>
      </c>
      <c r="N122" s="140" t="s">
        <v>35</v>
      </c>
      <c r="O122" s="141">
        <v>0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Q122" s="143" t="s">
        <v>235</v>
      </c>
      <c r="AS122" s="143" t="s">
        <v>123</v>
      </c>
      <c r="AT122" s="143" t="s">
        <v>77</v>
      </c>
      <c r="AX122" s="13" t="s">
        <v>120</v>
      </c>
      <c r="BD122" s="144">
        <f>IF(N122="základná",J122,0)</f>
        <v>0</v>
      </c>
      <c r="BE122" s="144">
        <f>IF(N122="znížená",J122,0)</f>
        <v>0</v>
      </c>
      <c r="BF122" s="144">
        <f>IF(N122="zákl. prenesená",J122,0)</f>
        <v>0</v>
      </c>
      <c r="BG122" s="144">
        <f>IF(N122="zníž. prenesená",J122,0)</f>
        <v>0</v>
      </c>
      <c r="BH122" s="144">
        <f>IF(N122="nulová",J122,0)</f>
        <v>0</v>
      </c>
      <c r="BI122" s="13" t="s">
        <v>128</v>
      </c>
      <c r="BJ122" s="144">
        <f>ROUND(I122*H122,2)</f>
        <v>0</v>
      </c>
      <c r="BK122" s="13" t="s">
        <v>235</v>
      </c>
      <c r="BL122" s="143" t="s">
        <v>121</v>
      </c>
    </row>
    <row r="123" spans="2:64" s="1" customFormat="1" ht="24.2" customHeight="1" x14ac:dyDescent="0.2">
      <c r="B123" s="131"/>
      <c r="C123" s="132" t="s">
        <v>127</v>
      </c>
      <c r="D123" s="132" t="s">
        <v>123</v>
      </c>
      <c r="E123" s="133" t="s">
        <v>658</v>
      </c>
      <c r="F123" s="134" t="s">
        <v>659</v>
      </c>
      <c r="G123" s="135" t="s">
        <v>126</v>
      </c>
      <c r="H123" s="136">
        <v>43.75</v>
      </c>
      <c r="I123" s="136"/>
      <c r="J123" s="137"/>
      <c r="K123" s="138"/>
      <c r="L123" s="25"/>
      <c r="M123" s="139" t="s">
        <v>1</v>
      </c>
      <c r="N123" s="140" t="s">
        <v>35</v>
      </c>
      <c r="O123" s="141">
        <v>0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Q123" s="143" t="s">
        <v>235</v>
      </c>
      <c r="AS123" s="143" t="s">
        <v>123</v>
      </c>
      <c r="AT123" s="143" t="s">
        <v>77</v>
      </c>
      <c r="AX123" s="13" t="s">
        <v>120</v>
      </c>
      <c r="BD123" s="144">
        <f>IF(N123="základná",J123,0)</f>
        <v>0</v>
      </c>
      <c r="BE123" s="144">
        <f>IF(N123="znížená",J123,0)</f>
        <v>0</v>
      </c>
      <c r="BF123" s="144">
        <f>IF(N123="zákl. prenesená",J123,0)</f>
        <v>0</v>
      </c>
      <c r="BG123" s="144">
        <f>IF(N123="zníž. prenesená",J123,0)</f>
        <v>0</v>
      </c>
      <c r="BH123" s="144">
        <f>IF(N123="nulová",J123,0)</f>
        <v>0</v>
      </c>
      <c r="BI123" s="13" t="s">
        <v>128</v>
      </c>
      <c r="BJ123" s="144">
        <f>ROUND(I123*H123,2)</f>
        <v>0</v>
      </c>
      <c r="BK123" s="13" t="s">
        <v>235</v>
      </c>
      <c r="BL123" s="143" t="s">
        <v>136</v>
      </c>
    </row>
    <row r="124" spans="2:64" s="1" customFormat="1" ht="33" customHeight="1" x14ac:dyDescent="0.2">
      <c r="B124" s="131"/>
      <c r="C124" s="132" t="s">
        <v>137</v>
      </c>
      <c r="D124" s="132" t="s">
        <v>123</v>
      </c>
      <c r="E124" s="133" t="s">
        <v>660</v>
      </c>
      <c r="F124" s="134" t="s">
        <v>661</v>
      </c>
      <c r="G124" s="135" t="s">
        <v>126</v>
      </c>
      <c r="H124" s="136">
        <v>43.75</v>
      </c>
      <c r="I124" s="136"/>
      <c r="J124" s="137"/>
      <c r="K124" s="138"/>
      <c r="L124" s="25"/>
      <c r="M124" s="139" t="s">
        <v>1</v>
      </c>
      <c r="N124" s="140" t="s">
        <v>35</v>
      </c>
      <c r="O124" s="141">
        <v>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Q124" s="143" t="s">
        <v>235</v>
      </c>
      <c r="AS124" s="143" t="s">
        <v>123</v>
      </c>
      <c r="AT124" s="143" t="s">
        <v>77</v>
      </c>
      <c r="AX124" s="13" t="s">
        <v>120</v>
      </c>
      <c r="BD124" s="144">
        <f>IF(N124="základná",J124,0)</f>
        <v>0</v>
      </c>
      <c r="BE124" s="144">
        <f>IF(N124="znížená",J124,0)</f>
        <v>0</v>
      </c>
      <c r="BF124" s="144">
        <f>IF(N124="zákl. prenesená",J124,0)</f>
        <v>0</v>
      </c>
      <c r="BG124" s="144">
        <f>IF(N124="zníž. prenesená",J124,0)</f>
        <v>0</v>
      </c>
      <c r="BH124" s="144">
        <f>IF(N124="nulová",J124,0)</f>
        <v>0</v>
      </c>
      <c r="BI124" s="13" t="s">
        <v>128</v>
      </c>
      <c r="BJ124" s="144">
        <f>ROUND(I124*H124,2)</f>
        <v>0</v>
      </c>
      <c r="BK124" s="13" t="s">
        <v>235</v>
      </c>
      <c r="BL124" s="143" t="s">
        <v>140</v>
      </c>
    </row>
    <row r="125" spans="2:64" s="11" customFormat="1" ht="25.9" customHeight="1" x14ac:dyDescent="0.2">
      <c r="B125" s="120"/>
      <c r="D125" s="121" t="s">
        <v>68</v>
      </c>
      <c r="E125" s="122" t="s">
        <v>640</v>
      </c>
      <c r="F125" s="122" t="s">
        <v>662</v>
      </c>
      <c r="J125" s="123"/>
      <c r="L125" s="120"/>
      <c r="M125" s="124"/>
      <c r="P125" s="125">
        <f>SUM(P126:P157)</f>
        <v>0</v>
      </c>
      <c r="R125" s="125">
        <f>SUM(R126:R157)</f>
        <v>0</v>
      </c>
      <c r="T125" s="126">
        <f>SUM(T126:T157)</f>
        <v>0</v>
      </c>
      <c r="AQ125" s="121" t="s">
        <v>131</v>
      </c>
      <c r="AS125" s="127" t="s">
        <v>68</v>
      </c>
      <c r="AT125" s="127" t="s">
        <v>69</v>
      </c>
      <c r="AX125" s="121" t="s">
        <v>120</v>
      </c>
      <c r="BJ125" s="128">
        <f>SUM(BJ126:BJ157)</f>
        <v>0</v>
      </c>
    </row>
    <row r="126" spans="2:64" s="1" customFormat="1" ht="33" customHeight="1" x14ac:dyDescent="0.2">
      <c r="B126" s="131"/>
      <c r="C126" s="132" t="s">
        <v>121</v>
      </c>
      <c r="D126" s="132" t="s">
        <v>123</v>
      </c>
      <c r="E126" s="133" t="s">
        <v>663</v>
      </c>
      <c r="F126" s="134" t="s">
        <v>664</v>
      </c>
      <c r="G126" s="135" t="s">
        <v>189</v>
      </c>
      <c r="H126" s="136">
        <v>125</v>
      </c>
      <c r="I126" s="137"/>
      <c r="J126" s="137"/>
      <c r="K126" s="138"/>
      <c r="L126" s="25"/>
      <c r="M126" s="139" t="s">
        <v>1</v>
      </c>
      <c r="N126" s="140" t="s">
        <v>35</v>
      </c>
      <c r="O126" s="141">
        <v>0</v>
      </c>
      <c r="P126" s="141">
        <f t="shared" ref="P126:P157" si="0">O126*H126</f>
        <v>0</v>
      </c>
      <c r="Q126" s="141">
        <v>0</v>
      </c>
      <c r="R126" s="141">
        <f t="shared" ref="R126:R157" si="1">Q126*H126</f>
        <v>0</v>
      </c>
      <c r="S126" s="141">
        <v>0</v>
      </c>
      <c r="T126" s="142">
        <f t="shared" ref="T126:T157" si="2">S126*H126</f>
        <v>0</v>
      </c>
      <c r="AQ126" s="143" t="s">
        <v>235</v>
      </c>
      <c r="AS126" s="143" t="s">
        <v>123</v>
      </c>
      <c r="AT126" s="143" t="s">
        <v>77</v>
      </c>
      <c r="AX126" s="13" t="s">
        <v>120</v>
      </c>
      <c r="BD126" s="144">
        <f t="shared" ref="BD126:BD157" si="3">IF(N126="základná",J126,0)</f>
        <v>0</v>
      </c>
      <c r="BE126" s="144">
        <f t="shared" ref="BE126:BE157" si="4">IF(N126="znížená",J126,0)</f>
        <v>0</v>
      </c>
      <c r="BF126" s="144">
        <f t="shared" ref="BF126:BF157" si="5">IF(N126="zákl. prenesená",J126,0)</f>
        <v>0</v>
      </c>
      <c r="BG126" s="144">
        <f t="shared" ref="BG126:BG157" si="6">IF(N126="zníž. prenesená",J126,0)</f>
        <v>0</v>
      </c>
      <c r="BH126" s="144">
        <f t="shared" ref="BH126:BH157" si="7">IF(N126="nulová",J126,0)</f>
        <v>0</v>
      </c>
      <c r="BI126" s="13" t="s">
        <v>128</v>
      </c>
      <c r="BJ126" s="144">
        <f t="shared" ref="BJ126:BJ157" si="8">ROUND(I126*H126,2)</f>
        <v>0</v>
      </c>
      <c r="BK126" s="13" t="s">
        <v>235</v>
      </c>
      <c r="BL126" s="143" t="s">
        <v>143</v>
      </c>
    </row>
    <row r="127" spans="2:64" s="1" customFormat="1" ht="16.5" customHeight="1" x14ac:dyDescent="0.2">
      <c r="B127" s="131"/>
      <c r="C127" s="145" t="s">
        <v>144</v>
      </c>
      <c r="D127" s="145" t="s">
        <v>206</v>
      </c>
      <c r="E127" s="146" t="s">
        <v>665</v>
      </c>
      <c r="F127" s="147" t="s">
        <v>666</v>
      </c>
      <c r="G127" s="148" t="s">
        <v>298</v>
      </c>
      <c r="H127" s="149">
        <v>125</v>
      </c>
      <c r="I127" s="150"/>
      <c r="J127" s="150"/>
      <c r="K127" s="151"/>
      <c r="L127" s="152"/>
      <c r="M127" s="153" t="s">
        <v>1</v>
      </c>
      <c r="N127" s="154" t="s">
        <v>35</v>
      </c>
      <c r="O127" s="141">
        <v>0</v>
      </c>
      <c r="P127" s="141">
        <f t="shared" si="0"/>
        <v>0</v>
      </c>
      <c r="Q127" s="141">
        <v>0</v>
      </c>
      <c r="R127" s="141">
        <f t="shared" si="1"/>
        <v>0</v>
      </c>
      <c r="S127" s="141">
        <v>0</v>
      </c>
      <c r="T127" s="142">
        <f t="shared" si="2"/>
        <v>0</v>
      </c>
      <c r="AQ127" s="143" t="s">
        <v>576</v>
      </c>
      <c r="AS127" s="143" t="s">
        <v>206</v>
      </c>
      <c r="AT127" s="143" t="s">
        <v>77</v>
      </c>
      <c r="AX127" s="13" t="s">
        <v>120</v>
      </c>
      <c r="BD127" s="144">
        <f t="shared" si="3"/>
        <v>0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3" t="s">
        <v>128</v>
      </c>
      <c r="BJ127" s="144">
        <f t="shared" si="8"/>
        <v>0</v>
      </c>
      <c r="BK127" s="13" t="s">
        <v>235</v>
      </c>
      <c r="BL127" s="143" t="s">
        <v>147</v>
      </c>
    </row>
    <row r="128" spans="2:64" s="1" customFormat="1" ht="33" customHeight="1" x14ac:dyDescent="0.2">
      <c r="B128" s="131"/>
      <c r="C128" s="132" t="s">
        <v>136</v>
      </c>
      <c r="D128" s="132" t="s">
        <v>123</v>
      </c>
      <c r="E128" s="133" t="s">
        <v>667</v>
      </c>
      <c r="F128" s="134" t="s">
        <v>668</v>
      </c>
      <c r="G128" s="135" t="s">
        <v>189</v>
      </c>
      <c r="H128" s="136">
        <v>40</v>
      </c>
      <c r="I128" s="137"/>
      <c r="J128" s="137"/>
      <c r="K128" s="138"/>
      <c r="L128" s="25"/>
      <c r="M128" s="139" t="s">
        <v>1</v>
      </c>
      <c r="N128" s="140" t="s">
        <v>35</v>
      </c>
      <c r="O128" s="141">
        <v>0</v>
      </c>
      <c r="P128" s="141">
        <f t="shared" si="0"/>
        <v>0</v>
      </c>
      <c r="Q128" s="141">
        <v>0</v>
      </c>
      <c r="R128" s="141">
        <f t="shared" si="1"/>
        <v>0</v>
      </c>
      <c r="S128" s="141">
        <v>0</v>
      </c>
      <c r="T128" s="142">
        <f t="shared" si="2"/>
        <v>0</v>
      </c>
      <c r="AQ128" s="143" t="s">
        <v>235</v>
      </c>
      <c r="AS128" s="143" t="s">
        <v>123</v>
      </c>
      <c r="AT128" s="143" t="s">
        <v>77</v>
      </c>
      <c r="AX128" s="13" t="s">
        <v>120</v>
      </c>
      <c r="BD128" s="144">
        <f t="shared" si="3"/>
        <v>0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3" t="s">
        <v>128</v>
      </c>
      <c r="BJ128" s="144">
        <f t="shared" si="8"/>
        <v>0</v>
      </c>
      <c r="BK128" s="13" t="s">
        <v>235</v>
      </c>
      <c r="BL128" s="143" t="s">
        <v>150</v>
      </c>
    </row>
    <row r="129" spans="2:64" s="1" customFormat="1" ht="16.5" customHeight="1" x14ac:dyDescent="0.2">
      <c r="B129" s="131"/>
      <c r="C129" s="145" t="s">
        <v>151</v>
      </c>
      <c r="D129" s="145" t="s">
        <v>206</v>
      </c>
      <c r="E129" s="146" t="s">
        <v>669</v>
      </c>
      <c r="F129" s="147" t="s">
        <v>670</v>
      </c>
      <c r="G129" s="148" t="s">
        <v>298</v>
      </c>
      <c r="H129" s="149">
        <v>28</v>
      </c>
      <c r="I129" s="150"/>
      <c r="J129" s="150"/>
      <c r="K129" s="151"/>
      <c r="L129" s="152"/>
      <c r="M129" s="153" t="s">
        <v>1</v>
      </c>
      <c r="N129" s="154" t="s">
        <v>35</v>
      </c>
      <c r="O129" s="141">
        <v>0</v>
      </c>
      <c r="P129" s="141">
        <f t="shared" si="0"/>
        <v>0</v>
      </c>
      <c r="Q129" s="141">
        <v>0</v>
      </c>
      <c r="R129" s="141">
        <f t="shared" si="1"/>
        <v>0</v>
      </c>
      <c r="S129" s="141">
        <v>0</v>
      </c>
      <c r="T129" s="142">
        <f t="shared" si="2"/>
        <v>0</v>
      </c>
      <c r="AQ129" s="143" t="s">
        <v>576</v>
      </c>
      <c r="AS129" s="143" t="s">
        <v>206</v>
      </c>
      <c r="AT129" s="143" t="s">
        <v>77</v>
      </c>
      <c r="AX129" s="13" t="s">
        <v>120</v>
      </c>
      <c r="BD129" s="144">
        <f t="shared" si="3"/>
        <v>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3" t="s">
        <v>128</v>
      </c>
      <c r="BJ129" s="144">
        <f t="shared" si="8"/>
        <v>0</v>
      </c>
      <c r="BK129" s="13" t="s">
        <v>235</v>
      </c>
      <c r="BL129" s="143" t="s">
        <v>154</v>
      </c>
    </row>
    <row r="130" spans="2:64" s="1" customFormat="1" ht="24.2" customHeight="1" x14ac:dyDescent="0.2">
      <c r="B130" s="131"/>
      <c r="C130" s="132" t="s">
        <v>140</v>
      </c>
      <c r="D130" s="132" t="s">
        <v>123</v>
      </c>
      <c r="E130" s="133" t="s">
        <v>671</v>
      </c>
      <c r="F130" s="134" t="s">
        <v>672</v>
      </c>
      <c r="G130" s="135" t="s">
        <v>189</v>
      </c>
      <c r="H130" s="136">
        <v>350</v>
      </c>
      <c r="I130" s="137"/>
      <c r="J130" s="137"/>
      <c r="K130" s="138"/>
      <c r="L130" s="25"/>
      <c r="M130" s="139" t="s">
        <v>1</v>
      </c>
      <c r="N130" s="140" t="s">
        <v>35</v>
      </c>
      <c r="O130" s="141">
        <v>0</v>
      </c>
      <c r="P130" s="141">
        <f t="shared" si="0"/>
        <v>0</v>
      </c>
      <c r="Q130" s="141">
        <v>0</v>
      </c>
      <c r="R130" s="141">
        <f t="shared" si="1"/>
        <v>0</v>
      </c>
      <c r="S130" s="141">
        <v>0</v>
      </c>
      <c r="T130" s="142">
        <f t="shared" si="2"/>
        <v>0</v>
      </c>
      <c r="AQ130" s="143" t="s">
        <v>235</v>
      </c>
      <c r="AS130" s="143" t="s">
        <v>123</v>
      </c>
      <c r="AT130" s="143" t="s">
        <v>77</v>
      </c>
      <c r="AX130" s="13" t="s">
        <v>120</v>
      </c>
      <c r="BD130" s="144">
        <f t="shared" si="3"/>
        <v>0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3" t="s">
        <v>128</v>
      </c>
      <c r="BJ130" s="144">
        <f t="shared" si="8"/>
        <v>0</v>
      </c>
      <c r="BK130" s="13" t="s">
        <v>235</v>
      </c>
      <c r="BL130" s="143" t="s">
        <v>7</v>
      </c>
    </row>
    <row r="131" spans="2:64" s="1" customFormat="1" ht="21.75" customHeight="1" x14ac:dyDescent="0.2">
      <c r="B131" s="131"/>
      <c r="C131" s="145" t="s">
        <v>157</v>
      </c>
      <c r="D131" s="145" t="s">
        <v>206</v>
      </c>
      <c r="E131" s="146" t="s">
        <v>673</v>
      </c>
      <c r="F131" s="147" t="s">
        <v>674</v>
      </c>
      <c r="G131" s="148" t="s">
        <v>298</v>
      </c>
      <c r="H131" s="149">
        <v>135</v>
      </c>
      <c r="I131" s="150"/>
      <c r="J131" s="150"/>
      <c r="K131" s="151"/>
      <c r="L131" s="152"/>
      <c r="M131" s="153" t="s">
        <v>1</v>
      </c>
      <c r="N131" s="154" t="s">
        <v>35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Q131" s="143" t="s">
        <v>576</v>
      </c>
      <c r="AS131" s="143" t="s">
        <v>206</v>
      </c>
      <c r="AT131" s="143" t="s">
        <v>77</v>
      </c>
      <c r="AX131" s="13" t="s">
        <v>120</v>
      </c>
      <c r="BD131" s="144">
        <f t="shared" si="3"/>
        <v>0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3" t="s">
        <v>128</v>
      </c>
      <c r="BJ131" s="144">
        <f t="shared" si="8"/>
        <v>0</v>
      </c>
      <c r="BK131" s="13" t="s">
        <v>235</v>
      </c>
      <c r="BL131" s="143" t="s">
        <v>160</v>
      </c>
    </row>
    <row r="132" spans="2:64" s="1" customFormat="1" ht="16.5" customHeight="1" x14ac:dyDescent="0.2">
      <c r="B132" s="131"/>
      <c r="C132" s="145" t="s">
        <v>143</v>
      </c>
      <c r="D132" s="145" t="s">
        <v>206</v>
      </c>
      <c r="E132" s="146" t="s">
        <v>675</v>
      </c>
      <c r="F132" s="147" t="s">
        <v>676</v>
      </c>
      <c r="G132" s="148" t="s">
        <v>193</v>
      </c>
      <c r="H132" s="149">
        <v>200</v>
      </c>
      <c r="I132" s="150"/>
      <c r="J132" s="150"/>
      <c r="K132" s="151"/>
      <c r="L132" s="152"/>
      <c r="M132" s="153" t="s">
        <v>1</v>
      </c>
      <c r="N132" s="154" t="s">
        <v>35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Q132" s="143" t="s">
        <v>576</v>
      </c>
      <c r="AS132" s="143" t="s">
        <v>206</v>
      </c>
      <c r="AT132" s="143" t="s">
        <v>77</v>
      </c>
      <c r="AX132" s="13" t="s">
        <v>120</v>
      </c>
      <c r="BD132" s="144">
        <f t="shared" si="3"/>
        <v>0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3" t="s">
        <v>128</v>
      </c>
      <c r="BJ132" s="144">
        <f t="shared" si="8"/>
        <v>0</v>
      </c>
      <c r="BK132" s="13" t="s">
        <v>235</v>
      </c>
      <c r="BL132" s="143" t="s">
        <v>163</v>
      </c>
    </row>
    <row r="133" spans="2:64" s="1" customFormat="1" ht="21.75" customHeight="1" x14ac:dyDescent="0.2">
      <c r="B133" s="131"/>
      <c r="C133" s="132" t="s">
        <v>164</v>
      </c>
      <c r="D133" s="132" t="s">
        <v>123</v>
      </c>
      <c r="E133" s="133" t="s">
        <v>677</v>
      </c>
      <c r="F133" s="134" t="s">
        <v>678</v>
      </c>
      <c r="G133" s="135" t="s">
        <v>193</v>
      </c>
      <c r="H133" s="136">
        <v>85</v>
      </c>
      <c r="I133" s="137"/>
      <c r="J133" s="137"/>
      <c r="K133" s="138"/>
      <c r="L133" s="25"/>
      <c r="M133" s="139" t="s">
        <v>1</v>
      </c>
      <c r="N133" s="140" t="s">
        <v>35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Q133" s="143" t="s">
        <v>235</v>
      </c>
      <c r="AS133" s="143" t="s">
        <v>123</v>
      </c>
      <c r="AT133" s="143" t="s">
        <v>77</v>
      </c>
      <c r="AX133" s="13" t="s">
        <v>120</v>
      </c>
      <c r="BD133" s="144">
        <f t="shared" si="3"/>
        <v>0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3" t="s">
        <v>128</v>
      </c>
      <c r="BJ133" s="144">
        <f t="shared" si="8"/>
        <v>0</v>
      </c>
      <c r="BK133" s="13" t="s">
        <v>235</v>
      </c>
      <c r="BL133" s="143" t="s">
        <v>167</v>
      </c>
    </row>
    <row r="134" spans="2:64" s="1" customFormat="1" ht="33" customHeight="1" x14ac:dyDescent="0.2">
      <c r="B134" s="131"/>
      <c r="C134" s="145" t="s">
        <v>147</v>
      </c>
      <c r="D134" s="145" t="s">
        <v>206</v>
      </c>
      <c r="E134" s="146" t="s">
        <v>679</v>
      </c>
      <c r="F134" s="147" t="s">
        <v>680</v>
      </c>
      <c r="G134" s="148" t="s">
        <v>193</v>
      </c>
      <c r="H134" s="149">
        <v>85</v>
      </c>
      <c r="I134" s="150"/>
      <c r="J134" s="150"/>
      <c r="K134" s="151"/>
      <c r="L134" s="152"/>
      <c r="M134" s="153" t="s">
        <v>1</v>
      </c>
      <c r="N134" s="154" t="s">
        <v>35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Q134" s="143" t="s">
        <v>576</v>
      </c>
      <c r="AS134" s="143" t="s">
        <v>206</v>
      </c>
      <c r="AT134" s="143" t="s">
        <v>77</v>
      </c>
      <c r="AX134" s="13" t="s">
        <v>120</v>
      </c>
      <c r="BD134" s="144">
        <f t="shared" si="3"/>
        <v>0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3" t="s">
        <v>128</v>
      </c>
      <c r="BJ134" s="144">
        <f t="shared" si="8"/>
        <v>0</v>
      </c>
      <c r="BK134" s="13" t="s">
        <v>235</v>
      </c>
      <c r="BL134" s="143" t="s">
        <v>170</v>
      </c>
    </row>
    <row r="135" spans="2:64" s="1" customFormat="1" ht="21.75" customHeight="1" x14ac:dyDescent="0.2">
      <c r="B135" s="131"/>
      <c r="C135" s="132" t="s">
        <v>172</v>
      </c>
      <c r="D135" s="132" t="s">
        <v>123</v>
      </c>
      <c r="E135" s="133" t="s">
        <v>681</v>
      </c>
      <c r="F135" s="134" t="s">
        <v>682</v>
      </c>
      <c r="G135" s="135" t="s">
        <v>193</v>
      </c>
      <c r="H135" s="136">
        <v>4</v>
      </c>
      <c r="I135" s="137"/>
      <c r="J135" s="137"/>
      <c r="K135" s="138"/>
      <c r="L135" s="25"/>
      <c r="M135" s="139" t="s">
        <v>1</v>
      </c>
      <c r="N135" s="140" t="s">
        <v>35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Q135" s="143" t="s">
        <v>235</v>
      </c>
      <c r="AS135" s="143" t="s">
        <v>123</v>
      </c>
      <c r="AT135" s="143" t="s">
        <v>77</v>
      </c>
      <c r="AX135" s="13" t="s">
        <v>120</v>
      </c>
      <c r="BD135" s="144">
        <f t="shared" si="3"/>
        <v>0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3" t="s">
        <v>128</v>
      </c>
      <c r="BJ135" s="144">
        <f t="shared" si="8"/>
        <v>0</v>
      </c>
      <c r="BK135" s="13" t="s">
        <v>235</v>
      </c>
      <c r="BL135" s="143" t="s">
        <v>175</v>
      </c>
    </row>
    <row r="136" spans="2:64" s="1" customFormat="1" ht="16.5" customHeight="1" x14ac:dyDescent="0.2">
      <c r="B136" s="131"/>
      <c r="C136" s="145" t="s">
        <v>150</v>
      </c>
      <c r="D136" s="145" t="s">
        <v>206</v>
      </c>
      <c r="E136" s="146" t="s">
        <v>683</v>
      </c>
      <c r="F136" s="147" t="s">
        <v>684</v>
      </c>
      <c r="G136" s="148" t="s">
        <v>193</v>
      </c>
      <c r="H136" s="149">
        <v>4</v>
      </c>
      <c r="I136" s="150"/>
      <c r="J136" s="150"/>
      <c r="K136" s="151"/>
      <c r="L136" s="152"/>
      <c r="M136" s="153" t="s">
        <v>1</v>
      </c>
      <c r="N136" s="154" t="s">
        <v>35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Q136" s="143" t="s">
        <v>576</v>
      </c>
      <c r="AS136" s="143" t="s">
        <v>206</v>
      </c>
      <c r="AT136" s="143" t="s">
        <v>77</v>
      </c>
      <c r="AX136" s="13" t="s">
        <v>120</v>
      </c>
      <c r="BD136" s="144">
        <f t="shared" si="3"/>
        <v>0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3" t="s">
        <v>128</v>
      </c>
      <c r="BJ136" s="144">
        <f t="shared" si="8"/>
        <v>0</v>
      </c>
      <c r="BK136" s="13" t="s">
        <v>235</v>
      </c>
      <c r="BL136" s="143" t="s">
        <v>178</v>
      </c>
    </row>
    <row r="137" spans="2:64" s="1" customFormat="1" ht="21.75" customHeight="1" x14ac:dyDescent="0.2">
      <c r="B137" s="131"/>
      <c r="C137" s="132" t="s">
        <v>179</v>
      </c>
      <c r="D137" s="132" t="s">
        <v>123</v>
      </c>
      <c r="E137" s="133" t="s">
        <v>685</v>
      </c>
      <c r="F137" s="134" t="s">
        <v>686</v>
      </c>
      <c r="G137" s="135" t="s">
        <v>193</v>
      </c>
      <c r="H137" s="136">
        <v>18</v>
      </c>
      <c r="I137" s="137"/>
      <c r="J137" s="137"/>
      <c r="K137" s="138"/>
      <c r="L137" s="25"/>
      <c r="M137" s="139" t="s">
        <v>1</v>
      </c>
      <c r="N137" s="140" t="s">
        <v>35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Q137" s="143" t="s">
        <v>235</v>
      </c>
      <c r="AS137" s="143" t="s">
        <v>123</v>
      </c>
      <c r="AT137" s="143" t="s">
        <v>77</v>
      </c>
      <c r="AX137" s="13" t="s">
        <v>120</v>
      </c>
      <c r="BD137" s="144">
        <f t="shared" si="3"/>
        <v>0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3" t="s">
        <v>128</v>
      </c>
      <c r="BJ137" s="144">
        <f t="shared" si="8"/>
        <v>0</v>
      </c>
      <c r="BK137" s="13" t="s">
        <v>235</v>
      </c>
      <c r="BL137" s="143" t="s">
        <v>182</v>
      </c>
    </row>
    <row r="138" spans="2:64" s="1" customFormat="1" ht="16.5" customHeight="1" x14ac:dyDescent="0.2">
      <c r="B138" s="131"/>
      <c r="C138" s="145" t="s">
        <v>154</v>
      </c>
      <c r="D138" s="145" t="s">
        <v>206</v>
      </c>
      <c r="E138" s="146" t="s">
        <v>687</v>
      </c>
      <c r="F138" s="147" t="s">
        <v>688</v>
      </c>
      <c r="G138" s="148" t="s">
        <v>689</v>
      </c>
      <c r="H138" s="149">
        <v>18</v>
      </c>
      <c r="I138" s="150"/>
      <c r="J138" s="150"/>
      <c r="K138" s="151"/>
      <c r="L138" s="152"/>
      <c r="M138" s="153" t="s">
        <v>1</v>
      </c>
      <c r="N138" s="154" t="s">
        <v>35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Q138" s="143" t="s">
        <v>576</v>
      </c>
      <c r="AS138" s="143" t="s">
        <v>206</v>
      </c>
      <c r="AT138" s="143" t="s">
        <v>77</v>
      </c>
      <c r="AX138" s="13" t="s">
        <v>120</v>
      </c>
      <c r="BD138" s="144">
        <f t="shared" si="3"/>
        <v>0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3" t="s">
        <v>128</v>
      </c>
      <c r="BJ138" s="144">
        <f t="shared" si="8"/>
        <v>0</v>
      </c>
      <c r="BK138" s="13" t="s">
        <v>235</v>
      </c>
      <c r="BL138" s="143" t="s">
        <v>185</v>
      </c>
    </row>
    <row r="139" spans="2:64" s="1" customFormat="1" ht="16.5" customHeight="1" x14ac:dyDescent="0.2">
      <c r="B139" s="131"/>
      <c r="C139" s="132" t="s">
        <v>186</v>
      </c>
      <c r="D139" s="132" t="s">
        <v>123</v>
      </c>
      <c r="E139" s="133" t="s">
        <v>690</v>
      </c>
      <c r="F139" s="134" t="s">
        <v>691</v>
      </c>
      <c r="G139" s="135" t="s">
        <v>193</v>
      </c>
      <c r="H139" s="136">
        <v>9</v>
      </c>
      <c r="I139" s="137"/>
      <c r="J139" s="137"/>
      <c r="K139" s="138"/>
      <c r="L139" s="25"/>
      <c r="M139" s="139" t="s">
        <v>1</v>
      </c>
      <c r="N139" s="140" t="s">
        <v>35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Q139" s="143" t="s">
        <v>235</v>
      </c>
      <c r="AS139" s="143" t="s">
        <v>123</v>
      </c>
      <c r="AT139" s="143" t="s">
        <v>77</v>
      </c>
      <c r="AX139" s="13" t="s">
        <v>120</v>
      </c>
      <c r="BD139" s="144">
        <f t="shared" si="3"/>
        <v>0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3" t="s">
        <v>128</v>
      </c>
      <c r="BJ139" s="144">
        <f t="shared" si="8"/>
        <v>0</v>
      </c>
      <c r="BK139" s="13" t="s">
        <v>235</v>
      </c>
      <c r="BL139" s="143" t="s">
        <v>190</v>
      </c>
    </row>
    <row r="140" spans="2:64" s="1" customFormat="1" ht="21.75" customHeight="1" x14ac:dyDescent="0.2">
      <c r="B140" s="131"/>
      <c r="C140" s="145" t="s">
        <v>7</v>
      </c>
      <c r="D140" s="145" t="s">
        <v>206</v>
      </c>
      <c r="E140" s="146" t="s">
        <v>692</v>
      </c>
      <c r="F140" s="147" t="s">
        <v>693</v>
      </c>
      <c r="G140" s="148" t="s">
        <v>193</v>
      </c>
      <c r="H140" s="149">
        <v>9</v>
      </c>
      <c r="I140" s="150"/>
      <c r="J140" s="150"/>
      <c r="K140" s="151"/>
      <c r="L140" s="152"/>
      <c r="M140" s="153" t="s">
        <v>1</v>
      </c>
      <c r="N140" s="154" t="s">
        <v>35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Q140" s="143" t="s">
        <v>576</v>
      </c>
      <c r="AS140" s="143" t="s">
        <v>206</v>
      </c>
      <c r="AT140" s="143" t="s">
        <v>77</v>
      </c>
      <c r="AX140" s="13" t="s">
        <v>120</v>
      </c>
      <c r="BD140" s="144">
        <f t="shared" si="3"/>
        <v>0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3" t="s">
        <v>128</v>
      </c>
      <c r="BJ140" s="144">
        <f t="shared" si="8"/>
        <v>0</v>
      </c>
      <c r="BK140" s="13" t="s">
        <v>235</v>
      </c>
      <c r="BL140" s="143" t="s">
        <v>194</v>
      </c>
    </row>
    <row r="141" spans="2:64" s="1" customFormat="1" ht="21.75" customHeight="1" x14ac:dyDescent="0.2">
      <c r="B141" s="131"/>
      <c r="C141" s="132" t="s">
        <v>195</v>
      </c>
      <c r="D141" s="132" t="s">
        <v>123</v>
      </c>
      <c r="E141" s="133" t="s">
        <v>694</v>
      </c>
      <c r="F141" s="134" t="s">
        <v>695</v>
      </c>
      <c r="G141" s="135" t="s">
        <v>193</v>
      </c>
      <c r="H141" s="136">
        <v>18</v>
      </c>
      <c r="I141" s="137"/>
      <c r="J141" s="137"/>
      <c r="K141" s="138"/>
      <c r="L141" s="25"/>
      <c r="M141" s="139" t="s">
        <v>1</v>
      </c>
      <c r="N141" s="140" t="s">
        <v>35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Q141" s="143" t="s">
        <v>235</v>
      </c>
      <c r="AS141" s="143" t="s">
        <v>123</v>
      </c>
      <c r="AT141" s="143" t="s">
        <v>77</v>
      </c>
      <c r="AX141" s="13" t="s">
        <v>120</v>
      </c>
      <c r="BD141" s="144">
        <f t="shared" si="3"/>
        <v>0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3" t="s">
        <v>128</v>
      </c>
      <c r="BJ141" s="144">
        <f t="shared" si="8"/>
        <v>0</v>
      </c>
      <c r="BK141" s="13" t="s">
        <v>235</v>
      </c>
      <c r="BL141" s="143" t="s">
        <v>198</v>
      </c>
    </row>
    <row r="142" spans="2:64" s="1" customFormat="1" ht="24.2" customHeight="1" x14ac:dyDescent="0.2">
      <c r="B142" s="131"/>
      <c r="C142" s="145" t="s">
        <v>160</v>
      </c>
      <c r="D142" s="145" t="s">
        <v>206</v>
      </c>
      <c r="E142" s="146" t="s">
        <v>696</v>
      </c>
      <c r="F142" s="147" t="s">
        <v>697</v>
      </c>
      <c r="G142" s="148" t="s">
        <v>193</v>
      </c>
      <c r="H142" s="149">
        <v>18</v>
      </c>
      <c r="I142" s="150"/>
      <c r="J142" s="150"/>
      <c r="K142" s="151"/>
      <c r="L142" s="152"/>
      <c r="M142" s="153" t="s">
        <v>1</v>
      </c>
      <c r="N142" s="154" t="s">
        <v>35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Q142" s="143" t="s">
        <v>576</v>
      </c>
      <c r="AS142" s="143" t="s">
        <v>206</v>
      </c>
      <c r="AT142" s="143" t="s">
        <v>77</v>
      </c>
      <c r="AX142" s="13" t="s">
        <v>120</v>
      </c>
      <c r="BD142" s="144">
        <f t="shared" si="3"/>
        <v>0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3" t="s">
        <v>128</v>
      </c>
      <c r="BJ142" s="144">
        <f t="shared" si="8"/>
        <v>0</v>
      </c>
      <c r="BK142" s="13" t="s">
        <v>235</v>
      </c>
      <c r="BL142" s="143" t="s">
        <v>201</v>
      </c>
    </row>
    <row r="143" spans="2:64" s="1" customFormat="1" ht="16.5" customHeight="1" x14ac:dyDescent="0.2">
      <c r="B143" s="131"/>
      <c r="C143" s="132" t="s">
        <v>202</v>
      </c>
      <c r="D143" s="132" t="s">
        <v>123</v>
      </c>
      <c r="E143" s="133" t="s">
        <v>698</v>
      </c>
      <c r="F143" s="134" t="s">
        <v>699</v>
      </c>
      <c r="G143" s="135" t="s">
        <v>193</v>
      </c>
      <c r="H143" s="136">
        <v>18</v>
      </c>
      <c r="I143" s="137"/>
      <c r="J143" s="137"/>
      <c r="K143" s="138"/>
      <c r="L143" s="25"/>
      <c r="M143" s="139" t="s">
        <v>1</v>
      </c>
      <c r="N143" s="140" t="s">
        <v>35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Q143" s="143" t="s">
        <v>235</v>
      </c>
      <c r="AS143" s="143" t="s">
        <v>123</v>
      </c>
      <c r="AT143" s="143" t="s">
        <v>77</v>
      </c>
      <c r="AX143" s="13" t="s">
        <v>120</v>
      </c>
      <c r="BD143" s="144">
        <f t="shared" si="3"/>
        <v>0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3" t="s">
        <v>128</v>
      </c>
      <c r="BJ143" s="144">
        <f t="shared" si="8"/>
        <v>0</v>
      </c>
      <c r="BK143" s="13" t="s">
        <v>235</v>
      </c>
      <c r="BL143" s="143" t="s">
        <v>205</v>
      </c>
    </row>
    <row r="144" spans="2:64" s="1" customFormat="1" ht="16.5" customHeight="1" x14ac:dyDescent="0.2">
      <c r="B144" s="131"/>
      <c r="C144" s="145" t="s">
        <v>163</v>
      </c>
      <c r="D144" s="145" t="s">
        <v>206</v>
      </c>
      <c r="E144" s="146" t="s">
        <v>700</v>
      </c>
      <c r="F144" s="147" t="s">
        <v>701</v>
      </c>
      <c r="G144" s="148" t="s">
        <v>193</v>
      </c>
      <c r="H144" s="149">
        <v>18</v>
      </c>
      <c r="I144" s="150"/>
      <c r="J144" s="150"/>
      <c r="K144" s="151"/>
      <c r="L144" s="152"/>
      <c r="M144" s="153" t="s">
        <v>1</v>
      </c>
      <c r="N144" s="154" t="s">
        <v>35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Q144" s="143" t="s">
        <v>576</v>
      </c>
      <c r="AS144" s="143" t="s">
        <v>206</v>
      </c>
      <c r="AT144" s="143" t="s">
        <v>77</v>
      </c>
      <c r="AX144" s="13" t="s">
        <v>120</v>
      </c>
      <c r="BD144" s="144">
        <f t="shared" si="3"/>
        <v>0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3" t="s">
        <v>128</v>
      </c>
      <c r="BJ144" s="144">
        <f t="shared" si="8"/>
        <v>0</v>
      </c>
      <c r="BK144" s="13" t="s">
        <v>235</v>
      </c>
      <c r="BL144" s="143" t="s">
        <v>209</v>
      </c>
    </row>
    <row r="145" spans="2:64" s="1" customFormat="1" ht="24.2" customHeight="1" x14ac:dyDescent="0.2">
      <c r="B145" s="131"/>
      <c r="C145" s="132" t="s">
        <v>210</v>
      </c>
      <c r="D145" s="132" t="s">
        <v>123</v>
      </c>
      <c r="E145" s="133" t="s">
        <v>702</v>
      </c>
      <c r="F145" s="134" t="s">
        <v>703</v>
      </c>
      <c r="G145" s="135" t="s">
        <v>193</v>
      </c>
      <c r="H145" s="136">
        <v>350</v>
      </c>
      <c r="I145" s="137"/>
      <c r="J145" s="137"/>
      <c r="K145" s="138"/>
      <c r="L145" s="25"/>
      <c r="M145" s="139" t="s">
        <v>1</v>
      </c>
      <c r="N145" s="140" t="s">
        <v>35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Q145" s="143" t="s">
        <v>235</v>
      </c>
      <c r="AS145" s="143" t="s">
        <v>123</v>
      </c>
      <c r="AT145" s="143" t="s">
        <v>77</v>
      </c>
      <c r="AX145" s="13" t="s">
        <v>120</v>
      </c>
      <c r="BD145" s="144">
        <f t="shared" si="3"/>
        <v>0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3" t="s">
        <v>128</v>
      </c>
      <c r="BJ145" s="144">
        <f t="shared" si="8"/>
        <v>0</v>
      </c>
      <c r="BK145" s="13" t="s">
        <v>235</v>
      </c>
      <c r="BL145" s="143" t="s">
        <v>211</v>
      </c>
    </row>
    <row r="146" spans="2:64" s="1" customFormat="1" ht="24.2" customHeight="1" x14ac:dyDescent="0.2">
      <c r="B146" s="131"/>
      <c r="C146" s="145" t="s">
        <v>167</v>
      </c>
      <c r="D146" s="145" t="s">
        <v>206</v>
      </c>
      <c r="E146" s="146" t="s">
        <v>704</v>
      </c>
      <c r="F146" s="147" t="s">
        <v>705</v>
      </c>
      <c r="G146" s="148" t="s">
        <v>193</v>
      </c>
      <c r="H146" s="149">
        <v>18</v>
      </c>
      <c r="I146" s="150"/>
      <c r="J146" s="150"/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Q146" s="143" t="s">
        <v>576</v>
      </c>
      <c r="AS146" s="143" t="s">
        <v>206</v>
      </c>
      <c r="AT146" s="143" t="s">
        <v>77</v>
      </c>
      <c r="AX146" s="13" t="s">
        <v>120</v>
      </c>
      <c r="BD146" s="144">
        <f t="shared" si="3"/>
        <v>0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3" t="s">
        <v>128</v>
      </c>
      <c r="BJ146" s="144">
        <f t="shared" si="8"/>
        <v>0</v>
      </c>
      <c r="BK146" s="13" t="s">
        <v>235</v>
      </c>
      <c r="BL146" s="143" t="s">
        <v>214</v>
      </c>
    </row>
    <row r="147" spans="2:64" s="1" customFormat="1" ht="16.5" customHeight="1" x14ac:dyDescent="0.2">
      <c r="B147" s="131"/>
      <c r="C147" s="145" t="s">
        <v>215</v>
      </c>
      <c r="D147" s="145" t="s">
        <v>206</v>
      </c>
      <c r="E147" s="146" t="s">
        <v>706</v>
      </c>
      <c r="F147" s="147" t="s">
        <v>707</v>
      </c>
      <c r="G147" s="148" t="s">
        <v>193</v>
      </c>
      <c r="H147" s="149">
        <v>9</v>
      </c>
      <c r="I147" s="150"/>
      <c r="J147" s="150"/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Q147" s="143" t="s">
        <v>576</v>
      </c>
      <c r="AS147" s="143" t="s">
        <v>206</v>
      </c>
      <c r="AT147" s="143" t="s">
        <v>77</v>
      </c>
      <c r="AX147" s="13" t="s">
        <v>120</v>
      </c>
      <c r="BD147" s="144">
        <f t="shared" si="3"/>
        <v>0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3" t="s">
        <v>128</v>
      </c>
      <c r="BJ147" s="144">
        <f t="shared" si="8"/>
        <v>0</v>
      </c>
      <c r="BK147" s="13" t="s">
        <v>235</v>
      </c>
      <c r="BL147" s="143" t="s">
        <v>218</v>
      </c>
    </row>
    <row r="148" spans="2:64" s="1" customFormat="1" ht="16.5" customHeight="1" x14ac:dyDescent="0.2">
      <c r="B148" s="131"/>
      <c r="C148" s="145" t="s">
        <v>170</v>
      </c>
      <c r="D148" s="145" t="s">
        <v>206</v>
      </c>
      <c r="E148" s="146" t="s">
        <v>708</v>
      </c>
      <c r="F148" s="147" t="s">
        <v>709</v>
      </c>
      <c r="G148" s="148" t="s">
        <v>193</v>
      </c>
      <c r="H148" s="149">
        <v>295</v>
      </c>
      <c r="I148" s="150"/>
      <c r="J148" s="150"/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Q148" s="143" t="s">
        <v>576</v>
      </c>
      <c r="AS148" s="143" t="s">
        <v>206</v>
      </c>
      <c r="AT148" s="143" t="s">
        <v>77</v>
      </c>
      <c r="AX148" s="13" t="s">
        <v>120</v>
      </c>
      <c r="BD148" s="144">
        <f t="shared" si="3"/>
        <v>0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3" t="s">
        <v>128</v>
      </c>
      <c r="BJ148" s="144">
        <f t="shared" si="8"/>
        <v>0</v>
      </c>
      <c r="BK148" s="13" t="s">
        <v>235</v>
      </c>
      <c r="BL148" s="143" t="s">
        <v>221</v>
      </c>
    </row>
    <row r="149" spans="2:64" s="1" customFormat="1" ht="21.75" customHeight="1" x14ac:dyDescent="0.2">
      <c r="B149" s="131"/>
      <c r="C149" s="132" t="s">
        <v>222</v>
      </c>
      <c r="D149" s="132" t="s">
        <v>123</v>
      </c>
      <c r="E149" s="133" t="s">
        <v>710</v>
      </c>
      <c r="F149" s="134" t="s">
        <v>711</v>
      </c>
      <c r="G149" s="135" t="s">
        <v>193</v>
      </c>
      <c r="H149" s="136">
        <v>9</v>
      </c>
      <c r="I149" s="137"/>
      <c r="J149" s="137"/>
      <c r="K149" s="138"/>
      <c r="L149" s="25"/>
      <c r="M149" s="139" t="s">
        <v>1</v>
      </c>
      <c r="N149" s="140" t="s">
        <v>35</v>
      </c>
      <c r="O149" s="141">
        <v>0</v>
      </c>
      <c r="P149" s="141">
        <f t="shared" si="0"/>
        <v>0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Q149" s="143" t="s">
        <v>235</v>
      </c>
      <c r="AS149" s="143" t="s">
        <v>123</v>
      </c>
      <c r="AT149" s="143" t="s">
        <v>77</v>
      </c>
      <c r="AX149" s="13" t="s">
        <v>120</v>
      </c>
      <c r="BD149" s="144">
        <f t="shared" si="3"/>
        <v>0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3" t="s">
        <v>128</v>
      </c>
      <c r="BJ149" s="144">
        <f t="shared" si="8"/>
        <v>0</v>
      </c>
      <c r="BK149" s="13" t="s">
        <v>235</v>
      </c>
      <c r="BL149" s="143" t="s">
        <v>225</v>
      </c>
    </row>
    <row r="150" spans="2:64" s="1" customFormat="1" ht="16.5" customHeight="1" x14ac:dyDescent="0.2">
      <c r="B150" s="131"/>
      <c r="C150" s="145" t="s">
        <v>175</v>
      </c>
      <c r="D150" s="145" t="s">
        <v>206</v>
      </c>
      <c r="E150" s="146" t="s">
        <v>712</v>
      </c>
      <c r="F150" s="147" t="s">
        <v>713</v>
      </c>
      <c r="G150" s="148" t="s">
        <v>714</v>
      </c>
      <c r="H150" s="149">
        <v>9</v>
      </c>
      <c r="I150" s="150"/>
      <c r="J150" s="150"/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0"/>
        <v>0</v>
      </c>
      <c r="Q150" s="141">
        <v>0</v>
      </c>
      <c r="R150" s="141">
        <f t="shared" si="1"/>
        <v>0</v>
      </c>
      <c r="S150" s="141">
        <v>0</v>
      </c>
      <c r="T150" s="142">
        <f t="shared" si="2"/>
        <v>0</v>
      </c>
      <c r="AQ150" s="143" t="s">
        <v>576</v>
      </c>
      <c r="AS150" s="143" t="s">
        <v>206</v>
      </c>
      <c r="AT150" s="143" t="s">
        <v>77</v>
      </c>
      <c r="AX150" s="13" t="s">
        <v>120</v>
      </c>
      <c r="BD150" s="144">
        <f t="shared" si="3"/>
        <v>0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3" t="s">
        <v>128</v>
      </c>
      <c r="BJ150" s="144">
        <f t="shared" si="8"/>
        <v>0</v>
      </c>
      <c r="BK150" s="13" t="s">
        <v>235</v>
      </c>
      <c r="BL150" s="143" t="s">
        <v>228</v>
      </c>
    </row>
    <row r="151" spans="2:64" s="1" customFormat="1" ht="16.5" customHeight="1" x14ac:dyDescent="0.2">
      <c r="B151" s="131"/>
      <c r="C151" s="132" t="s">
        <v>229</v>
      </c>
      <c r="D151" s="132" t="s">
        <v>123</v>
      </c>
      <c r="E151" s="133" t="s">
        <v>715</v>
      </c>
      <c r="F151" s="134" t="s">
        <v>716</v>
      </c>
      <c r="G151" s="135" t="s">
        <v>193</v>
      </c>
      <c r="H151" s="136">
        <v>9</v>
      </c>
      <c r="I151" s="137"/>
      <c r="J151" s="137"/>
      <c r="K151" s="138"/>
      <c r="L151" s="25"/>
      <c r="M151" s="139" t="s">
        <v>1</v>
      </c>
      <c r="N151" s="140" t="s">
        <v>35</v>
      </c>
      <c r="O151" s="141">
        <v>0</v>
      </c>
      <c r="P151" s="141">
        <f t="shared" si="0"/>
        <v>0</v>
      </c>
      <c r="Q151" s="141">
        <v>0</v>
      </c>
      <c r="R151" s="141">
        <f t="shared" si="1"/>
        <v>0</v>
      </c>
      <c r="S151" s="141">
        <v>0</v>
      </c>
      <c r="T151" s="142">
        <f t="shared" si="2"/>
        <v>0</v>
      </c>
      <c r="AQ151" s="143" t="s">
        <v>235</v>
      </c>
      <c r="AS151" s="143" t="s">
        <v>123</v>
      </c>
      <c r="AT151" s="143" t="s">
        <v>77</v>
      </c>
      <c r="AX151" s="13" t="s">
        <v>120</v>
      </c>
      <c r="BD151" s="144">
        <f t="shared" si="3"/>
        <v>0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3" t="s">
        <v>128</v>
      </c>
      <c r="BJ151" s="144">
        <f t="shared" si="8"/>
        <v>0</v>
      </c>
      <c r="BK151" s="13" t="s">
        <v>235</v>
      </c>
      <c r="BL151" s="143" t="s">
        <v>232</v>
      </c>
    </row>
    <row r="152" spans="2:64" s="1" customFormat="1" ht="16.5" customHeight="1" x14ac:dyDescent="0.2">
      <c r="B152" s="131"/>
      <c r="C152" s="145" t="s">
        <v>178</v>
      </c>
      <c r="D152" s="145" t="s">
        <v>206</v>
      </c>
      <c r="E152" s="146" t="s">
        <v>717</v>
      </c>
      <c r="F152" s="147" t="s">
        <v>718</v>
      </c>
      <c r="G152" s="148" t="s">
        <v>193</v>
      </c>
      <c r="H152" s="149">
        <v>9</v>
      </c>
      <c r="I152" s="150"/>
      <c r="J152" s="150"/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0"/>
        <v>0</v>
      </c>
      <c r="Q152" s="141">
        <v>0</v>
      </c>
      <c r="R152" s="141">
        <f t="shared" si="1"/>
        <v>0</v>
      </c>
      <c r="S152" s="141">
        <v>0</v>
      </c>
      <c r="T152" s="142">
        <f t="shared" si="2"/>
        <v>0</v>
      </c>
      <c r="AQ152" s="143" t="s">
        <v>576</v>
      </c>
      <c r="AS152" s="143" t="s">
        <v>206</v>
      </c>
      <c r="AT152" s="143" t="s">
        <v>77</v>
      </c>
      <c r="AX152" s="13" t="s">
        <v>120</v>
      </c>
      <c r="BD152" s="144">
        <f t="shared" si="3"/>
        <v>0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3" t="s">
        <v>128</v>
      </c>
      <c r="BJ152" s="144">
        <f t="shared" si="8"/>
        <v>0</v>
      </c>
      <c r="BK152" s="13" t="s">
        <v>235</v>
      </c>
      <c r="BL152" s="143" t="s">
        <v>235</v>
      </c>
    </row>
    <row r="153" spans="2:64" s="1" customFormat="1" ht="16.5" customHeight="1" x14ac:dyDescent="0.2">
      <c r="B153" s="131"/>
      <c r="C153" s="132" t="s">
        <v>236</v>
      </c>
      <c r="D153" s="132" t="s">
        <v>123</v>
      </c>
      <c r="E153" s="133" t="s">
        <v>719</v>
      </c>
      <c r="F153" s="134" t="s">
        <v>720</v>
      </c>
      <c r="G153" s="135" t="s">
        <v>721</v>
      </c>
      <c r="H153" s="136">
        <v>20</v>
      </c>
      <c r="I153" s="137"/>
      <c r="J153" s="137"/>
      <c r="K153" s="138"/>
      <c r="L153" s="25"/>
      <c r="M153" s="139" t="s">
        <v>1</v>
      </c>
      <c r="N153" s="140" t="s">
        <v>35</v>
      </c>
      <c r="O153" s="141">
        <v>0</v>
      </c>
      <c r="P153" s="141">
        <f t="shared" si="0"/>
        <v>0</v>
      </c>
      <c r="Q153" s="141">
        <v>0</v>
      </c>
      <c r="R153" s="141">
        <f t="shared" si="1"/>
        <v>0</v>
      </c>
      <c r="S153" s="141">
        <v>0</v>
      </c>
      <c r="T153" s="142">
        <f t="shared" si="2"/>
        <v>0</v>
      </c>
      <c r="AQ153" s="143" t="s">
        <v>235</v>
      </c>
      <c r="AS153" s="143" t="s">
        <v>123</v>
      </c>
      <c r="AT153" s="143" t="s">
        <v>77</v>
      </c>
      <c r="AX153" s="13" t="s">
        <v>120</v>
      </c>
      <c r="BD153" s="144">
        <f t="shared" si="3"/>
        <v>0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3" t="s">
        <v>128</v>
      </c>
      <c r="BJ153" s="144">
        <f t="shared" si="8"/>
        <v>0</v>
      </c>
      <c r="BK153" s="13" t="s">
        <v>235</v>
      </c>
      <c r="BL153" s="143" t="s">
        <v>239</v>
      </c>
    </row>
    <row r="154" spans="2:64" s="1" customFormat="1" ht="16.5" customHeight="1" x14ac:dyDescent="0.2">
      <c r="B154" s="131"/>
      <c r="C154" s="132" t="s">
        <v>182</v>
      </c>
      <c r="D154" s="132" t="s">
        <v>123</v>
      </c>
      <c r="E154" s="133" t="s">
        <v>722</v>
      </c>
      <c r="F154" s="134" t="s">
        <v>723</v>
      </c>
      <c r="G154" s="135" t="s">
        <v>721</v>
      </c>
      <c r="H154" s="136">
        <v>80</v>
      </c>
      <c r="I154" s="137"/>
      <c r="J154" s="137"/>
      <c r="K154" s="138"/>
      <c r="L154" s="25"/>
      <c r="M154" s="139" t="s">
        <v>1</v>
      </c>
      <c r="N154" s="140" t="s">
        <v>35</v>
      </c>
      <c r="O154" s="141">
        <v>0</v>
      </c>
      <c r="P154" s="141">
        <f t="shared" si="0"/>
        <v>0</v>
      </c>
      <c r="Q154" s="141">
        <v>0</v>
      </c>
      <c r="R154" s="141">
        <f t="shared" si="1"/>
        <v>0</v>
      </c>
      <c r="S154" s="141">
        <v>0</v>
      </c>
      <c r="T154" s="142">
        <f t="shared" si="2"/>
        <v>0</v>
      </c>
      <c r="AQ154" s="143" t="s">
        <v>235</v>
      </c>
      <c r="AS154" s="143" t="s">
        <v>123</v>
      </c>
      <c r="AT154" s="143" t="s">
        <v>77</v>
      </c>
      <c r="AX154" s="13" t="s">
        <v>120</v>
      </c>
      <c r="BD154" s="144">
        <f t="shared" si="3"/>
        <v>0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3" t="s">
        <v>128</v>
      </c>
      <c r="BJ154" s="144">
        <f t="shared" si="8"/>
        <v>0</v>
      </c>
      <c r="BK154" s="13" t="s">
        <v>235</v>
      </c>
      <c r="BL154" s="143" t="s">
        <v>242</v>
      </c>
    </row>
    <row r="155" spans="2:64" s="1" customFormat="1" ht="16.5" customHeight="1" x14ac:dyDescent="0.2">
      <c r="B155" s="131"/>
      <c r="C155" s="132" t="s">
        <v>243</v>
      </c>
      <c r="D155" s="132" t="s">
        <v>123</v>
      </c>
      <c r="E155" s="133" t="s">
        <v>724</v>
      </c>
      <c r="F155" s="134" t="s">
        <v>725</v>
      </c>
      <c r="G155" s="135" t="s">
        <v>323</v>
      </c>
      <c r="H155" s="136">
        <v>1</v>
      </c>
      <c r="I155" s="137"/>
      <c r="J155" s="137"/>
      <c r="K155" s="138"/>
      <c r="L155" s="25"/>
      <c r="M155" s="139" t="s">
        <v>1</v>
      </c>
      <c r="N155" s="140" t="s">
        <v>35</v>
      </c>
      <c r="O155" s="141">
        <v>0</v>
      </c>
      <c r="P155" s="141">
        <f t="shared" si="0"/>
        <v>0</v>
      </c>
      <c r="Q155" s="141">
        <v>0</v>
      </c>
      <c r="R155" s="141">
        <f t="shared" si="1"/>
        <v>0</v>
      </c>
      <c r="S155" s="141">
        <v>0</v>
      </c>
      <c r="T155" s="142">
        <f t="shared" si="2"/>
        <v>0</v>
      </c>
      <c r="AQ155" s="143" t="s">
        <v>235</v>
      </c>
      <c r="AS155" s="143" t="s">
        <v>123</v>
      </c>
      <c r="AT155" s="143" t="s">
        <v>77</v>
      </c>
      <c r="AX155" s="13" t="s">
        <v>120</v>
      </c>
      <c r="BD155" s="144">
        <f t="shared" si="3"/>
        <v>0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3" t="s">
        <v>128</v>
      </c>
      <c r="BJ155" s="144">
        <f t="shared" si="8"/>
        <v>0</v>
      </c>
      <c r="BK155" s="13" t="s">
        <v>235</v>
      </c>
      <c r="BL155" s="143" t="s">
        <v>247</v>
      </c>
    </row>
    <row r="156" spans="2:64" s="1" customFormat="1" ht="16.5" customHeight="1" x14ac:dyDescent="0.2">
      <c r="B156" s="131"/>
      <c r="C156" s="132" t="s">
        <v>185</v>
      </c>
      <c r="D156" s="132" t="s">
        <v>123</v>
      </c>
      <c r="E156" s="133" t="s">
        <v>726</v>
      </c>
      <c r="F156" s="134" t="s">
        <v>727</v>
      </c>
      <c r="G156" s="135" t="s">
        <v>323</v>
      </c>
      <c r="H156" s="136">
        <v>3</v>
      </c>
      <c r="I156" s="137"/>
      <c r="J156" s="137"/>
      <c r="K156" s="138"/>
      <c r="L156" s="25"/>
      <c r="M156" s="139" t="s">
        <v>1</v>
      </c>
      <c r="N156" s="140" t="s">
        <v>35</v>
      </c>
      <c r="O156" s="141">
        <v>0</v>
      </c>
      <c r="P156" s="141">
        <f t="shared" si="0"/>
        <v>0</v>
      </c>
      <c r="Q156" s="141">
        <v>0</v>
      </c>
      <c r="R156" s="141">
        <f t="shared" si="1"/>
        <v>0</v>
      </c>
      <c r="S156" s="141">
        <v>0</v>
      </c>
      <c r="T156" s="142">
        <f t="shared" si="2"/>
        <v>0</v>
      </c>
      <c r="AQ156" s="143" t="s">
        <v>235</v>
      </c>
      <c r="AS156" s="143" t="s">
        <v>123</v>
      </c>
      <c r="AT156" s="143" t="s">
        <v>77</v>
      </c>
      <c r="AX156" s="13" t="s">
        <v>120</v>
      </c>
      <c r="BD156" s="144">
        <f t="shared" si="3"/>
        <v>0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3" t="s">
        <v>128</v>
      </c>
      <c r="BJ156" s="144">
        <f t="shared" si="8"/>
        <v>0</v>
      </c>
      <c r="BK156" s="13" t="s">
        <v>235</v>
      </c>
      <c r="BL156" s="143" t="s">
        <v>250</v>
      </c>
    </row>
    <row r="157" spans="2:64" s="1" customFormat="1" ht="16.5" customHeight="1" x14ac:dyDescent="0.2">
      <c r="B157" s="131"/>
      <c r="C157" s="132" t="s">
        <v>251</v>
      </c>
      <c r="D157" s="132" t="s">
        <v>123</v>
      </c>
      <c r="E157" s="133" t="s">
        <v>728</v>
      </c>
      <c r="F157" s="134" t="s">
        <v>729</v>
      </c>
      <c r="G157" s="135" t="s">
        <v>323</v>
      </c>
      <c r="H157" s="136">
        <v>6</v>
      </c>
      <c r="I157" s="137"/>
      <c r="J157" s="137"/>
      <c r="K157" s="138"/>
      <c r="L157" s="25"/>
      <c r="M157" s="155" t="s">
        <v>1</v>
      </c>
      <c r="N157" s="156" t="s">
        <v>35</v>
      </c>
      <c r="O157" s="157">
        <v>0</v>
      </c>
      <c r="P157" s="157">
        <f t="shared" si="0"/>
        <v>0</v>
      </c>
      <c r="Q157" s="157">
        <v>0</v>
      </c>
      <c r="R157" s="157">
        <f t="shared" si="1"/>
        <v>0</v>
      </c>
      <c r="S157" s="157">
        <v>0</v>
      </c>
      <c r="T157" s="158">
        <f t="shared" si="2"/>
        <v>0</v>
      </c>
      <c r="AQ157" s="143" t="s">
        <v>235</v>
      </c>
      <c r="AS157" s="143" t="s">
        <v>123</v>
      </c>
      <c r="AT157" s="143" t="s">
        <v>77</v>
      </c>
      <c r="AX157" s="13" t="s">
        <v>120</v>
      </c>
      <c r="BD157" s="144">
        <f t="shared" si="3"/>
        <v>0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3" t="s">
        <v>128</v>
      </c>
      <c r="BJ157" s="144">
        <f t="shared" si="8"/>
        <v>0</v>
      </c>
      <c r="BK157" s="13" t="s">
        <v>235</v>
      </c>
      <c r="BL157" s="143" t="s">
        <v>254</v>
      </c>
    </row>
    <row r="158" spans="2:64" s="1" customFormat="1" ht="6.95" customHeight="1" x14ac:dyDescent="0.2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5"/>
    </row>
  </sheetData>
  <autoFilter ref="C117:K157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VK - Rekonštrukcia školsk...</vt:lpstr>
      <vt:lpstr>a - Bleskozvod</vt:lpstr>
      <vt:lpstr>'a - Bleskozvod'!Názvy_tlače</vt:lpstr>
      <vt:lpstr>'Rekapitulácia stavby'!Názvy_tlače</vt:lpstr>
      <vt:lpstr>'VK - Rekonštrukcia školsk...'!Názvy_tlače</vt:lpstr>
      <vt:lpstr>'a - Bleskozvod'!Oblasť_tlače</vt:lpstr>
      <vt:lpstr>'Rekapitulácia stavby'!Oblasť_tlače</vt:lpstr>
      <vt:lpstr>'VK - Rekonštrukcia školsk...'!Oblasť_tlače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MONT33\Veronika</dc:creator>
  <cp:lastModifiedBy>PC Work</cp:lastModifiedBy>
  <dcterms:created xsi:type="dcterms:W3CDTF">2023-04-21T13:24:18Z</dcterms:created>
  <dcterms:modified xsi:type="dcterms:W3CDTF">2023-05-10T07:06:57Z</dcterms:modified>
</cp:coreProperties>
</file>