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A28AB2C8-AEE9-4F2D-80B4-B478ED305E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Rekonštrukcia soc. priestorov" sheetId="2" r:id="rId2"/>
  </sheets>
  <definedNames>
    <definedName name="_xlnm._FilterDatabase" localSheetId="1" hidden="1">'Rekonštrukcia soc. priestorov'!$C$132:$K$287</definedName>
    <definedName name="_xlnm.Print_Titles" localSheetId="0">'Rekapitulácia stavby'!$92:$92</definedName>
    <definedName name="_xlnm.Print_Titles" localSheetId="1">'Rekonštrukcia soc. priestorov'!$132:$132</definedName>
    <definedName name="_xlnm.Print_Area" localSheetId="0">'Rekapitulácia stavby'!$D$4:$AO$76,'Rekapitulácia stavby'!$C$82:$AQ$96</definedName>
    <definedName name="_xlnm.Print_Area" localSheetId="1">'Rekonštrukcia soc. priestorov'!$C$4:$J$76,'Rekonštrukcia soc. priestorov'!$C$82:$J$114,'Rekonštrukcia soc. priestorov'!$C$120:$K$287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8" i="2" l="1"/>
  <c r="BK238" i="2"/>
  <c r="J284" i="2"/>
  <c r="BK284" i="2"/>
  <c r="J252" i="2"/>
  <c r="BK252" i="2"/>
  <c r="J254" i="2"/>
  <c r="BK254" i="2"/>
  <c r="J161" i="2"/>
  <c r="BK161" i="2"/>
  <c r="J160" i="2"/>
  <c r="BK160" i="2"/>
  <c r="J233" i="2"/>
  <c r="BK233" i="2"/>
  <c r="J208" i="2"/>
  <c r="BK208" i="2"/>
  <c r="J186" i="2"/>
  <c r="J181" i="2"/>
  <c r="J182" i="2"/>
  <c r="J145" i="2"/>
  <c r="J156" i="2"/>
  <c r="BK156" i="2"/>
  <c r="J155" i="2"/>
  <c r="BK155" i="2"/>
  <c r="J146" i="2"/>
  <c r="H144" i="2"/>
  <c r="J143" i="2"/>
  <c r="BK143" i="2"/>
  <c r="J141" i="2"/>
  <c r="BK141" i="2"/>
  <c r="J246" i="2" l="1"/>
  <c r="BK246" i="2"/>
  <c r="J142" i="2"/>
  <c r="BK142" i="2"/>
  <c r="J198" i="2"/>
  <c r="J37" i="2" l="1"/>
  <c r="J36" i="2"/>
  <c r="AY95" i="1" s="1"/>
  <c r="J35" i="2"/>
  <c r="AX95" i="1" s="1"/>
  <c r="BI287" i="2"/>
  <c r="BH287" i="2"/>
  <c r="BG287" i="2"/>
  <c r="BE287" i="2"/>
  <c r="T287" i="2"/>
  <c r="R287" i="2"/>
  <c r="P287" i="2"/>
  <c r="BK287" i="2"/>
  <c r="J287" i="2"/>
  <c r="BF287" i="2" s="1"/>
  <c r="BI285" i="2"/>
  <c r="BH285" i="2"/>
  <c r="BG285" i="2"/>
  <c r="BE285" i="2"/>
  <c r="T285" i="2"/>
  <c r="R285" i="2"/>
  <c r="P285" i="2"/>
  <c r="BK285" i="2"/>
  <c r="J285" i="2"/>
  <c r="BF285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3" i="2"/>
  <c r="BH253" i="2"/>
  <c r="BG253" i="2"/>
  <c r="BE253" i="2"/>
  <c r="T253" i="2"/>
  <c r="R253" i="2"/>
  <c r="P253" i="2"/>
  <c r="BK253" i="2"/>
  <c r="J253" i="2"/>
  <c r="BF253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199" i="2"/>
  <c r="BH199" i="2"/>
  <c r="BG199" i="2"/>
  <c r="BE199" i="2"/>
  <c r="T199" i="2"/>
  <c r="T197" i="2" s="1"/>
  <c r="R199" i="2"/>
  <c r="R197" i="2" s="1"/>
  <c r="P199" i="2"/>
  <c r="P197" i="2" s="1"/>
  <c r="BK199" i="2"/>
  <c r="BK197" i="2" s="1"/>
  <c r="J199" i="2"/>
  <c r="BF199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 s="1"/>
  <c r="BI187" i="2"/>
  <c r="BH187" i="2"/>
  <c r="BG187" i="2"/>
  <c r="BE187" i="2"/>
  <c r="T187" i="2"/>
  <c r="R187" i="2"/>
  <c r="P187" i="2"/>
  <c r="BK187" i="2"/>
  <c r="J187" i="2"/>
  <c r="BF187" i="2" s="1"/>
  <c r="BI185" i="2"/>
  <c r="BH185" i="2"/>
  <c r="BG185" i="2"/>
  <c r="BE185" i="2"/>
  <c r="T185" i="2"/>
  <c r="R185" i="2"/>
  <c r="P185" i="2"/>
  <c r="BK185" i="2"/>
  <c r="J185" i="2"/>
  <c r="BI183" i="2"/>
  <c r="BH183" i="2"/>
  <c r="BG183" i="2"/>
  <c r="BE183" i="2"/>
  <c r="T183" i="2"/>
  <c r="R183" i="2"/>
  <c r="P183" i="2"/>
  <c r="BK183" i="2"/>
  <c r="J183" i="2"/>
  <c r="BF183" i="2" s="1"/>
  <c r="BI180" i="2"/>
  <c r="BH180" i="2"/>
  <c r="BG180" i="2"/>
  <c r="BE180" i="2"/>
  <c r="T180" i="2"/>
  <c r="R180" i="2"/>
  <c r="P180" i="2"/>
  <c r="BK180" i="2"/>
  <c r="J180" i="2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0" i="2"/>
  <c r="BH170" i="2"/>
  <c r="BG170" i="2"/>
  <c r="BE170" i="2"/>
  <c r="T170" i="2"/>
  <c r="T169" i="2" s="1"/>
  <c r="R170" i="2"/>
  <c r="R169" i="2" s="1"/>
  <c r="P170" i="2"/>
  <c r="P169" i="2" s="1"/>
  <c r="BK170" i="2"/>
  <c r="BK169" i="2" s="1"/>
  <c r="J169" i="2" s="1"/>
  <c r="J100" i="2" s="1"/>
  <c r="J170" i="2"/>
  <c r="BF170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7" i="2"/>
  <c r="BH147" i="2"/>
  <c r="BG147" i="2"/>
  <c r="BE147" i="2"/>
  <c r="T147" i="2"/>
  <c r="R147" i="2"/>
  <c r="P147" i="2"/>
  <c r="BK147" i="2"/>
  <c r="J147" i="2"/>
  <c r="BF147" i="2" s="1"/>
  <c r="BI144" i="2"/>
  <c r="BH144" i="2"/>
  <c r="BG144" i="2"/>
  <c r="BE144" i="2"/>
  <c r="T144" i="2"/>
  <c r="R144" i="2"/>
  <c r="P144" i="2"/>
  <c r="BK144" i="2"/>
  <c r="J144" i="2"/>
  <c r="BF144" i="2" s="1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F127" i="2"/>
  <c r="F89" i="2"/>
  <c r="J24" i="2"/>
  <c r="E24" i="2"/>
  <c r="J130" i="2" s="1"/>
  <c r="J23" i="2"/>
  <c r="J21" i="2"/>
  <c r="E21" i="2"/>
  <c r="J91" i="2" s="1"/>
  <c r="J20" i="2"/>
  <c r="E18" i="2"/>
  <c r="F130" i="2" s="1"/>
  <c r="J15" i="2"/>
  <c r="E15" i="2"/>
  <c r="F129" i="2" s="1"/>
  <c r="J14" i="2"/>
  <c r="J127" i="2"/>
  <c r="E123" i="2"/>
  <c r="AS94" i="1"/>
  <c r="AM90" i="1"/>
  <c r="AM89" i="1"/>
  <c r="L89" i="1"/>
  <c r="AM87" i="1"/>
  <c r="L87" i="1"/>
  <c r="L85" i="1"/>
  <c r="BF185" i="2" l="1"/>
  <c r="J184" i="2"/>
  <c r="BF180" i="2"/>
  <c r="J179" i="2"/>
  <c r="BF136" i="2"/>
  <c r="J135" i="2"/>
  <c r="J197" i="2"/>
  <c r="J110" i="2" s="1"/>
  <c r="T176" i="2"/>
  <c r="P176" i="2"/>
  <c r="BK176" i="2"/>
  <c r="J176" i="2" s="1"/>
  <c r="R184" i="2"/>
  <c r="J129" i="2"/>
  <c r="J92" i="2"/>
  <c r="T200" i="2"/>
  <c r="P172" i="2"/>
  <c r="P200" i="2"/>
  <c r="T260" i="2"/>
  <c r="P260" i="2"/>
  <c r="T172" i="2"/>
  <c r="R188" i="2"/>
  <c r="BK172" i="2"/>
  <c r="J172" i="2" s="1"/>
  <c r="BK188" i="2"/>
  <c r="J188" i="2" s="1"/>
  <c r="J108" i="2" s="1"/>
  <c r="T188" i="2"/>
  <c r="T204" i="2"/>
  <c r="T148" i="2"/>
  <c r="R176" i="2"/>
  <c r="R179" i="2"/>
  <c r="BK184" i="2"/>
  <c r="T193" i="2"/>
  <c r="P148" i="2"/>
  <c r="BK179" i="2"/>
  <c r="T179" i="2"/>
  <c r="P193" i="2"/>
  <c r="P204" i="2"/>
  <c r="R135" i="2"/>
  <c r="P179" i="2"/>
  <c r="P188" i="2"/>
  <c r="T184" i="2"/>
  <c r="P184" i="2"/>
  <c r="BK193" i="2"/>
  <c r="J193" i="2" s="1"/>
  <c r="J109" i="2" s="1"/>
  <c r="R193" i="2"/>
  <c r="T135" i="2"/>
  <c r="BK148" i="2"/>
  <c r="J148" i="2" s="1"/>
  <c r="J99" i="2" s="1"/>
  <c r="R148" i="2"/>
  <c r="P135" i="2"/>
  <c r="BK135" i="2"/>
  <c r="R172" i="2"/>
  <c r="R204" i="2"/>
  <c r="R200" i="2"/>
  <c r="F91" i="2"/>
  <c r="BK204" i="2"/>
  <c r="J204" i="2" s="1"/>
  <c r="J112" i="2" s="1"/>
  <c r="BK200" i="2"/>
  <c r="J200" i="2" s="1"/>
  <c r="J111" i="2" s="1"/>
  <c r="F37" i="2"/>
  <c r="BD95" i="1" s="1"/>
  <c r="BD94" i="1" s="1"/>
  <c r="W33" i="1" s="1"/>
  <c r="J103" i="2"/>
  <c r="J33" i="2"/>
  <c r="AV95" i="1" s="1"/>
  <c r="F35" i="2"/>
  <c r="BB95" i="1" s="1"/>
  <c r="BB94" i="1" s="1"/>
  <c r="W31" i="1" s="1"/>
  <c r="F36" i="2"/>
  <c r="BC95" i="1" s="1"/>
  <c r="BC94" i="1" s="1"/>
  <c r="AY94" i="1" s="1"/>
  <c r="F33" i="2"/>
  <c r="AZ95" i="1" s="1"/>
  <c r="AZ94" i="1" s="1"/>
  <c r="E85" i="2"/>
  <c r="R260" i="2"/>
  <c r="BK260" i="2"/>
  <c r="J260" i="2" s="1"/>
  <c r="J113" i="2" s="1"/>
  <c r="J107" i="2" l="1"/>
  <c r="J106" i="2"/>
  <c r="J171" i="2"/>
  <c r="J104" i="2"/>
  <c r="J34" i="2"/>
  <c r="AW95" i="1" s="1"/>
  <c r="AT95" i="1" s="1"/>
  <c r="F34" i="2"/>
  <c r="BA95" i="1" s="1"/>
  <c r="BA94" i="1" s="1"/>
  <c r="AW94" i="1" s="1"/>
  <c r="AK30" i="1" s="1"/>
  <c r="J102" i="2"/>
  <c r="J105" i="2"/>
  <c r="J98" i="2"/>
  <c r="J134" i="2"/>
  <c r="R134" i="2"/>
  <c r="T171" i="2"/>
  <c r="T134" i="2"/>
  <c r="BK134" i="2"/>
  <c r="R171" i="2"/>
  <c r="BK171" i="2"/>
  <c r="P134" i="2"/>
  <c r="P171" i="2"/>
  <c r="AX94" i="1"/>
  <c r="W32" i="1"/>
  <c r="AV94" i="1"/>
  <c r="W29" i="1"/>
  <c r="J101" i="2" l="1"/>
  <c r="W30" i="1"/>
  <c r="J97" i="2"/>
  <c r="R133" i="2"/>
  <c r="J133" i="2"/>
  <c r="T133" i="2"/>
  <c r="BK133" i="2"/>
  <c r="P133" i="2"/>
  <c r="AU95" i="1" s="1"/>
  <c r="AU94" i="1" s="1"/>
  <c r="AT94" i="1"/>
  <c r="AK29" i="1"/>
  <c r="J96" i="2" l="1"/>
  <c r="J30" i="2"/>
  <c r="J39" i="2" s="1"/>
  <c r="AG95" i="1" l="1"/>
  <c r="AN95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<sst xmlns="http://schemas.openxmlformats.org/spreadsheetml/2006/main" count="1971" uniqueCount="550">
  <si>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</si>
  <si>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</si>
  <si>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</si>
  <si>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</si>
  <si>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</si>
  <si>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</si>
  <si>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</si>
  <si>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</si>
  <si>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</si>
  <si>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</si>
  <si>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</si>
  <si>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</si>
  <si>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</si>
  <si>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</si>
  <si>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</si>
  <si>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</si>
  <si>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</si>
  <si>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</si>
  <si>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</si>
  <si>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</si>
  <si>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</si>
  <si>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</si>
  <si>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</si>
  <si>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</si>
  <si>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</si>
  <si>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</si>
  <si>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</si>
  <si>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</si>
  <si>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</si>
  <si>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</si>
  <si>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</si>
  <si>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</si>
  <si>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</si>
  <si>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</si>
  <si>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</si>
  <si>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</si>
  <si>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</si>
  <si>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</si>
  <si>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</si>
  <si>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</si>
  <si>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</si>
  <si>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</si>
  <si>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</si>
  <si>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</si>
  <si>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</si>
  <si>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</si>
  <si>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</si>
  <si>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</si>
  <si>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</si>
  <si>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</si>
  <si>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</si>
  <si>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</si>
  <si>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</si>
  <si>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</si>
  <si>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</si>
  <si>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</si>
  <si>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</si>
  <si>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</si>
  <si>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</si>
  <si>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</si>
  <si>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</si>
  <si>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</si>
  <si>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</si>
  <si>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</si>
  <si>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</si>
  <si>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</si>
  <si>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</si>
  <si>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</si>
  <si>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</si>
  <si>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</si>
  <si>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</si>
  <si>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</si>
  <si>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</si>
  <si>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</si>
  <si>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</si>
  <si>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</si>
  <si>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</si>
  <si>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</si>
  <si>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</si>
  <si>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</si>
  <si>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</si>
  <si>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</si>
  <si>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</si>
  <si>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</si>
  <si>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</si>
  <si>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</si>
  <si>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</si>
  <si>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</si>
  <si>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</si>
  <si>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</si>
  <si>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</si>
  <si>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</si>
  <si>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</si>
  <si>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</si>
  <si>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</si>
  <si>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</si>
  <si>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</si>
  <si>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</si>
  <si>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</si>
  <si>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</si>
  <si>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</si>
  <si>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</si>
  <si>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</si>
  <si>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</si>
  <si>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</si>
  <si>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</si>
  <si>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</si>
  <si>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</si>
  <si>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</si>
  <si>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</si>
  <si>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</si>
  <si>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</si>
  <si>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</si>
  <si>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</si>
  <si>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</si>
  <si>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ks</t>
  </si>
  <si>
    <t>4</t>
  </si>
  <si>
    <t>2</t>
  </si>
  <si>
    <t>m2</t>
  </si>
  <si>
    <t>6</t>
  </si>
  <si>
    <t>Úpravy povrchov, podlahy, osadenie</t>
  </si>
  <si>
    <t>611421221.S0</t>
  </si>
  <si>
    <t>Oprava vnútorných vápenno-cementových omietok stropov železobetónových rovných tvárnicových a klenieb, opravovaná plocha nad 5 do 10 %,hladká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</si>
  <si>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</si>
  <si>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</si>
  <si>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</si>
  <si>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</si>
  <si>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</si>
  <si>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</si>
  <si>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</si>
  <si>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Vyspravenie povrchu pod obklad</t>
  </si>
  <si>
    <t>12</t>
  </si>
  <si>
    <t>612460361.S3</t>
  </si>
  <si>
    <t>Vnútorná omietka stropov vápennocementová jednovrstvová, vr.finálneho prehladenia</t>
  </si>
  <si>
    <t>14</t>
  </si>
  <si>
    <t>16</t>
  </si>
  <si>
    <t>9</t>
  </si>
  <si>
    <t>622481119.S</t>
  </si>
  <si>
    <t>632452611.S0</t>
  </si>
  <si>
    <t>Cementová samonivelizačná stierka, pevnosti v tlaku 20 MPa, hr. 3 mm,hrúbka sa upresní podľa skutkového stavu a potreby po vybúraní nášlap.vrstiev</t>
  </si>
  <si>
    <t>32</t>
  </si>
  <si>
    <t>Ostatné konštrukcie a práce-búranie</t>
  </si>
  <si>
    <t>941941041.S</t>
  </si>
  <si>
    <t>Montáž lešenia ľahkého pracovného radového s podlahami šírky nad 1,00 do 1,20 m, výšky do 10 m</t>
  </si>
  <si>
    <t>34</t>
  </si>
  <si>
    <t>941941291.S</t>
  </si>
  <si>
    <t>Príplatok za prvý a každý ďalší i začatý mesiac použitia lešenia ľahkého pracovného radového s podlahami šírky nad 1,00 do 1,20 m, výšky do 10 m</t>
  </si>
  <si>
    <t>36</t>
  </si>
  <si>
    <t>941941841.S</t>
  </si>
  <si>
    <t>Demontáž lešenia ľahkého pracovného radového s podlahami šírky nad 1,00 do 1,20 m, výšky do 10 m</t>
  </si>
  <si>
    <t>38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</si>
  <si>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</si>
  <si>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</si>
  <si>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</si>
  <si>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</si>
  <si>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</si>
  <si>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</si>
  <si>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965081712.S0</t>
  </si>
  <si>
    <t>Búranie dlažieb, bez podklad. lôžka z xylolit., alebo keramických dlaždíc hr. do 10 mm,vrátane soklov</t>
  </si>
  <si>
    <t>44</t>
  </si>
  <si>
    <t>967031132.S</t>
  </si>
  <si>
    <t>Prikresanie rovných ostení, bez odstupu, po hrubom vybúraní otvorov, v murive tehl. na maltu,  -0,05700t</t>
  </si>
  <si>
    <t>46</t>
  </si>
  <si>
    <t>968061125.S</t>
  </si>
  <si>
    <t>Vyvesenie dreveného dverného krídla do suti plochy do 2 m2, -0,02400t</t>
  </si>
  <si>
    <t>52</t>
  </si>
  <si>
    <t>968072455.S</t>
  </si>
  <si>
    <t>Vybúranie kovových dverových zárubní plochy do 2 m2,  -0,07600t</t>
  </si>
  <si>
    <t>56</t>
  </si>
  <si>
    <t>m</t>
  </si>
  <si>
    <t>978059631.S</t>
  </si>
  <si>
    <t>66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</si>
  <si>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</si>
  <si>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</si>
  <si>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</si>
  <si>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</si>
  <si>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</si>
  <si>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</si>
  <si>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</si>
  <si>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</si>
  <si>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</si>
  <si>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</si>
  <si>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</si>
  <si>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</si>
  <si>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</si>
  <si>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</si>
  <si>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</si>
  <si>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</si>
  <si>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Poplatok za skladovanie - betón, tehly, dlaždice (17 01) ostatné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</si>
  <si>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</si>
  <si>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</si>
  <si>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</si>
  <si>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</si>
  <si>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</si>
  <si>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</si>
  <si>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</si>
  <si>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</si>
  <si>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</si>
  <si>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</si>
  <si>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</si>
  <si>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</si>
  <si>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</si>
  <si>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</si>
  <si>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</si>
  <si>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</si>
  <si>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</si>
  <si>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</si>
  <si>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</si>
  <si>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</si>
  <si>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M</t>
  </si>
  <si>
    <t>763</t>
  </si>
  <si>
    <t>Konštrukcie - drevostavby</t>
  </si>
  <si>
    <t>763120010.S</t>
  </si>
  <si>
    <t>114</t>
  </si>
  <si>
    <t>998763401.S</t>
  </si>
  <si>
    <t>Presun hmôt pre sádrokartónové konštrukcie v stavbách (objektoch) výšky do 7 m</t>
  </si>
  <si>
    <t>116</t>
  </si>
  <si>
    <t>766</t>
  </si>
  <si>
    <t>Konštrukcie stolárske</t>
  </si>
  <si>
    <t>766621400D1L</t>
  </si>
  <si>
    <t>124</t>
  </si>
  <si>
    <t>998766201.S</t>
  </si>
  <si>
    <t>Presun hmot pre konštrukcie stolárske v objektoch výšky do 6 m</t>
  </si>
  <si>
    <t>132</t>
  </si>
  <si>
    <t>767</t>
  </si>
  <si>
    <t>Konštrukcie doplnkové kovové</t>
  </si>
  <si>
    <t>76711111OV2</t>
  </si>
  <si>
    <t>142</t>
  </si>
  <si>
    <t>998767201.S</t>
  </si>
  <si>
    <t>Presun hmôt pre kovové stavebné doplnkové konštrukcie v objektoch výšky do 6 m</t>
  </si>
  <si>
    <t>150</t>
  </si>
  <si>
    <t>771</t>
  </si>
  <si>
    <t>Podlahy z dlaždíc</t>
  </si>
  <si>
    <t>771415004</t>
  </si>
  <si>
    <t>Montáž soklíkov z obkladačiek do tmelu</t>
  </si>
  <si>
    <t>152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</si>
  <si>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</si>
  <si>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</si>
  <si>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</si>
  <si>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</si>
  <si>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</si>
  <si>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</si>
  <si>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</si>
  <si>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</si>
  <si>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</si>
  <si>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</si>
  <si>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</si>
  <si>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</si>
  <si>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</si>
  <si>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160</t>
  </si>
  <si>
    <t>5978696000</t>
  </si>
  <si>
    <t>Obkladačky keramické - podľa špecifikácie investora!</t>
  </si>
  <si>
    <t>162</t>
  </si>
  <si>
    <t>998781201.S</t>
  </si>
  <si>
    <t>Presun hmôt pre obklady keramické v objektoch výšky do 6 m</t>
  </si>
  <si>
    <t>164</t>
  </si>
  <si>
    <t>783</t>
  </si>
  <si>
    <t>Nátery</t>
  </si>
  <si>
    <t>783801812.S</t>
  </si>
  <si>
    <t>Odstránenie starých náterov z omietok oškrabaním s obrúsením stien</t>
  </si>
  <si>
    <t>166</t>
  </si>
  <si>
    <t>784</t>
  </si>
  <si>
    <t>Dokončovacie práce - maľby</t>
  </si>
  <si>
    <t>784402801.S</t>
  </si>
  <si>
    <t>Odstránenie malieb oškrabaním, výšky do 3,80 m, -0,0003 t</t>
  </si>
  <si>
    <t>168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</si>
  <si>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</si>
  <si>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</si>
  <si>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</si>
  <si>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</si>
  <si>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</si>
  <si>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</si>
  <si>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</t>
  </si>
  <si>
    <t>Zdravotechnické inštalácie</t>
  </si>
  <si>
    <t>262144</t>
  </si>
  <si>
    <t>612403399.S</t>
  </si>
  <si>
    <t>Hrubá výplň rýh na stenách akoukoľvek maltou, akejkoľvek šírky ryhy</t>
  </si>
  <si>
    <t>200</t>
  </si>
  <si>
    <t>974031142.S</t>
  </si>
  <si>
    <t>Vysekávanie rýh v akomkoľvek murive tehlovom na akúkoľvek maltu do hĺbky 70 mm a š. do 70 mm,  -0,00900t</t>
  </si>
  <si>
    <t>210</t>
  </si>
  <si>
    <t>721172327.S</t>
  </si>
  <si>
    <t>Montáž redukcie HT potrubia DN 50</t>
  </si>
  <si>
    <t>316</t>
  </si>
  <si>
    <t>286540006300</t>
  </si>
  <si>
    <t>Redukcia krátka HT DN 50/40, PP systém pre beztlakový rozvod vnútorného odpadu</t>
  </si>
  <si>
    <t>318</t>
  </si>
  <si>
    <t>721172333.S</t>
  </si>
  <si>
    <t>Montáž redukcie HT potrubia DN 100</t>
  </si>
  <si>
    <t>320</t>
  </si>
  <si>
    <t>286540007000</t>
  </si>
  <si>
    <t>Redukcia vnútorná HT DN 100/50, PP systém pre beztlakový rozvod vnútorného odpadu, PIPELIFE</t>
  </si>
  <si>
    <t>322</t>
  </si>
  <si>
    <t>551620015600</t>
  </si>
  <si>
    <t>Zápachová uzávierka podomietková UP HL138, DN32, krytka 100x100 mm, prídavná zápachová uzávierka, vetranie a klimatizácia, PP/ABS</t>
  </si>
  <si>
    <t>324</t>
  </si>
  <si>
    <t>721172336.S</t>
  </si>
  <si>
    <t>Montáž redukcie HT potrubia DN 125</t>
  </si>
  <si>
    <t>326</t>
  </si>
  <si>
    <t>286540005700</t>
  </si>
  <si>
    <t>Redukcia HT DN 125/100, PP systém pre beztlakový rozvod vnútorného odpadu,</t>
  </si>
  <si>
    <t>328</t>
  </si>
  <si>
    <t>721194104.S</t>
  </si>
  <si>
    <t>Zriadenie prípojky na potrubí vyvedenie a upevnenie odpadových výpustiek D 40 mm</t>
  </si>
  <si>
    <t>348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</si>
  <si>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</si>
  <si>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</si>
  <si>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350</t>
  </si>
  <si>
    <t>721194105.S</t>
  </si>
  <si>
    <t>Zriadenie prípojky na potrubí vyvedenie a upevnenie odpadových výpustiek D 50 mm</t>
  </si>
  <si>
    <t>352</t>
  </si>
  <si>
    <t>721194109.S</t>
  </si>
  <si>
    <t>Zriadenie prípojky na potrubí vyvedenie a upevnenie odpadových výpustiek D 110 mm</t>
  </si>
  <si>
    <t>354</t>
  </si>
  <si>
    <t>721290111.S</t>
  </si>
  <si>
    <t>Ostatné - skúška tesnosti kanalizácie v objektoch vodou do DN 125</t>
  </si>
  <si>
    <t>368</t>
  </si>
  <si>
    <t>998721201.S</t>
  </si>
  <si>
    <t>Presun hmôt pre vnútornú kanalizáciu v objektoch výšky do 6 m</t>
  </si>
  <si>
    <t>370</t>
  </si>
  <si>
    <t>722130801.S</t>
  </si>
  <si>
    <t>Demontáž potrubia z oceľových rúrok závitových do DN 25,  -0,00213t</t>
  </si>
  <si>
    <t>372</t>
  </si>
  <si>
    <t>722171313</t>
  </si>
  <si>
    <t>Potrubie z viacvrstvových rúr PE Geberit Mepla ( alebo alternátiva) D 26 mm, 5 m tyč</t>
  </si>
  <si>
    <t>378</t>
  </si>
  <si>
    <t>286220049900.S</t>
  </si>
  <si>
    <t>Nástenka lisovacia pre plasthliníkové potrubie D 20x1/2" mm</t>
  </si>
  <si>
    <t>430</t>
  </si>
  <si>
    <t>722190401.S</t>
  </si>
  <si>
    <t>Vyvedenie a upevnenie výpustky DN 15</t>
  </si>
  <si>
    <t>432</t>
  </si>
  <si>
    <t>722221015.S</t>
  </si>
  <si>
    <t>Montáž guľového kohúta závitového priameho pre vodu G 3/4</t>
  </si>
  <si>
    <t>434</t>
  </si>
  <si>
    <t>551110005000.S</t>
  </si>
  <si>
    <t>Guľový uzáver pre vodu 3/4", niklovaná mosadz</t>
  </si>
  <si>
    <t>436</t>
  </si>
  <si>
    <t>722221020.S</t>
  </si>
  <si>
    <t>Montáž guľového kohúta závitového priameho pre vodu G 1</t>
  </si>
  <si>
    <t>438</t>
  </si>
  <si>
    <t>551110005100.S</t>
  </si>
  <si>
    <t>Guľový uzáver pre vodu 1", niklovaná mosadz</t>
  </si>
  <si>
    <t>440</t>
  </si>
  <si>
    <t>722221070.S</t>
  </si>
  <si>
    <t>Montáž guľového kohúta závitového rohového pre vodu G 1/2</t>
  </si>
  <si>
    <t>442</t>
  </si>
  <si>
    <t>551110007700.S</t>
  </si>
  <si>
    <t>Guľový uzáver pre vodu rohový 1/2", niklovaná mosadz</t>
  </si>
  <si>
    <t>444</t>
  </si>
  <si>
    <t>722290226.S</t>
  </si>
  <si>
    <t>Tlaková skúška vodovodného potrubia závitového do DN 50</t>
  </si>
  <si>
    <t>462</t>
  </si>
  <si>
    <t>722290234.S</t>
  </si>
  <si>
    <t>Prepláchnutie a dezinfekcia vodovodného potrubia do DN 80</t>
  </si>
  <si>
    <t>464</t>
  </si>
  <si>
    <t>998722201.S</t>
  </si>
  <si>
    <t>Presun hmôt pre vnútorný vodovod v objektoch výšky do 6 m</t>
  </si>
  <si>
    <t>466</t>
  </si>
  <si>
    <t>725119410.S</t>
  </si>
  <si>
    <t>482</t>
  </si>
  <si>
    <t>642360000500.S</t>
  </si>
  <si>
    <t>484</t>
  </si>
  <si>
    <t>725122813.S</t>
  </si>
  <si>
    <t>490</t>
  </si>
  <si>
    <t>554330000600</t>
  </si>
  <si>
    <t>Záchodové sedadlo s poklopom ref.LAUFEN PRO,</t>
  </si>
  <si>
    <t>492</t>
  </si>
  <si>
    <t>725122813.S1</t>
  </si>
  <si>
    <t>Demontáž WC s nádržkou a ,  -0,01720t</t>
  </si>
  <si>
    <t>494</t>
  </si>
  <si>
    <t>551620011000</t>
  </si>
  <si>
    <t>Zápachová uzávierka - sifón pre pisoáre HL430/50- alebo alternátiva-, DN 50, (0,7 l/s), odtok 0 - 90°, odsávací, horizontálny odtok, biela, PP</t>
  </si>
  <si>
    <t>504</t>
  </si>
  <si>
    <t>súb.</t>
  </si>
  <si>
    <t>725210821.S</t>
  </si>
  <si>
    <t>Demontáž umývadiel alebo umývadielok bez výtokovej armatúry,  -0,01946t</t>
  </si>
  <si>
    <t>508</t>
  </si>
  <si>
    <t>725219201.S</t>
  </si>
  <si>
    <t>Montáž umývadla keramického na konzoly, bez výtokovej armatúry</t>
  </si>
  <si>
    <t>510</t>
  </si>
  <si>
    <t>6421100002001</t>
  </si>
  <si>
    <t>Umývadlo keramické ref. CUBITO, rozmer 600x450x170 mm, biela, JIKA</t>
  </si>
  <si>
    <t>512</t>
  </si>
  <si>
    <t>725310823.S</t>
  </si>
  <si>
    <t>Demontáž drezu jednodielneho bez výtokovej armatúry vstavanej v kuchynskej zostave,  -0,00920t</t>
  </si>
  <si>
    <t>514</t>
  </si>
  <si>
    <t>725319112.S</t>
  </si>
  <si>
    <t>Montáž kuchynských drezov jednoduchých, hranatých s rozmerom do 600x600 mm, bez výtokových armatúr</t>
  </si>
  <si>
    <t>516</t>
  </si>
  <si>
    <t>552310000200.S</t>
  </si>
  <si>
    <t>Kuchynský drez nerezový na zapustenie do dosky 340x400 mm</t>
  </si>
  <si>
    <t>518</t>
  </si>
  <si>
    <t>551620006800.S</t>
  </si>
  <si>
    <t>Zápachová uzávierka- sifón pre jednodielne drezy DN 50</t>
  </si>
  <si>
    <t>520</t>
  </si>
  <si>
    <t>551620006400.S</t>
  </si>
  <si>
    <t>Zápachová uzávierka - sifón pre umývadlá DN 40</t>
  </si>
  <si>
    <t>522</t>
  </si>
  <si>
    <t>5516757500</t>
  </si>
  <si>
    <t>Dvierka plastové 150x30 cm biele</t>
  </si>
  <si>
    <t>532</t>
  </si>
  <si>
    <t>725820810.S</t>
  </si>
  <si>
    <t>Demontáž batérie drezovej, umývadlovej nástennej,  -0,0026t</t>
  </si>
  <si>
    <t>534</t>
  </si>
  <si>
    <t>725829601.S</t>
  </si>
  <si>
    <t>Montáž batérie umývadlovej a drezovej stojankovej, pákovej alebo klasickej s mechanickým ovládaním</t>
  </si>
  <si>
    <t>536</t>
  </si>
  <si>
    <t>551450003600</t>
  </si>
  <si>
    <t>Batéria umývadlová,   stojanková páková</t>
  </si>
  <si>
    <t>538</t>
  </si>
  <si>
    <t>551450004100</t>
  </si>
  <si>
    <t>Batéria drezová stojanková páková</t>
  </si>
  <si>
    <t>540</t>
  </si>
  <si>
    <t>5516757500.1</t>
  </si>
  <si>
    <t>Dvierka plastové 15x15 cm biele</t>
  </si>
  <si>
    <t>542</t>
  </si>
  <si>
    <t>998725201.S</t>
  </si>
  <si>
    <t>Presun hmôt pre zariaďovacie predmety v objektoch výšky do 6 m</t>
  </si>
  <si>
    <t>548</t>
  </si>
  <si>
    <t>OST1</t>
  </si>
  <si>
    <t>Elektroinštalácie</t>
  </si>
  <si>
    <t>ELE6</t>
  </si>
  <si>
    <t>CYKY-J 3x2,5</t>
  </si>
  <si>
    <t>560</t>
  </si>
  <si>
    <t>ELE7</t>
  </si>
  <si>
    <t>CYKY-J 3x1,5</t>
  </si>
  <si>
    <t>562</t>
  </si>
  <si>
    <t>ELE10</t>
  </si>
  <si>
    <t>CYKY-J 5x1,5</t>
  </si>
  <si>
    <t>568</t>
  </si>
  <si>
    <t>ELE11</t>
  </si>
  <si>
    <t>ukončenie kábla do 5x2,5</t>
  </si>
  <si>
    <t>570</t>
  </si>
  <si>
    <t>ELE12</t>
  </si>
  <si>
    <t>ukončenie kábla do 5x16</t>
  </si>
  <si>
    <t>572</t>
  </si>
  <si>
    <t>ELE13</t>
  </si>
  <si>
    <t>krabica prístrojová</t>
  </si>
  <si>
    <t>574</t>
  </si>
  <si>
    <t>ELE14</t>
  </si>
  <si>
    <t>krabica odbočná</t>
  </si>
  <si>
    <t>576</t>
  </si>
  <si>
    <t>ELE15</t>
  </si>
  <si>
    <t>1- pól vyp 10A,250V IP20</t>
  </si>
  <si>
    <t>578</t>
  </si>
  <si>
    <t>ELE16</t>
  </si>
  <si>
    <t>1- pól vyp 10A,250V IP20 so signálkou zap. Stavu</t>
  </si>
  <si>
    <t>580</t>
  </si>
  <si>
    <t>ELE17</t>
  </si>
  <si>
    <t>prepínač 5 vyp 10A,250V IP20</t>
  </si>
  <si>
    <t>582</t>
  </si>
  <si>
    <t>ELE20</t>
  </si>
  <si>
    <t>dvojzásuvka 16A, 250V, kompl</t>
  </si>
  <si>
    <t>588</t>
  </si>
  <si>
    <t>ELE21</t>
  </si>
  <si>
    <t>zásuvka 16A, 250V, IP43 kompl</t>
  </si>
  <si>
    <t>590</t>
  </si>
  <si>
    <t>ELE22</t>
  </si>
  <si>
    <t>LED  svietidlo stropné,15W, IP20, 3000K</t>
  </si>
  <si>
    <t>592</t>
  </si>
  <si>
    <t>ELE23</t>
  </si>
  <si>
    <t>594</t>
  </si>
  <si>
    <t>ELE24</t>
  </si>
  <si>
    <t>frézovanie drážok</t>
  </si>
  <si>
    <t>596</t>
  </si>
  <si>
    <t>ELE25</t>
  </si>
  <si>
    <t>sekanie drážok</t>
  </si>
  <si>
    <t>598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</si>
  <si>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</si>
  <si>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</si>
  <si>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</si>
  <si>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</si>
  <si>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</si>
  <si>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</si>
  <si>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</si>
  <si>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</si>
  <si>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demontáže</t>
  </si>
  <si>
    <t>622</t>
  </si>
  <si>
    <t>ELE39</t>
  </si>
  <si>
    <t>624</t>
  </si>
  <si>
    <t>ELE41</t>
  </si>
  <si>
    <t>zabezp. Vyp stavu</t>
  </si>
  <si>
    <t>626</t>
  </si>
  <si>
    <t>ELE42</t>
  </si>
  <si>
    <t>meranie uzemnenia</t>
  </si>
  <si>
    <t>628</t>
  </si>
  <si>
    <t>ELE43</t>
  </si>
  <si>
    <t>východzia revízia</t>
  </si>
  <si>
    <t>630</t>
  </si>
  <si>
    <t>ELE44</t>
  </si>
  <si>
    <t>preberacie konanie</t>
  </si>
  <si>
    <t>632</t>
  </si>
  <si>
    <t>ELE45</t>
  </si>
  <si>
    <t>Úradná skúška</t>
  </si>
  <si>
    <t>kpl</t>
  </si>
  <si>
    <t>-661380334</t>
  </si>
  <si>
    <t>sub</t>
  </si>
  <si>
    <t>Odvoz sutiny a vybúraných hmôt na skládku za každý ďalší 1 km</t>
  </si>
  <si>
    <t>783801812.Sj</t>
  </si>
  <si>
    <t>622460241.rj</t>
  </si>
  <si>
    <t>Wc kombi komplet Jika Deep spodný odpad,</t>
  </si>
  <si>
    <t>725310823.Sj</t>
  </si>
  <si>
    <t>Demontaž kuchynskej linky vr odvozu a likvidacie</t>
  </si>
  <si>
    <t>622460241.rjj</t>
  </si>
  <si>
    <t>Zakryvanie okien a povrchov</t>
  </si>
  <si>
    <t>622461052.S1j</t>
  </si>
  <si>
    <t>Sokel vnutorny marmolit</t>
  </si>
  <si>
    <t>Uprava SDK stupačky- doplnenie</t>
  </si>
  <si>
    <t>Potiahnutie vnutornych stien a stropov sklotextílnou mriežkou s celoplošným prilepením</t>
  </si>
  <si>
    <t>622481119.S42</t>
  </si>
  <si>
    <t>9650817.S1</t>
  </si>
  <si>
    <t>Vyburanie sprchovych kutov</t>
  </si>
  <si>
    <t>25650817.S2</t>
  </si>
  <si>
    <t>Vuburanie povodnej kanalizacie a rozvodov vody</t>
  </si>
  <si>
    <t>Betonaž podlah a vyspravenie stien po vyburaní povodnych rozvodov</t>
  </si>
  <si>
    <t>6758481119.S</t>
  </si>
  <si>
    <t>Odsekanie a odobratie obkladov stien z obkladačiek vrátane podkladovej omietky nad 2 m2,  -0,08900t</t>
  </si>
  <si>
    <t>Vymena kazetoveho stropu -demontaž + montaž</t>
  </si>
  <si>
    <t>M+D Int.oceľ.zárubeň vr.p.ú.,900/1970mm</t>
  </si>
  <si>
    <t>766621400D2L</t>
  </si>
  <si>
    <t>M+D Int. dvere,,plné,jednokrídlové,otváravé,drevené s poldrážkou,p.ú.laminát bielej farby,obvložkova drevena zárubeň cylindrický zámok,klučka-klučka,600/1970mm</t>
  </si>
  <si>
    <t>M+D Int. dvere,,plné,jednokrídlové,otváravé,drevené s poldrážkou,p.ú.laminát bielej farby,obvložkova drevena zárubeň cylindrický zámok,klučka-klučka,800/1970mm</t>
  </si>
  <si>
    <t>76711111OV3</t>
  </si>
  <si>
    <t>M+D vstupne interierove dvere dvojkridlove AL, matne sklo, 1970x 1450, gula-klučka, samozatvarač</t>
  </si>
  <si>
    <t>M+D Kuchynská linka dl.2500mm,horné a dolné skrinky,drevena zástena,vstavaná chladnička,sklokeramická varná doska,pracovná doska, vr.kovania a príslušenstva</t>
  </si>
  <si>
    <t>LED  svietidlo stropné do podhladu,10W, IP20, 4000K</t>
  </si>
  <si>
    <t>Stropny ventilator</t>
  </si>
  <si>
    <t>Prepláchnutie a dezinfekcia vodovodného potrubia do DN 110</t>
  </si>
  <si>
    <t>Montáž záchodu WC kombi komplet s rovným odpadom</t>
  </si>
  <si>
    <t>Vyburanie vstupnych dvojkridlovych dveri vr oc zarubne</t>
  </si>
  <si>
    <t>968072455.S1</t>
  </si>
  <si>
    <t>Demontaž alikvidacia ventilatorov</t>
  </si>
  <si>
    <t>968072455.S3</t>
  </si>
  <si>
    <t>Sprchový žľab Anima 70 cm nerez lesk </t>
  </si>
  <si>
    <t>Sprchovy set vr baterie</t>
  </si>
  <si>
    <t>725820810.S12</t>
  </si>
  <si>
    <t>55167575004</t>
  </si>
  <si>
    <t>Al mriežka obojstranna</t>
  </si>
  <si>
    <t>Cementovy poter - lokalne opravy vr burania</t>
  </si>
  <si>
    <t xml:space="preserve">Nater kovovej konštrukcie </t>
  </si>
  <si>
    <t>ELE40</t>
  </si>
  <si>
    <t>PD skutočneho vyhotovenia</t>
  </si>
  <si>
    <t>úprava jestv, elektrinštal+ doplnenie rozvadz.</t>
  </si>
  <si>
    <t>CL 10 COMPACT SHOWER</t>
  </si>
  <si>
    <t>825122813.S7</t>
  </si>
  <si>
    <t>90/a</t>
  </si>
  <si>
    <t xml:space="preserve">DPB Vypravňa 2.DPA </t>
  </si>
  <si>
    <t xml:space="preserve">Výpravňa 2.DPA, Vajnorská - areál DPB,a.s. Jurajov dvor </t>
  </si>
  <si>
    <t>Rekonštrukcia sociálnych priestorov manipulačných vodičov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</si>
</sst>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  <font>
      <sz val="9"/>
      <color theme="3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0" fontId="7" fillId="5" borderId="0" xfId="0" applyFont="1" applyFill="1" applyAlignment="1">
      <alignment horizontal="left"/>
    </xf>
    <xf numFmtId="167" fontId="17" fillId="0" borderId="23" xfId="0" applyNumberFormat="1" applyFont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0" workbookViewId="0">
      <selection activeCell="AM15" sqref="AM1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5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62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6"/>
      <c r="BS5" s="13" t="s">
        <v>6</v>
      </c>
    </row>
    <row r="6" spans="1:74" ht="36.950000000000003" customHeight="1">
      <c r="B6" s="16"/>
      <c r="D6" s="21" t="s">
        <v>11</v>
      </c>
      <c r="K6" s="164" t="s">
        <v>549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15</v>
      </c>
      <c r="AK11" s="22" t="s">
        <v>19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20</v>
      </c>
      <c r="AK13" s="22" t="s">
        <v>18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15</v>
      </c>
      <c r="AK14" s="22" t="s">
        <v>19</v>
      </c>
      <c r="AM14" s="169"/>
      <c r="AN14" s="169"/>
      <c r="AO14" s="169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21</v>
      </c>
      <c r="AK16" s="22" t="s">
        <v>18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15</v>
      </c>
      <c r="AK17" s="22" t="s">
        <v>19</v>
      </c>
      <c r="AN17" s="20" t="s">
        <v>1</v>
      </c>
      <c r="AR17" s="16"/>
      <c r="BS17" s="13" t="s">
        <v>22</v>
      </c>
    </row>
    <row r="18" spans="2:71" ht="6.95" customHeight="1">
      <c r="B18" s="16"/>
      <c r="AR18" s="16"/>
      <c r="BS18" s="13" t="s">
        <v>23</v>
      </c>
    </row>
    <row r="19" spans="2:71" ht="12" customHeight="1">
      <c r="B19" s="16"/>
      <c r="D19" s="22" t="s">
        <v>24</v>
      </c>
      <c r="AK19" s="22" t="s">
        <v>18</v>
      </c>
      <c r="AN19" s="20" t="s">
        <v>1</v>
      </c>
      <c r="AR19" s="16"/>
      <c r="BS19" s="13" t="s">
        <v>23</v>
      </c>
    </row>
    <row r="20" spans="2:71" ht="18.399999999999999" customHeight="1">
      <c r="B20" s="16"/>
      <c r="E20" s="20" t="s">
        <v>15</v>
      </c>
      <c r="AK20" s="22" t="s">
        <v>19</v>
      </c>
      <c r="AN20" s="20" t="s">
        <v>1</v>
      </c>
      <c r="AR20" s="16"/>
      <c r="BS20" s="13" t="s">
        <v>22</v>
      </c>
    </row>
    <row r="21" spans="2:71" ht="6.95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7">
        <f>ROUND(AG94,2)</f>
        <v>0</v>
      </c>
      <c r="AL26" s="168"/>
      <c r="AM26" s="168"/>
      <c r="AN26" s="168"/>
      <c r="AO26" s="168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1" t="s">
        <v>27</v>
      </c>
      <c r="M28" s="161"/>
      <c r="N28" s="161"/>
      <c r="O28" s="161"/>
      <c r="P28" s="161"/>
      <c r="W28" s="161" t="s">
        <v>28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29</v>
      </c>
      <c r="AL28" s="161"/>
      <c r="AM28" s="161"/>
      <c r="AN28" s="161"/>
      <c r="AO28" s="161"/>
      <c r="AR28" s="25"/>
    </row>
    <row r="29" spans="2:71" s="2" customFormat="1" ht="14.45" customHeight="1">
      <c r="B29" s="29"/>
      <c r="D29" s="22" t="s">
        <v>30</v>
      </c>
      <c r="F29" s="22" t="s">
        <v>31</v>
      </c>
      <c r="L29" s="160">
        <v>0.2</v>
      </c>
      <c r="M29" s="159"/>
      <c r="N29" s="159"/>
      <c r="O29" s="159"/>
      <c r="P29" s="159"/>
      <c r="W29" s="158">
        <f>ROUND(AZ94,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58">
        <f>ROUND(AV94, 2)</f>
        <v>0</v>
      </c>
      <c r="AL29" s="159"/>
      <c r="AM29" s="159"/>
      <c r="AN29" s="159"/>
      <c r="AO29" s="159"/>
      <c r="AR29" s="29"/>
    </row>
    <row r="30" spans="2:71" s="2" customFormat="1" ht="14.45" customHeight="1">
      <c r="B30" s="29"/>
      <c r="F30" s="22" t="s">
        <v>32</v>
      </c>
      <c r="L30" s="160">
        <v>0.2</v>
      </c>
      <c r="M30" s="159"/>
      <c r="N30" s="159"/>
      <c r="O30" s="159"/>
      <c r="P30" s="159"/>
      <c r="W30" s="158">
        <f>ROUND(BA94,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58">
        <f>ROUND(AW94, 2)</f>
        <v>0</v>
      </c>
      <c r="AL30" s="159"/>
      <c r="AM30" s="159"/>
      <c r="AN30" s="159"/>
      <c r="AO30" s="159"/>
      <c r="AR30" s="29"/>
    </row>
    <row r="31" spans="2:71" s="2" customFormat="1" ht="14.45" hidden="1" customHeight="1">
      <c r="B31" s="29"/>
      <c r="F31" s="22" t="s">
        <v>33</v>
      </c>
      <c r="L31" s="160">
        <v>0.2</v>
      </c>
      <c r="M31" s="159"/>
      <c r="N31" s="159"/>
      <c r="O31" s="159"/>
      <c r="P31" s="159"/>
      <c r="W31" s="158">
        <f>ROUND(BB94,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58">
        <v>0</v>
      </c>
      <c r="AL31" s="159"/>
      <c r="AM31" s="159"/>
      <c r="AN31" s="159"/>
      <c r="AO31" s="159"/>
      <c r="AR31" s="29"/>
    </row>
    <row r="32" spans="2:71" s="2" customFormat="1" ht="14.45" hidden="1" customHeight="1">
      <c r="B32" s="29"/>
      <c r="F32" s="22" t="s">
        <v>34</v>
      </c>
      <c r="L32" s="160">
        <v>0.2</v>
      </c>
      <c r="M32" s="159"/>
      <c r="N32" s="159"/>
      <c r="O32" s="159"/>
      <c r="P32" s="159"/>
      <c r="W32" s="158">
        <f>ROUND(BC94,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58">
        <v>0</v>
      </c>
      <c r="AL32" s="159"/>
      <c r="AM32" s="159"/>
      <c r="AN32" s="159"/>
      <c r="AO32" s="159"/>
      <c r="AR32" s="29"/>
    </row>
    <row r="33" spans="2:44" s="2" customFormat="1" ht="14.45" hidden="1" customHeight="1">
      <c r="B33" s="29"/>
      <c r="F33" s="22" t="s">
        <v>35</v>
      </c>
      <c r="L33" s="160">
        <v>0</v>
      </c>
      <c r="M33" s="159"/>
      <c r="N33" s="159"/>
      <c r="O33" s="159"/>
      <c r="P33" s="159"/>
      <c r="W33" s="158">
        <f>ROUND(BD94,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58">
        <v>0</v>
      </c>
      <c r="AL33" s="159"/>
      <c r="AM33" s="159"/>
      <c r="AN33" s="159"/>
      <c r="AO33" s="159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37</v>
      </c>
      <c r="U35" s="32"/>
      <c r="V35" s="32"/>
      <c r="W35" s="32"/>
      <c r="X35" s="154" t="s">
        <v>38</v>
      </c>
      <c r="Y35" s="155"/>
      <c r="Z35" s="155"/>
      <c r="AA35" s="155"/>
      <c r="AB35" s="155"/>
      <c r="AC35" s="32"/>
      <c r="AD35" s="32"/>
      <c r="AE35" s="32"/>
      <c r="AF35" s="32"/>
      <c r="AG35" s="32"/>
      <c r="AH35" s="32"/>
      <c r="AI35" s="32"/>
      <c r="AJ35" s="32"/>
      <c r="AK35" s="156">
        <f>SUM(AK26:AK33)</f>
        <v>0</v>
      </c>
      <c r="AL35" s="155"/>
      <c r="AM35" s="155"/>
      <c r="AN35" s="155"/>
      <c r="AO35" s="15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39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41</v>
      </c>
      <c r="AI60" s="27"/>
      <c r="AJ60" s="27"/>
      <c r="AK60" s="27"/>
      <c r="AL60" s="27"/>
      <c r="AM60" s="36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41</v>
      </c>
      <c r="AI75" s="27"/>
      <c r="AJ75" s="27"/>
      <c r="AK75" s="27"/>
      <c r="AL75" s="27"/>
      <c r="AM75" s="36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AR84" s="41"/>
    </row>
    <row r="85" spans="1:91" s="4" customFormat="1" ht="36.950000000000003" customHeight="1">
      <c r="B85" s="42"/>
      <c r="C85" s="43" t="s">
        <v>11</v>
      </c>
      <c r="L85" s="180" t="str">
        <f>K6</f>
        <v>Rekonštrukcia sociálnych priestorov manipulačných vodičov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4" t="str">
        <f>IF(K8="","",K8)</f>
        <v xml:space="preserve"> </v>
      </c>
      <c r="AI87" s="22" t="s">
        <v>16</v>
      </c>
      <c r="AM87" s="182" t="str">
        <f>IF(AN8= "","",AN8)</f>
        <v/>
      </c>
      <c r="AN87" s="18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 xml:space="preserve"> </v>
      </c>
      <c r="AI89" s="22" t="s">
        <v>21</v>
      </c>
      <c r="AM89" s="183" t="str">
        <f>IF(E17="","",E17)</f>
        <v xml:space="preserve"> </v>
      </c>
      <c r="AN89" s="184"/>
      <c r="AO89" s="184"/>
      <c r="AP89" s="184"/>
      <c r="AR89" s="25"/>
      <c r="AS89" s="185" t="s">
        <v>46</v>
      </c>
      <c r="AT89" s="18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20</v>
      </c>
      <c r="G90" s="189"/>
      <c r="H90" s="189"/>
      <c r="I90" s="189"/>
      <c r="J90" s="189"/>
      <c r="K90" s="189"/>
      <c r="L90" s="189"/>
      <c r="M90" s="189"/>
      <c r="AI90" s="22" t="s">
        <v>24</v>
      </c>
      <c r="AM90" s="183" t="str">
        <f>IF(E20="","",E20)</f>
        <v xml:space="preserve"> </v>
      </c>
      <c r="AN90" s="184"/>
      <c r="AO90" s="184"/>
      <c r="AP90" s="184"/>
      <c r="AR90" s="25"/>
      <c r="AS90" s="187"/>
      <c r="AT90" s="188"/>
      <c r="BD90" s="48"/>
    </row>
    <row r="91" spans="1:91" s="1" customFormat="1" ht="10.9" customHeight="1">
      <c r="B91" s="25"/>
      <c r="AR91" s="25"/>
      <c r="AS91" s="187"/>
      <c r="AT91" s="188"/>
      <c r="BD91" s="48"/>
    </row>
    <row r="92" spans="1:91" s="1" customFormat="1" ht="29.25" customHeight="1">
      <c r="B92" s="25"/>
      <c r="C92" s="170" t="s">
        <v>47</v>
      </c>
      <c r="D92" s="171"/>
      <c r="E92" s="171"/>
      <c r="F92" s="171"/>
      <c r="G92" s="171"/>
      <c r="H92" s="49"/>
      <c r="I92" s="172" t="s">
        <v>48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49</v>
      </c>
      <c r="AH92" s="171"/>
      <c r="AI92" s="171"/>
      <c r="AJ92" s="171"/>
      <c r="AK92" s="171"/>
      <c r="AL92" s="171"/>
      <c r="AM92" s="171"/>
      <c r="AN92" s="172" t="s">
        <v>50</v>
      </c>
      <c r="AO92" s="171"/>
      <c r="AP92" s="174"/>
      <c r="AQ92" s="50" t="s">
        <v>51</v>
      </c>
      <c r="AR92" s="25"/>
      <c r="AS92" s="51" t="s">
        <v>52</v>
      </c>
      <c r="AT92" s="52" t="s">
        <v>53</v>
      </c>
      <c r="AU92" s="52" t="s">
        <v>54</v>
      </c>
      <c r="AV92" s="52" t="s">
        <v>55</v>
      </c>
      <c r="AW92" s="52" t="s">
        <v>56</v>
      </c>
      <c r="AX92" s="52" t="s">
        <v>57</v>
      </c>
      <c r="AY92" s="52" t="s">
        <v>58</v>
      </c>
      <c r="AZ92" s="52" t="s">
        <v>59</v>
      </c>
      <c r="BA92" s="52" t="s">
        <v>60</v>
      </c>
      <c r="BB92" s="52" t="s">
        <v>61</v>
      </c>
      <c r="BC92" s="52" t="s">
        <v>62</v>
      </c>
      <c r="BD92" s="53" t="s">
        <v>63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56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 t="e">
        <f>ROUND(AU95,5)</f>
        <v>#REF!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65</v>
      </c>
      <c r="BT94" s="64" t="s">
        <v>66</v>
      </c>
      <c r="BU94" s="65" t="s">
        <v>67</v>
      </c>
      <c r="BV94" s="64" t="s">
        <v>68</v>
      </c>
      <c r="BW94" s="64" t="s">
        <v>4</v>
      </c>
      <c r="BX94" s="64" t="s">
        <v>69</v>
      </c>
      <c r="CL94" s="64" t="s">
        <v>1</v>
      </c>
    </row>
    <row r="95" spans="1:91" s="6" customFormat="1" ht="16.5" customHeight="1">
      <c r="A95" s="66" t="s">
        <v>70</v>
      </c>
      <c r="B95" s="67"/>
      <c r="C95" s="68"/>
      <c r="D95" s="177" t="s">
        <v>71</v>
      </c>
      <c r="E95" s="177"/>
      <c r="F95" s="177"/>
      <c r="G95" s="177"/>
      <c r="H95" s="177"/>
      <c r="I95" s="69"/>
      <c r="J95" s="177" t="s">
        <v>547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'Rekonštrukcia soc. priestorov'!J30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0" t="s">
        <v>72</v>
      </c>
      <c r="AR95" s="67"/>
      <c r="AS95" s="71">
        <v>0</v>
      </c>
      <c r="AT95" s="72">
        <f>ROUND(SUM(AV95:AW95),2)</f>
        <v>0</v>
      </c>
      <c r="AU95" s="73" t="e">
        <f>'Rekonštrukcia soc. priestorov'!P133</f>
        <v>#REF!</v>
      </c>
      <c r="AV95" s="72">
        <f>'Rekonštrukcia soc. priestorov'!J33</f>
        <v>0</v>
      </c>
      <c r="AW95" s="72">
        <f>'Rekonštrukcia soc. priestorov'!J34</f>
        <v>0</v>
      </c>
      <c r="AX95" s="72">
        <f>'Rekonštrukcia soc. priestorov'!J35</f>
        <v>0</v>
      </c>
      <c r="AY95" s="72">
        <f>'Rekonštrukcia soc. priestorov'!J36</f>
        <v>0</v>
      </c>
      <c r="AZ95" s="72">
        <f>'Rekonštrukcia soc. priestorov'!F33</f>
        <v>0</v>
      </c>
      <c r="BA95" s="72">
        <f>'Rekonštrukcia soc. priestorov'!F34</f>
        <v>0</v>
      </c>
      <c r="BB95" s="72">
        <f>'Rekonštrukcia soc. priestorov'!F35</f>
        <v>0</v>
      </c>
      <c r="BC95" s="72">
        <f>'Rekonštrukcia soc. priestorov'!F36</f>
        <v>0</v>
      </c>
      <c r="BD95" s="74">
        <f>'Rekonštrukcia soc. priestorov'!F37</f>
        <v>0</v>
      </c>
      <c r="BT95" s="75" t="s">
        <v>73</v>
      </c>
      <c r="BV95" s="75" t="s">
        <v>68</v>
      </c>
      <c r="BW95" s="75" t="s">
        <v>74</v>
      </c>
      <c r="BX95" s="75" t="s">
        <v>4</v>
      </c>
      <c r="CL95" s="75" t="s">
        <v>1</v>
      </c>
      <c r="CM95" s="75" t="s">
        <v>66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2">
    <mergeCell ref="L85:AO85"/>
    <mergeCell ref="AM87:AN87"/>
    <mergeCell ref="AM89:AP89"/>
    <mergeCell ref="AS89:AT91"/>
    <mergeCell ref="AM90:AP90"/>
    <mergeCell ref="G90:M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AM14:AO14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01 - SZ Rača Komisárky-r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8"/>
  <sheetViews>
    <sheetView showGridLines="0" tabSelected="1" topLeftCell="A59" zoomScale="170" zoomScaleNormal="170" workbookViewId="0">
      <selection activeCell="F45" sqref="F45"/>
    </sheetView>
  </sheetViews>
  <sheetFormatPr defaultRowHeight="11.25"/>
  <cols>
    <col min="1" max="1" width="8.33203125" customWidth="1"/>
    <col min="2" max="2" width="1.6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75</v>
      </c>
      <c r="L4" s="16"/>
      <c r="M4" s="7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191" t="s">
        <v>549</v>
      </c>
      <c r="F7" s="192"/>
      <c r="G7" s="192"/>
      <c r="H7" s="192"/>
      <c r="L7" s="16"/>
    </row>
    <row r="8" spans="2:46" s="1" customFormat="1" ht="12" customHeight="1">
      <c r="B8" s="25"/>
      <c r="D8" s="22" t="s">
        <v>76</v>
      </c>
      <c r="L8" s="25"/>
    </row>
    <row r="9" spans="2:46" s="1" customFormat="1" ht="16.5" customHeight="1">
      <c r="B9" s="25"/>
      <c r="E9" s="180" t="s">
        <v>548</v>
      </c>
      <c r="F9" s="190"/>
      <c r="G9" s="190"/>
      <c r="H9" s="19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15</v>
      </c>
      <c r="I12" s="22" t="s">
        <v>16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19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20</v>
      </c>
      <c r="I17" s="22" t="s">
        <v>18</v>
      </c>
      <c r="J17" s="20"/>
      <c r="L17" s="25"/>
    </row>
    <row r="18" spans="2:12" s="1" customFormat="1" ht="18" customHeight="1">
      <c r="B18" s="25"/>
      <c r="E18" s="162" t="str">
        <f>'Rekapitulácia stavby'!E14</f>
        <v xml:space="preserve"> </v>
      </c>
      <c r="F18" s="162"/>
      <c r="G18" s="162"/>
      <c r="H18" s="162"/>
      <c r="I18" s="22" t="s">
        <v>19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21</v>
      </c>
      <c r="I20" s="22" t="s">
        <v>18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19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19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25</v>
      </c>
      <c r="L26" s="25"/>
    </row>
    <row r="27" spans="2:12" s="7" customFormat="1" ht="16.5" customHeight="1">
      <c r="B27" s="77"/>
      <c r="E27" s="166" t="s">
        <v>1</v>
      </c>
      <c r="F27" s="166"/>
      <c r="G27" s="166"/>
      <c r="H27" s="166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26</v>
      </c>
      <c r="J30" s="58">
        <f>ROUND(J133,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28</v>
      </c>
      <c r="I32" s="28" t="s">
        <v>27</v>
      </c>
      <c r="J32" s="28" t="s">
        <v>29</v>
      </c>
      <c r="L32" s="25"/>
    </row>
    <row r="33" spans="2:12" s="1" customFormat="1" ht="14.45" customHeight="1">
      <c r="B33" s="25"/>
      <c r="D33" s="79" t="s">
        <v>30</v>
      </c>
      <c r="E33" s="22" t="s">
        <v>31</v>
      </c>
      <c r="F33" s="80">
        <f>ROUND((SUM(BE133:BE287)),  2)</f>
        <v>0</v>
      </c>
      <c r="I33" s="81">
        <v>0.2</v>
      </c>
      <c r="J33" s="80">
        <f>ROUND(((SUM(BE133:BE287))*I33),  2)</f>
        <v>0</v>
      </c>
      <c r="L33" s="25"/>
    </row>
    <row r="34" spans="2:12" s="1" customFormat="1" ht="14.45" customHeight="1">
      <c r="B34" s="25"/>
      <c r="E34" s="22" t="s">
        <v>32</v>
      </c>
      <c r="F34" s="80">
        <f>ROUND((SUM(BF133:BF287)),  2)</f>
        <v>0</v>
      </c>
      <c r="I34" s="81">
        <v>0.2</v>
      </c>
      <c r="J34" s="80">
        <f>ROUND(((SUM(BF133:BF287))*I34),  2)</f>
        <v>0</v>
      </c>
      <c r="L34" s="25"/>
    </row>
    <row r="35" spans="2:12" s="1" customFormat="1" ht="14.45" hidden="1" customHeight="1">
      <c r="B35" s="25"/>
      <c r="E35" s="22" t="s">
        <v>33</v>
      </c>
      <c r="F35" s="80">
        <f>ROUND((SUM(BG133:BG287)),  2)</f>
        <v>0</v>
      </c>
      <c r="I35" s="81">
        <v>0.2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34</v>
      </c>
      <c r="F36" s="80">
        <f>ROUND((SUM(BH133:BH287)),  2)</f>
        <v>0</v>
      </c>
      <c r="I36" s="81">
        <v>0.2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35</v>
      </c>
      <c r="F37" s="80">
        <f>ROUND((SUM(BI133:BI287)),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36</v>
      </c>
      <c r="E39" s="49"/>
      <c r="F39" s="49"/>
      <c r="G39" s="84" t="s">
        <v>37</v>
      </c>
      <c r="H39" s="85" t="s">
        <v>38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41</v>
      </c>
      <c r="E61" s="27"/>
      <c r="F61" s="88" t="s">
        <v>42</v>
      </c>
      <c r="G61" s="36" t="s">
        <v>41</v>
      </c>
      <c r="H61" s="27"/>
      <c r="I61" s="27"/>
      <c r="J61" s="89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41</v>
      </c>
      <c r="E76" s="27"/>
      <c r="F76" s="88" t="s">
        <v>42</v>
      </c>
      <c r="G76" s="36" t="s">
        <v>41</v>
      </c>
      <c r="H76" s="27"/>
      <c r="I76" s="27"/>
      <c r="J76" s="89" t="s">
        <v>42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191" t="str">
        <f>E7</f>
        <v>Rekonštrukcia sociálnych priestorov manipulačných vodičov</v>
      </c>
      <c r="F85" s="192"/>
      <c r="G85" s="192"/>
      <c r="H85" s="192"/>
      <c r="L85" s="25"/>
    </row>
    <row r="86" spans="2:47" s="1" customFormat="1" ht="12" customHeight="1">
      <c r="B86" s="25"/>
      <c r="C86" s="22" t="s">
        <v>76</v>
      </c>
      <c r="L86" s="25"/>
    </row>
    <row r="87" spans="2:47" s="1" customFormat="1" ht="16.5" customHeight="1">
      <c r="B87" s="25"/>
      <c r="E87" s="180"/>
      <c r="F87" s="190"/>
      <c r="G87" s="190"/>
      <c r="H87" s="19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5"/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21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20</v>
      </c>
      <c r="F92" s="20"/>
      <c r="I92" s="22" t="s">
        <v>24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78</v>
      </c>
      <c r="D94" s="82"/>
      <c r="E94" s="82"/>
      <c r="F94" s="82"/>
      <c r="G94" s="82"/>
      <c r="H94" s="82"/>
      <c r="I94" s="82"/>
      <c r="J94" s="91" t="s">
        <v>79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80</v>
      </c>
      <c r="J96" s="58">
        <f>J133</f>
        <v>0</v>
      </c>
      <c r="L96" s="25"/>
      <c r="AU96" s="13" t="s">
        <v>81</v>
      </c>
    </row>
    <row r="97" spans="2:12" s="8" customFormat="1" ht="24.95" customHeight="1">
      <c r="B97" s="93"/>
      <c r="D97" s="94" t="s">
        <v>82</v>
      </c>
      <c r="E97" s="95"/>
      <c r="F97" s="95"/>
      <c r="G97" s="95"/>
      <c r="H97" s="95"/>
      <c r="I97" s="95"/>
      <c r="J97" s="96">
        <f>J134</f>
        <v>0</v>
      </c>
      <c r="L97" s="93"/>
    </row>
    <row r="98" spans="2:12" s="9" customFormat="1" ht="19.899999999999999" customHeight="1">
      <c r="B98" s="97"/>
      <c r="D98" s="98" t="s">
        <v>83</v>
      </c>
      <c r="E98" s="99"/>
      <c r="F98" s="99"/>
      <c r="G98" s="99"/>
      <c r="H98" s="99"/>
      <c r="I98" s="99"/>
      <c r="J98" s="100">
        <f>J135</f>
        <v>0</v>
      </c>
      <c r="L98" s="97"/>
    </row>
    <row r="99" spans="2:12" s="9" customFormat="1" ht="19.899999999999999" customHeight="1">
      <c r="B99" s="97"/>
      <c r="D99" s="98" t="s">
        <v>84</v>
      </c>
      <c r="E99" s="99"/>
      <c r="F99" s="99"/>
      <c r="G99" s="99"/>
      <c r="H99" s="99"/>
      <c r="I99" s="99"/>
      <c r="J99" s="100">
        <f>J148</f>
        <v>0</v>
      </c>
      <c r="L99" s="97"/>
    </row>
    <row r="100" spans="2:12" s="9" customFormat="1" ht="19.899999999999999" customHeight="1">
      <c r="B100" s="97"/>
      <c r="D100" s="98" t="s">
        <v>85</v>
      </c>
      <c r="E100" s="99"/>
      <c r="F100" s="99"/>
      <c r="G100" s="99"/>
      <c r="H100" s="99"/>
      <c r="I100" s="99"/>
      <c r="J100" s="100">
        <f>J169</f>
        <v>0</v>
      </c>
      <c r="L100" s="97"/>
    </row>
    <row r="101" spans="2:12" s="8" customFormat="1" ht="24.95" customHeight="1">
      <c r="B101" s="93"/>
      <c r="D101" s="94" t="s">
        <v>86</v>
      </c>
      <c r="E101" s="95"/>
      <c r="F101" s="95"/>
      <c r="G101" s="95"/>
      <c r="H101" s="95"/>
      <c r="I101" s="95"/>
      <c r="J101" s="96">
        <f>J171</f>
        <v>0</v>
      </c>
      <c r="L101" s="93"/>
    </row>
    <row r="102" spans="2:12" s="9" customFormat="1" ht="19.899999999999999" customHeight="1">
      <c r="B102" s="97"/>
      <c r="D102" s="98" t="s">
        <v>87</v>
      </c>
      <c r="E102" s="99"/>
      <c r="F102" s="99"/>
      <c r="G102" s="99"/>
      <c r="H102" s="99"/>
      <c r="I102" s="99"/>
      <c r="J102" s="100">
        <f>J172</f>
        <v>0</v>
      </c>
      <c r="L102" s="97"/>
    </row>
    <row r="103" spans="2:12" s="9" customFormat="1" ht="19.899999999999999" customHeight="1">
      <c r="B103" s="97"/>
      <c r="D103" s="98" t="s">
        <v>88</v>
      </c>
      <c r="E103" s="99"/>
      <c r="F103" s="99"/>
      <c r="G103" s="99"/>
      <c r="H103" s="99"/>
      <c r="I103" s="99"/>
      <c r="J103" s="100" t="e">
        <f>#REF!</f>
        <v>#REF!</v>
      </c>
      <c r="L103" s="97"/>
    </row>
    <row r="104" spans="2:12" s="9" customFormat="1" ht="19.899999999999999" customHeight="1">
      <c r="B104" s="97"/>
      <c r="D104" s="98" t="s">
        <v>89</v>
      </c>
      <c r="E104" s="99"/>
      <c r="F104" s="99"/>
      <c r="G104" s="99"/>
      <c r="H104" s="99"/>
      <c r="I104" s="99"/>
      <c r="J104" s="100">
        <f>J176</f>
        <v>0</v>
      </c>
      <c r="L104" s="97"/>
    </row>
    <row r="105" spans="2:12" s="9" customFormat="1" ht="19.899999999999999" customHeight="1">
      <c r="B105" s="97"/>
      <c r="D105" s="98" t="s">
        <v>90</v>
      </c>
      <c r="E105" s="99"/>
      <c r="F105" s="99"/>
      <c r="G105" s="99"/>
      <c r="H105" s="99"/>
      <c r="I105" s="99"/>
      <c r="J105" s="100" t="e">
        <f>#REF!</f>
        <v>#REF!</v>
      </c>
      <c r="L105" s="97"/>
    </row>
    <row r="106" spans="2:12" s="9" customFormat="1" ht="19.899999999999999" customHeight="1">
      <c r="B106" s="97"/>
      <c r="D106" s="98" t="s">
        <v>91</v>
      </c>
      <c r="E106" s="99"/>
      <c r="F106" s="99"/>
      <c r="G106" s="99"/>
      <c r="H106" s="99"/>
      <c r="I106" s="99"/>
      <c r="J106" s="100">
        <f>J179</f>
        <v>0</v>
      </c>
      <c r="L106" s="97"/>
    </row>
    <row r="107" spans="2:12" s="9" customFormat="1" ht="19.899999999999999" customHeight="1">
      <c r="B107" s="97"/>
      <c r="D107" s="98" t="s">
        <v>92</v>
      </c>
      <c r="E107" s="99"/>
      <c r="F107" s="99"/>
      <c r="G107" s="99"/>
      <c r="H107" s="99"/>
      <c r="I107" s="99"/>
      <c r="J107" s="100">
        <f>J184</f>
        <v>0</v>
      </c>
      <c r="L107" s="97"/>
    </row>
    <row r="108" spans="2:12" s="9" customFormat="1" ht="19.899999999999999" customHeight="1">
      <c r="B108" s="97"/>
      <c r="D108" s="98" t="s">
        <v>93</v>
      </c>
      <c r="E108" s="99"/>
      <c r="F108" s="99"/>
      <c r="G108" s="99"/>
      <c r="H108" s="99"/>
      <c r="I108" s="99"/>
      <c r="J108" s="100">
        <f>J188</f>
        <v>0</v>
      </c>
      <c r="L108" s="97"/>
    </row>
    <row r="109" spans="2:12" s="9" customFormat="1" ht="19.899999999999999" customHeight="1">
      <c r="B109" s="97"/>
      <c r="D109" s="98" t="s">
        <v>94</v>
      </c>
      <c r="E109" s="99"/>
      <c r="F109" s="99"/>
      <c r="G109" s="99"/>
      <c r="H109" s="99"/>
      <c r="I109" s="99"/>
      <c r="J109" s="100">
        <f>J193</f>
        <v>0</v>
      </c>
      <c r="L109" s="97"/>
    </row>
    <row r="110" spans="2:12" s="9" customFormat="1" ht="19.899999999999999" customHeight="1">
      <c r="B110" s="97"/>
      <c r="D110" s="98" t="s">
        <v>95</v>
      </c>
      <c r="E110" s="99"/>
      <c r="F110" s="99"/>
      <c r="G110" s="99"/>
      <c r="H110" s="99"/>
      <c r="I110" s="99"/>
      <c r="J110" s="100">
        <f>J197</f>
        <v>0</v>
      </c>
      <c r="L110" s="97"/>
    </row>
    <row r="111" spans="2:12" s="9" customFormat="1" ht="19.899999999999999" customHeight="1">
      <c r="B111" s="97"/>
      <c r="D111" s="98" t="s">
        <v>96</v>
      </c>
      <c r="E111" s="99"/>
      <c r="F111" s="99"/>
      <c r="G111" s="99"/>
      <c r="H111" s="99"/>
      <c r="I111" s="99"/>
      <c r="J111" s="100">
        <f>J200</f>
        <v>0</v>
      </c>
      <c r="L111" s="97"/>
    </row>
    <row r="112" spans="2:12" s="8" customFormat="1" ht="24.95" customHeight="1">
      <c r="B112" s="93"/>
      <c r="D112" s="94" t="s">
        <v>97</v>
      </c>
      <c r="E112" s="95"/>
      <c r="F112" s="95"/>
      <c r="G112" s="95"/>
      <c r="H112" s="95"/>
      <c r="I112" s="95"/>
      <c r="J112" s="96">
        <f>J204</f>
        <v>0</v>
      </c>
      <c r="L112" s="93"/>
    </row>
    <row r="113" spans="2:12" s="8" customFormat="1" ht="24.95" customHeight="1">
      <c r="B113" s="93"/>
      <c r="D113" s="94" t="s">
        <v>98</v>
      </c>
      <c r="E113" s="95"/>
      <c r="F113" s="95"/>
      <c r="G113" s="95"/>
      <c r="H113" s="95"/>
      <c r="I113" s="95"/>
      <c r="J113" s="96">
        <f>J260</f>
        <v>0</v>
      </c>
      <c r="L113" s="93"/>
    </row>
    <row r="114" spans="2:12" s="1" customFormat="1" ht="21.75" customHeight="1">
      <c r="B114" s="25"/>
      <c r="L114" s="25"/>
    </row>
    <row r="115" spans="2:12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25"/>
    </row>
    <row r="119" spans="2:12" s="1" customFormat="1" ht="6.95" customHeight="1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25"/>
    </row>
    <row r="120" spans="2:12" s="1" customFormat="1" ht="24.95" customHeight="1">
      <c r="B120" s="25"/>
      <c r="C120" s="17" t="s">
        <v>99</v>
      </c>
      <c r="L120" s="25"/>
    </row>
    <row r="121" spans="2:12" s="1" customFormat="1" ht="6.95" customHeight="1">
      <c r="B121" s="25"/>
      <c r="L121" s="25"/>
    </row>
    <row r="122" spans="2:12" s="1" customFormat="1" ht="12" customHeight="1">
      <c r="B122" s="25"/>
      <c r="C122" s="22" t="s">
        <v>11</v>
      </c>
      <c r="L122" s="25"/>
    </row>
    <row r="123" spans="2:12" s="1" customFormat="1" ht="16.5" customHeight="1">
      <c r="B123" s="25"/>
      <c r="E123" s="191" t="str">
        <f>E7</f>
        <v>Rekonštrukcia sociálnych priestorov manipulačných vodičov</v>
      </c>
      <c r="F123" s="192"/>
      <c r="G123" s="192"/>
      <c r="H123" s="192"/>
      <c r="L123" s="25"/>
    </row>
    <row r="124" spans="2:12" s="1" customFormat="1" ht="12" customHeight="1">
      <c r="B124" s="25"/>
      <c r="C124" s="22" t="s">
        <v>76</v>
      </c>
      <c r="L124" s="25"/>
    </row>
    <row r="125" spans="2:12" s="1" customFormat="1" ht="16.5" customHeight="1">
      <c r="B125" s="25"/>
      <c r="E125" s="180"/>
      <c r="F125" s="190"/>
      <c r="G125" s="190"/>
      <c r="H125" s="190"/>
      <c r="L125" s="25"/>
    </row>
    <row r="126" spans="2:12" s="1" customFormat="1" ht="6.95" customHeight="1">
      <c r="B126" s="25"/>
      <c r="L126" s="25"/>
    </row>
    <row r="127" spans="2:12" s="1" customFormat="1" ht="12" customHeight="1">
      <c r="B127" s="25"/>
      <c r="C127" s="22" t="s">
        <v>14</v>
      </c>
      <c r="F127" s="20" t="str">
        <f>F12</f>
        <v xml:space="preserve"> </v>
      </c>
      <c r="I127" s="22" t="s">
        <v>16</v>
      </c>
      <c r="J127" s="45" t="str">
        <f>IF(J12="","",J12)</f>
        <v/>
      </c>
      <c r="L127" s="25"/>
    </row>
    <row r="128" spans="2:12" s="1" customFormat="1" ht="6.95" customHeight="1">
      <c r="B128" s="25"/>
      <c r="L128" s="25"/>
    </row>
    <row r="129" spans="2:65" s="1" customFormat="1" ht="15.2" customHeight="1">
      <c r="B129" s="25"/>
      <c r="C129" s="22" t="s">
        <v>17</v>
      </c>
      <c r="F129" s="20" t="str">
        <f>E15</f>
        <v xml:space="preserve"> </v>
      </c>
      <c r="I129" s="22" t="s">
        <v>21</v>
      </c>
      <c r="J129" s="23" t="str">
        <f>E21</f>
        <v xml:space="preserve"> </v>
      </c>
      <c r="L129" s="25"/>
    </row>
    <row r="130" spans="2:65" s="1" customFormat="1" ht="15.2" customHeight="1">
      <c r="B130" s="25"/>
      <c r="C130" s="22" t="s">
        <v>20</v>
      </c>
      <c r="F130" s="20" t="str">
        <f>IF(E18="","",E18)</f>
        <v xml:space="preserve"> </v>
      </c>
      <c r="I130" s="22" t="s">
        <v>24</v>
      </c>
      <c r="J130" s="23" t="str">
        <f>E24</f>
        <v xml:space="preserve"> 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01"/>
      <c r="C132" s="102" t="s">
        <v>100</v>
      </c>
      <c r="D132" s="103" t="s">
        <v>51</v>
      </c>
      <c r="E132" s="103" t="s">
        <v>47</v>
      </c>
      <c r="F132" s="103" t="s">
        <v>48</v>
      </c>
      <c r="G132" s="103" t="s">
        <v>101</v>
      </c>
      <c r="H132" s="103" t="s">
        <v>102</v>
      </c>
      <c r="I132" s="103" t="s">
        <v>103</v>
      </c>
      <c r="J132" s="104" t="s">
        <v>79</v>
      </c>
      <c r="K132" s="105" t="s">
        <v>104</v>
      </c>
      <c r="L132" s="101"/>
      <c r="M132" s="51" t="s">
        <v>1</v>
      </c>
      <c r="N132" s="52" t="s">
        <v>30</v>
      </c>
      <c r="O132" s="52" t="s">
        <v>105</v>
      </c>
      <c r="P132" s="52" t="s">
        <v>106</v>
      </c>
      <c r="Q132" s="52" t="s">
        <v>107</v>
      </c>
      <c r="R132" s="52" t="s">
        <v>108</v>
      </c>
      <c r="S132" s="52" t="s">
        <v>109</v>
      </c>
      <c r="T132" s="53" t="s">
        <v>110</v>
      </c>
    </row>
    <row r="133" spans="2:65" s="1" customFormat="1" ht="22.9" customHeight="1">
      <c r="B133" s="25"/>
      <c r="C133" s="56" t="s">
        <v>80</v>
      </c>
      <c r="J133" s="106">
        <f>J134+J171</f>
        <v>0</v>
      </c>
      <c r="L133" s="25"/>
      <c r="M133" s="54"/>
      <c r="N133" s="46"/>
      <c r="O133" s="46"/>
      <c r="P133" s="107" t="e">
        <f>P134+P171+P204+P260</f>
        <v>#REF!</v>
      </c>
      <c r="Q133" s="46"/>
      <c r="R133" s="107" t="e">
        <f>R134+R171+R204+R260</f>
        <v>#REF!</v>
      </c>
      <c r="S133" s="46"/>
      <c r="T133" s="108" t="e">
        <f>T134+T171+T204+T260</f>
        <v>#REF!</v>
      </c>
      <c r="AT133" s="13" t="s">
        <v>65</v>
      </c>
      <c r="AU133" s="13" t="s">
        <v>81</v>
      </c>
      <c r="BK133" s="109" t="e">
        <f>BK134+BK171+BK204+BK260</f>
        <v>#REF!</v>
      </c>
    </row>
    <row r="134" spans="2:65" s="11" customFormat="1" ht="25.9" customHeight="1">
      <c r="B134" s="110"/>
      <c r="D134" s="111" t="s">
        <v>65</v>
      </c>
      <c r="E134" s="112" t="s">
        <v>111</v>
      </c>
      <c r="F134" s="112" t="s">
        <v>112</v>
      </c>
      <c r="J134" s="113">
        <f>J135+J148+J169</f>
        <v>0</v>
      </c>
      <c r="L134" s="110"/>
      <c r="M134" s="114"/>
      <c r="P134" s="115" t="e">
        <f>#REF!+P135+P148+P169</f>
        <v>#REF!</v>
      </c>
      <c r="R134" s="115" t="e">
        <f>#REF!+R135+R148+R169</f>
        <v>#REF!</v>
      </c>
      <c r="T134" s="116" t="e">
        <f>#REF!+T135+T148+T169</f>
        <v>#REF!</v>
      </c>
      <c r="AR134" s="111" t="s">
        <v>73</v>
      </c>
      <c r="AT134" s="117" t="s">
        <v>65</v>
      </c>
      <c r="AU134" s="117" t="s">
        <v>66</v>
      </c>
      <c r="AY134" s="111" t="s">
        <v>113</v>
      </c>
      <c r="BK134" s="118" t="e">
        <f>#REF!+BK135+BK148+BK169</f>
        <v>#REF!</v>
      </c>
    </row>
    <row r="135" spans="2:65" s="11" customFormat="1" ht="22.9" customHeight="1">
      <c r="B135" s="110"/>
      <c r="D135" s="111" t="s">
        <v>65</v>
      </c>
      <c r="E135" s="119" t="s">
        <v>119</v>
      </c>
      <c r="F135" s="119" t="s">
        <v>120</v>
      </c>
      <c r="J135" s="120">
        <f>SUM(J136:J147)</f>
        <v>0</v>
      </c>
      <c r="L135" s="110"/>
      <c r="M135" s="114"/>
      <c r="P135" s="115">
        <f>SUM(P136:P147)</f>
        <v>0</v>
      </c>
      <c r="R135" s="115">
        <f>SUM(R136:R147)</f>
        <v>0</v>
      </c>
      <c r="T135" s="116">
        <f>SUM(T136:T147)</f>
        <v>0</v>
      </c>
      <c r="AR135" s="111" t="s">
        <v>73</v>
      </c>
      <c r="AT135" s="117" t="s">
        <v>65</v>
      </c>
      <c r="AU135" s="117" t="s">
        <v>73</v>
      </c>
      <c r="AY135" s="111" t="s">
        <v>113</v>
      </c>
      <c r="BK135" s="118">
        <f>SUM(BK136:BK147)</f>
        <v>0</v>
      </c>
    </row>
    <row r="136" spans="2:65" s="1" customFormat="1" ht="36" customHeight="1">
      <c r="B136" s="121"/>
      <c r="C136" s="122">
        <v>1</v>
      </c>
      <c r="D136" s="122" t="s">
        <v>114</v>
      </c>
      <c r="E136" s="123" t="s">
        <v>121</v>
      </c>
      <c r="F136" s="124" t="s">
        <v>122</v>
      </c>
      <c r="G136" s="125" t="s">
        <v>118</v>
      </c>
      <c r="H136" s="126">
        <v>44.96</v>
      </c>
      <c r="I136" s="126">
        <v>0</v>
      </c>
      <c r="J136" s="126">
        <f t="shared" ref="J136:J147" si="0">ROUND(I136*H136,3)</f>
        <v>0</v>
      </c>
      <c r="K136" s="127"/>
      <c r="L136" s="147"/>
      <c r="M136" s="128" t="s">
        <v>1</v>
      </c>
      <c r="N136" s="129" t="s">
        <v>32</v>
      </c>
      <c r="O136" s="130">
        <v>0</v>
      </c>
      <c r="P136" s="130">
        <f t="shared" ref="P136:P147" si="1">O136*H136</f>
        <v>0</v>
      </c>
      <c r="Q136" s="130">
        <v>0</v>
      </c>
      <c r="R136" s="130">
        <f t="shared" ref="R136:R147" si="2">Q136*H136</f>
        <v>0</v>
      </c>
      <c r="S136" s="130">
        <v>0</v>
      </c>
      <c r="T136" s="131">
        <f t="shared" ref="T136:T147" si="3">S136*H136</f>
        <v>0</v>
      </c>
      <c r="AR136" s="132" t="s">
        <v>116</v>
      </c>
      <c r="AT136" s="132" t="s">
        <v>114</v>
      </c>
      <c r="AU136" s="132" t="s">
        <v>117</v>
      </c>
      <c r="AY136" s="13" t="s">
        <v>113</v>
      </c>
      <c r="BE136" s="133">
        <f t="shared" ref="BE136:BE147" si="4">IF(N136="základná",J136,0)</f>
        <v>0</v>
      </c>
      <c r="BF136" s="133">
        <f t="shared" ref="BF136:BF147" si="5">IF(N136="znížená",J136,0)</f>
        <v>0</v>
      </c>
      <c r="BG136" s="133">
        <f t="shared" ref="BG136:BG147" si="6">IF(N136="zákl. prenesená",J136,0)</f>
        <v>0</v>
      </c>
      <c r="BH136" s="133">
        <f t="shared" ref="BH136:BH147" si="7">IF(N136="zníž. prenesená",J136,0)</f>
        <v>0</v>
      </c>
      <c r="BI136" s="133">
        <f t="shared" ref="BI136:BI147" si="8">IF(N136="nulová",J136,0)</f>
        <v>0</v>
      </c>
      <c r="BJ136" s="13" t="s">
        <v>117</v>
      </c>
      <c r="BK136" s="134">
        <f t="shared" ref="BK136:BK147" si="9">ROUND(I136*H136,3)</f>
        <v>0</v>
      </c>
      <c r="BL136" s="13" t="s">
        <v>116</v>
      </c>
      <c r="BM136" s="132" t="s">
        <v>119</v>
      </c>
    </row>
    <row r="137" spans="2:65" s="1" customFormat="1" ht="24" customHeight="1">
      <c r="B137" s="121"/>
      <c r="C137" s="122">
        <v>2</v>
      </c>
      <c r="D137" s="122" t="s">
        <v>114</v>
      </c>
      <c r="E137" s="123" t="s">
        <v>123</v>
      </c>
      <c r="F137" s="124" t="s">
        <v>124</v>
      </c>
      <c r="G137" s="125" t="s">
        <v>118</v>
      </c>
      <c r="H137" s="126">
        <v>340.8</v>
      </c>
      <c r="I137" s="126">
        <v>0</v>
      </c>
      <c r="J137" s="126">
        <f t="shared" si="0"/>
        <v>0</v>
      </c>
      <c r="K137" s="127"/>
      <c r="L137" s="147"/>
      <c r="M137" s="128" t="s">
        <v>1</v>
      </c>
      <c r="N137" s="129" t="s">
        <v>32</v>
      </c>
      <c r="O137" s="130">
        <v>0</v>
      </c>
      <c r="P137" s="130">
        <f t="shared" si="1"/>
        <v>0</v>
      </c>
      <c r="Q137" s="130">
        <v>0</v>
      </c>
      <c r="R137" s="130">
        <f t="shared" si="2"/>
        <v>0</v>
      </c>
      <c r="S137" s="130">
        <v>0</v>
      </c>
      <c r="T137" s="131">
        <f t="shared" si="3"/>
        <v>0</v>
      </c>
      <c r="AR137" s="132" t="s">
        <v>116</v>
      </c>
      <c r="AT137" s="132" t="s">
        <v>114</v>
      </c>
      <c r="AU137" s="132" t="s">
        <v>117</v>
      </c>
      <c r="AY137" s="13" t="s">
        <v>113</v>
      </c>
      <c r="BE137" s="133">
        <f t="shared" si="4"/>
        <v>0</v>
      </c>
      <c r="BF137" s="133">
        <f t="shared" si="5"/>
        <v>0</v>
      </c>
      <c r="BG137" s="133">
        <f t="shared" si="6"/>
        <v>0</v>
      </c>
      <c r="BH137" s="133">
        <f t="shared" si="7"/>
        <v>0</v>
      </c>
      <c r="BI137" s="133">
        <f t="shared" si="8"/>
        <v>0</v>
      </c>
      <c r="BJ137" s="13" t="s">
        <v>117</v>
      </c>
      <c r="BK137" s="134">
        <f t="shared" si="9"/>
        <v>0</v>
      </c>
      <c r="BL137" s="13" t="s">
        <v>116</v>
      </c>
      <c r="BM137" s="132" t="s">
        <v>125</v>
      </c>
    </row>
    <row r="138" spans="2:65" s="1" customFormat="1" ht="24" customHeight="1">
      <c r="B138" s="121"/>
      <c r="C138" s="122">
        <v>3</v>
      </c>
      <c r="D138" s="122" t="s">
        <v>114</v>
      </c>
      <c r="E138" s="123" t="s">
        <v>126</v>
      </c>
      <c r="F138" s="124" t="s">
        <v>127</v>
      </c>
      <c r="G138" s="125" t="s">
        <v>118</v>
      </c>
      <c r="H138" s="126">
        <v>340.8</v>
      </c>
      <c r="I138" s="126">
        <v>0</v>
      </c>
      <c r="J138" s="126">
        <f t="shared" si="0"/>
        <v>0</v>
      </c>
      <c r="K138" s="127"/>
      <c r="L138" s="147"/>
      <c r="M138" s="128" t="s">
        <v>1</v>
      </c>
      <c r="N138" s="129" t="s">
        <v>32</v>
      </c>
      <c r="O138" s="130">
        <v>0</v>
      </c>
      <c r="P138" s="130">
        <f t="shared" si="1"/>
        <v>0</v>
      </c>
      <c r="Q138" s="130">
        <v>0</v>
      </c>
      <c r="R138" s="130">
        <f t="shared" si="2"/>
        <v>0</v>
      </c>
      <c r="S138" s="130">
        <v>0</v>
      </c>
      <c r="T138" s="131">
        <f t="shared" si="3"/>
        <v>0</v>
      </c>
      <c r="AR138" s="132" t="s">
        <v>116</v>
      </c>
      <c r="AT138" s="132" t="s">
        <v>114</v>
      </c>
      <c r="AU138" s="132" t="s">
        <v>117</v>
      </c>
      <c r="AY138" s="13" t="s">
        <v>113</v>
      </c>
      <c r="BE138" s="133">
        <f t="shared" si="4"/>
        <v>0</v>
      </c>
      <c r="BF138" s="133">
        <f t="shared" si="5"/>
        <v>0</v>
      </c>
      <c r="BG138" s="133">
        <f t="shared" si="6"/>
        <v>0</v>
      </c>
      <c r="BH138" s="133">
        <f t="shared" si="7"/>
        <v>0</v>
      </c>
      <c r="BI138" s="133">
        <f t="shared" si="8"/>
        <v>0</v>
      </c>
      <c r="BJ138" s="13" t="s">
        <v>117</v>
      </c>
      <c r="BK138" s="134">
        <f t="shared" si="9"/>
        <v>0</v>
      </c>
      <c r="BL138" s="13" t="s">
        <v>116</v>
      </c>
      <c r="BM138" s="132" t="s">
        <v>128</v>
      </c>
    </row>
    <row r="139" spans="2:65" s="1" customFormat="1" ht="16.5" customHeight="1">
      <c r="B139" s="121"/>
      <c r="C139" s="122">
        <v>4</v>
      </c>
      <c r="D139" s="122" t="s">
        <v>114</v>
      </c>
      <c r="E139" s="123" t="s">
        <v>129</v>
      </c>
      <c r="F139" s="124" t="s">
        <v>130</v>
      </c>
      <c r="G139" s="125" t="s">
        <v>118</v>
      </c>
      <c r="H139" s="126">
        <v>32.659999999999997</v>
      </c>
      <c r="I139" s="126">
        <v>0</v>
      </c>
      <c r="J139" s="126">
        <f t="shared" si="0"/>
        <v>0</v>
      </c>
      <c r="K139" s="127"/>
      <c r="L139" s="147"/>
      <c r="M139" s="128" t="s">
        <v>1</v>
      </c>
      <c r="N139" s="129" t="s">
        <v>32</v>
      </c>
      <c r="O139" s="130">
        <v>0</v>
      </c>
      <c r="P139" s="130">
        <f t="shared" si="1"/>
        <v>0</v>
      </c>
      <c r="Q139" s="130">
        <v>0</v>
      </c>
      <c r="R139" s="130">
        <f t="shared" si="2"/>
        <v>0</v>
      </c>
      <c r="S139" s="130">
        <v>0</v>
      </c>
      <c r="T139" s="131">
        <f t="shared" si="3"/>
        <v>0</v>
      </c>
      <c r="AR139" s="132" t="s">
        <v>116</v>
      </c>
      <c r="AT139" s="132" t="s">
        <v>114</v>
      </c>
      <c r="AU139" s="132" t="s">
        <v>117</v>
      </c>
      <c r="AY139" s="13" t="s">
        <v>113</v>
      </c>
      <c r="BE139" s="133">
        <f t="shared" si="4"/>
        <v>0</v>
      </c>
      <c r="BF139" s="133">
        <f t="shared" si="5"/>
        <v>0</v>
      </c>
      <c r="BG139" s="133">
        <f t="shared" si="6"/>
        <v>0</v>
      </c>
      <c r="BH139" s="133">
        <f t="shared" si="7"/>
        <v>0</v>
      </c>
      <c r="BI139" s="133">
        <f t="shared" si="8"/>
        <v>0</v>
      </c>
      <c r="BJ139" s="13" t="s">
        <v>117</v>
      </c>
      <c r="BK139" s="134">
        <f t="shared" si="9"/>
        <v>0</v>
      </c>
      <c r="BL139" s="13" t="s">
        <v>116</v>
      </c>
      <c r="BM139" s="132" t="s">
        <v>131</v>
      </c>
    </row>
    <row r="140" spans="2:65" s="1" customFormat="1" ht="24" customHeight="1">
      <c r="B140" s="121"/>
      <c r="C140" s="122">
        <v>5</v>
      </c>
      <c r="D140" s="122" t="s">
        <v>114</v>
      </c>
      <c r="E140" s="123" t="s">
        <v>132</v>
      </c>
      <c r="F140" s="124" t="s">
        <v>133</v>
      </c>
      <c r="G140" s="125" t="s">
        <v>118</v>
      </c>
      <c r="H140" s="126">
        <v>44.96</v>
      </c>
      <c r="I140" s="126">
        <v>0</v>
      </c>
      <c r="J140" s="126">
        <f t="shared" si="0"/>
        <v>0</v>
      </c>
      <c r="K140" s="127"/>
      <c r="L140" s="147"/>
      <c r="M140" s="128" t="s">
        <v>1</v>
      </c>
      <c r="N140" s="129" t="s">
        <v>32</v>
      </c>
      <c r="O140" s="130">
        <v>0</v>
      </c>
      <c r="P140" s="130">
        <f t="shared" si="1"/>
        <v>0</v>
      </c>
      <c r="Q140" s="130">
        <v>0</v>
      </c>
      <c r="R140" s="130">
        <f t="shared" si="2"/>
        <v>0</v>
      </c>
      <c r="S140" s="130">
        <v>0</v>
      </c>
      <c r="T140" s="131">
        <f t="shared" si="3"/>
        <v>0</v>
      </c>
      <c r="AR140" s="132" t="s">
        <v>116</v>
      </c>
      <c r="AT140" s="132" t="s">
        <v>114</v>
      </c>
      <c r="AU140" s="132" t="s">
        <v>117</v>
      </c>
      <c r="AY140" s="13" t="s">
        <v>113</v>
      </c>
      <c r="BE140" s="133">
        <f t="shared" si="4"/>
        <v>0</v>
      </c>
      <c r="BF140" s="133">
        <f t="shared" si="5"/>
        <v>0</v>
      </c>
      <c r="BG140" s="133">
        <f t="shared" si="6"/>
        <v>0</v>
      </c>
      <c r="BH140" s="133">
        <f t="shared" si="7"/>
        <v>0</v>
      </c>
      <c r="BI140" s="133">
        <f t="shared" si="8"/>
        <v>0</v>
      </c>
      <c r="BJ140" s="13" t="s">
        <v>117</v>
      </c>
      <c r="BK140" s="134">
        <f t="shared" si="9"/>
        <v>0</v>
      </c>
      <c r="BL140" s="13" t="s">
        <v>116</v>
      </c>
      <c r="BM140" s="132" t="s">
        <v>134</v>
      </c>
    </row>
    <row r="141" spans="2:65" s="1" customFormat="1" ht="24" customHeight="1">
      <c r="B141" s="121"/>
      <c r="C141" s="122">
        <v>6</v>
      </c>
      <c r="D141" s="122" t="s">
        <v>114</v>
      </c>
      <c r="E141" s="123" t="s">
        <v>504</v>
      </c>
      <c r="F141" s="124" t="s">
        <v>505</v>
      </c>
      <c r="G141" s="125" t="s">
        <v>495</v>
      </c>
      <c r="H141" s="126">
        <v>1</v>
      </c>
      <c r="I141" s="126">
        <v>0</v>
      </c>
      <c r="J141" s="126">
        <f t="shared" si="0"/>
        <v>0</v>
      </c>
      <c r="K141" s="127"/>
      <c r="L141" s="147"/>
      <c r="M141" s="128"/>
      <c r="N141" s="129"/>
      <c r="O141" s="130"/>
      <c r="P141" s="130"/>
      <c r="Q141" s="130"/>
      <c r="R141" s="130"/>
      <c r="S141" s="130"/>
      <c r="T141" s="131"/>
      <c r="AR141" s="132"/>
      <c r="AT141" s="132"/>
      <c r="AU141" s="132"/>
      <c r="AY141" s="13"/>
      <c r="BE141" s="133"/>
      <c r="BF141" s="133"/>
      <c r="BG141" s="133"/>
      <c r="BH141" s="133"/>
      <c r="BI141" s="133"/>
      <c r="BJ141" s="13"/>
      <c r="BK141" s="134">
        <f t="shared" si="9"/>
        <v>0</v>
      </c>
      <c r="BL141" s="13"/>
      <c r="BM141" s="132"/>
    </row>
    <row r="142" spans="2:65" s="1" customFormat="1" ht="24" customHeight="1">
      <c r="B142" s="121"/>
      <c r="C142" s="122">
        <v>7</v>
      </c>
      <c r="D142" s="122" t="s">
        <v>114</v>
      </c>
      <c r="E142" s="123" t="s">
        <v>500</v>
      </c>
      <c r="F142" s="124" t="s">
        <v>508</v>
      </c>
      <c r="G142" s="125" t="s">
        <v>495</v>
      </c>
      <c r="H142" s="126">
        <v>1</v>
      </c>
      <c r="I142" s="126">
        <v>0</v>
      </c>
      <c r="J142" s="126">
        <f t="shared" si="0"/>
        <v>0</v>
      </c>
      <c r="K142" s="127"/>
      <c r="L142" s="147"/>
      <c r="M142" s="128"/>
      <c r="N142" s="129"/>
      <c r="O142" s="130"/>
      <c r="P142" s="130"/>
      <c r="Q142" s="130"/>
      <c r="R142" s="130"/>
      <c r="S142" s="130"/>
      <c r="T142" s="131"/>
      <c r="AR142" s="132"/>
      <c r="AT142" s="132"/>
      <c r="AU142" s="132"/>
      <c r="AY142" s="13"/>
      <c r="BE142" s="133"/>
      <c r="BF142" s="133"/>
      <c r="BG142" s="133"/>
      <c r="BH142" s="133"/>
      <c r="BI142" s="133"/>
      <c r="BJ142" s="13"/>
      <c r="BK142" s="134">
        <f t="shared" si="9"/>
        <v>0</v>
      </c>
      <c r="BL142" s="13"/>
      <c r="BM142" s="132"/>
    </row>
    <row r="143" spans="2:65" s="1" customFormat="1" ht="16.5" customHeight="1">
      <c r="B143" s="121"/>
      <c r="C143" s="122">
        <v>8</v>
      </c>
      <c r="D143" s="122" t="s">
        <v>114</v>
      </c>
      <c r="E143" s="123" t="s">
        <v>506</v>
      </c>
      <c r="F143" s="124" t="s">
        <v>507</v>
      </c>
      <c r="G143" s="125" t="s">
        <v>118</v>
      </c>
      <c r="H143" s="126">
        <v>78.900000000000006</v>
      </c>
      <c r="I143" s="126">
        <v>0</v>
      </c>
      <c r="J143" s="126">
        <f t="shared" si="0"/>
        <v>0</v>
      </c>
      <c r="K143" s="127"/>
      <c r="L143" s="147"/>
      <c r="M143" s="128"/>
      <c r="N143" s="129"/>
      <c r="O143" s="130"/>
      <c r="P143" s="130"/>
      <c r="Q143" s="130"/>
      <c r="R143" s="130"/>
      <c r="S143" s="130"/>
      <c r="T143" s="131"/>
      <c r="AR143" s="132"/>
      <c r="AT143" s="132"/>
      <c r="AU143" s="132"/>
      <c r="AY143" s="13"/>
      <c r="BE143" s="133"/>
      <c r="BF143" s="133"/>
      <c r="BG143" s="133"/>
      <c r="BH143" s="133"/>
      <c r="BI143" s="133"/>
      <c r="BJ143" s="13"/>
      <c r="BK143" s="134">
        <f t="shared" si="9"/>
        <v>0</v>
      </c>
      <c r="BL143" s="13"/>
      <c r="BM143" s="132"/>
    </row>
    <row r="144" spans="2:65" s="1" customFormat="1" ht="24" customHeight="1">
      <c r="B144" s="121"/>
      <c r="C144" s="122">
        <v>9</v>
      </c>
      <c r="D144" s="122" t="s">
        <v>114</v>
      </c>
      <c r="E144" s="123" t="s">
        <v>137</v>
      </c>
      <c r="F144" s="124" t="s">
        <v>509</v>
      </c>
      <c r="G144" s="125" t="s">
        <v>118</v>
      </c>
      <c r="H144" s="126">
        <f>H136+H137</f>
        <v>385.76</v>
      </c>
      <c r="I144" s="126">
        <v>0</v>
      </c>
      <c r="J144" s="126">
        <f t="shared" si="0"/>
        <v>0</v>
      </c>
      <c r="K144" s="127"/>
      <c r="L144" s="147"/>
      <c r="M144" s="128" t="s">
        <v>1</v>
      </c>
      <c r="N144" s="129" t="s">
        <v>32</v>
      </c>
      <c r="O144" s="130">
        <v>0</v>
      </c>
      <c r="P144" s="130">
        <f t="shared" si="1"/>
        <v>0</v>
      </c>
      <c r="Q144" s="130">
        <v>0</v>
      </c>
      <c r="R144" s="130">
        <f t="shared" si="2"/>
        <v>0</v>
      </c>
      <c r="S144" s="130">
        <v>0</v>
      </c>
      <c r="T144" s="131">
        <f t="shared" si="3"/>
        <v>0</v>
      </c>
      <c r="AR144" s="132" t="s">
        <v>116</v>
      </c>
      <c r="AT144" s="132" t="s">
        <v>114</v>
      </c>
      <c r="AU144" s="132" t="s">
        <v>117</v>
      </c>
      <c r="AY144" s="13" t="s">
        <v>113</v>
      </c>
      <c r="BE144" s="133">
        <f t="shared" si="4"/>
        <v>0</v>
      </c>
      <c r="BF144" s="133">
        <f t="shared" si="5"/>
        <v>0</v>
      </c>
      <c r="BG144" s="133">
        <f t="shared" si="6"/>
        <v>0</v>
      </c>
      <c r="BH144" s="133">
        <f t="shared" si="7"/>
        <v>0</v>
      </c>
      <c r="BI144" s="133">
        <f t="shared" si="8"/>
        <v>0</v>
      </c>
      <c r="BJ144" s="13" t="s">
        <v>117</v>
      </c>
      <c r="BK144" s="134">
        <f t="shared" si="9"/>
        <v>0</v>
      </c>
      <c r="BL144" s="13" t="s">
        <v>116</v>
      </c>
      <c r="BM144" s="132" t="s">
        <v>7</v>
      </c>
    </row>
    <row r="145" spans="2:65" s="1" customFormat="1" ht="24" customHeight="1">
      <c r="B145" s="121"/>
      <c r="C145" s="122">
        <v>10</v>
      </c>
      <c r="D145" s="122" t="s">
        <v>114</v>
      </c>
      <c r="E145" s="123" t="s">
        <v>516</v>
      </c>
      <c r="F145" s="124" t="s">
        <v>515</v>
      </c>
      <c r="G145" s="125" t="s">
        <v>497</v>
      </c>
      <c r="H145" s="126">
        <v>1</v>
      </c>
      <c r="I145" s="126">
        <v>0</v>
      </c>
      <c r="J145" s="126">
        <f t="shared" si="0"/>
        <v>0</v>
      </c>
      <c r="K145" s="127"/>
      <c r="L145" s="147"/>
      <c r="M145" s="128"/>
      <c r="N145" s="129"/>
      <c r="O145" s="130"/>
      <c r="P145" s="130"/>
      <c r="Q145" s="130"/>
      <c r="R145" s="130"/>
      <c r="S145" s="130"/>
      <c r="T145" s="131"/>
      <c r="AR145" s="132"/>
      <c r="AT145" s="132"/>
      <c r="AU145" s="132"/>
      <c r="AY145" s="13"/>
      <c r="BE145" s="133"/>
      <c r="BF145" s="133"/>
      <c r="BG145" s="133"/>
      <c r="BH145" s="133"/>
      <c r="BI145" s="133"/>
      <c r="BJ145" s="13"/>
      <c r="BK145" s="134"/>
      <c r="BL145" s="13"/>
      <c r="BM145" s="132"/>
    </row>
    <row r="146" spans="2:65" s="1" customFormat="1" ht="24" customHeight="1">
      <c r="B146" s="121"/>
      <c r="C146" s="122">
        <v>11</v>
      </c>
      <c r="D146" s="122" t="s">
        <v>114</v>
      </c>
      <c r="E146" s="123" t="s">
        <v>510</v>
      </c>
      <c r="F146" s="124" t="s">
        <v>539</v>
      </c>
      <c r="G146" s="125" t="s">
        <v>118</v>
      </c>
      <c r="H146" s="126">
        <v>19.79</v>
      </c>
      <c r="I146" s="126">
        <v>0</v>
      </c>
      <c r="J146" s="126">
        <f t="shared" si="0"/>
        <v>0</v>
      </c>
      <c r="K146" s="127"/>
      <c r="L146" s="147"/>
      <c r="M146" s="128"/>
      <c r="N146" s="129"/>
      <c r="O146" s="130"/>
      <c r="P146" s="130"/>
      <c r="Q146" s="130"/>
      <c r="R146" s="130"/>
      <c r="S146" s="130"/>
      <c r="T146" s="131"/>
      <c r="AR146" s="132"/>
      <c r="AT146" s="132"/>
      <c r="AU146" s="132"/>
      <c r="AY146" s="13"/>
      <c r="BE146" s="133"/>
      <c r="BF146" s="133"/>
      <c r="BG146" s="133"/>
      <c r="BH146" s="133"/>
      <c r="BI146" s="133"/>
      <c r="BJ146" s="13"/>
      <c r="BK146" s="134"/>
      <c r="BL146" s="13"/>
      <c r="BM146" s="132"/>
    </row>
    <row r="147" spans="2:65" s="1" customFormat="1" ht="36" customHeight="1">
      <c r="B147" s="121"/>
      <c r="C147" s="122">
        <v>12</v>
      </c>
      <c r="D147" s="122" t="s">
        <v>114</v>
      </c>
      <c r="E147" s="123" t="s">
        <v>138</v>
      </c>
      <c r="F147" s="124" t="s">
        <v>139</v>
      </c>
      <c r="G147" s="125" t="s">
        <v>118</v>
      </c>
      <c r="H147" s="126">
        <v>57.47</v>
      </c>
      <c r="I147" s="126">
        <v>0</v>
      </c>
      <c r="J147" s="126">
        <f t="shared" si="0"/>
        <v>0</v>
      </c>
      <c r="K147" s="127"/>
      <c r="L147" s="147"/>
      <c r="M147" s="128" t="s">
        <v>1</v>
      </c>
      <c r="N147" s="129" t="s">
        <v>32</v>
      </c>
      <c r="O147" s="130">
        <v>0</v>
      </c>
      <c r="P147" s="130">
        <f t="shared" si="1"/>
        <v>0</v>
      </c>
      <c r="Q147" s="130">
        <v>0</v>
      </c>
      <c r="R147" s="130">
        <f t="shared" si="2"/>
        <v>0</v>
      </c>
      <c r="S147" s="130">
        <v>0</v>
      </c>
      <c r="T147" s="131">
        <f t="shared" si="3"/>
        <v>0</v>
      </c>
      <c r="AR147" s="132" t="s">
        <v>116</v>
      </c>
      <c r="AT147" s="132" t="s">
        <v>114</v>
      </c>
      <c r="AU147" s="132" t="s">
        <v>117</v>
      </c>
      <c r="AY147" s="13" t="s">
        <v>113</v>
      </c>
      <c r="BE147" s="133">
        <f t="shared" si="4"/>
        <v>0</v>
      </c>
      <c r="BF147" s="133">
        <f t="shared" si="5"/>
        <v>0</v>
      </c>
      <c r="BG147" s="133">
        <f t="shared" si="6"/>
        <v>0</v>
      </c>
      <c r="BH147" s="133">
        <f t="shared" si="7"/>
        <v>0</v>
      </c>
      <c r="BI147" s="133">
        <f t="shared" si="8"/>
        <v>0</v>
      </c>
      <c r="BJ147" s="13" t="s">
        <v>117</v>
      </c>
      <c r="BK147" s="134">
        <f t="shared" si="9"/>
        <v>0</v>
      </c>
      <c r="BL147" s="13" t="s">
        <v>116</v>
      </c>
      <c r="BM147" s="132" t="s">
        <v>140</v>
      </c>
    </row>
    <row r="148" spans="2:65" s="11" customFormat="1" ht="22.9" customHeight="1">
      <c r="B148" s="110"/>
      <c r="D148" s="111" t="s">
        <v>65</v>
      </c>
      <c r="E148" s="119" t="s">
        <v>136</v>
      </c>
      <c r="F148" s="119" t="s">
        <v>141</v>
      </c>
      <c r="I148" s="11">
        <v>0</v>
      </c>
      <c r="J148" s="120">
        <f>BK148</f>
        <v>0</v>
      </c>
      <c r="L148" s="110"/>
      <c r="M148" s="114"/>
      <c r="P148" s="115">
        <f>SUM(P149:P168)</f>
        <v>0</v>
      </c>
      <c r="R148" s="115">
        <f>SUM(R149:R168)</f>
        <v>0</v>
      </c>
      <c r="T148" s="116">
        <f>SUM(T149:T168)</f>
        <v>0</v>
      </c>
      <c r="AR148" s="111" t="s">
        <v>73</v>
      </c>
      <c r="AT148" s="117" t="s">
        <v>65</v>
      </c>
      <c r="AU148" s="117" t="s">
        <v>73</v>
      </c>
      <c r="AY148" s="111" t="s">
        <v>113</v>
      </c>
      <c r="BK148" s="118">
        <f>SUM(BK149:BK168)</f>
        <v>0</v>
      </c>
    </row>
    <row r="149" spans="2:65" s="1" customFormat="1" ht="24" customHeight="1">
      <c r="B149" s="121"/>
      <c r="C149" s="122">
        <v>13</v>
      </c>
      <c r="D149" s="122" t="s">
        <v>114</v>
      </c>
      <c r="E149" s="123" t="s">
        <v>142</v>
      </c>
      <c r="F149" s="124" t="s">
        <v>143</v>
      </c>
      <c r="G149" s="125" t="s">
        <v>118</v>
      </c>
      <c r="H149" s="126">
        <v>148.21600000000001</v>
      </c>
      <c r="I149" s="126">
        <v>0</v>
      </c>
      <c r="J149" s="126">
        <f t="shared" ref="J149:J168" si="10">ROUND(I149*H149,3)</f>
        <v>0</v>
      </c>
      <c r="K149" s="127"/>
      <c r="L149" s="147"/>
      <c r="M149" s="128" t="s">
        <v>1</v>
      </c>
      <c r="N149" s="129" t="s">
        <v>32</v>
      </c>
      <c r="O149" s="130">
        <v>0</v>
      </c>
      <c r="P149" s="130">
        <f t="shared" ref="P149:P168" si="11">O149*H149</f>
        <v>0</v>
      </c>
      <c r="Q149" s="130">
        <v>0</v>
      </c>
      <c r="R149" s="130">
        <f t="shared" ref="R149:R168" si="12">Q149*H149</f>
        <v>0</v>
      </c>
      <c r="S149" s="130">
        <v>0</v>
      </c>
      <c r="T149" s="131">
        <f t="shared" ref="T149:T168" si="13">S149*H149</f>
        <v>0</v>
      </c>
      <c r="AR149" s="132" t="s">
        <v>116</v>
      </c>
      <c r="AT149" s="132" t="s">
        <v>114</v>
      </c>
      <c r="AU149" s="132" t="s">
        <v>117</v>
      </c>
      <c r="AY149" s="13" t="s">
        <v>113</v>
      </c>
      <c r="BE149" s="133">
        <f t="shared" ref="BE149:BE168" si="14">IF(N149="základná",J149,0)</f>
        <v>0</v>
      </c>
      <c r="BF149" s="133">
        <f t="shared" ref="BF149:BF168" si="15">IF(N149="znížená",J149,0)</f>
        <v>0</v>
      </c>
      <c r="BG149" s="133">
        <f t="shared" ref="BG149:BG168" si="16">IF(N149="zákl. prenesená",J149,0)</f>
        <v>0</v>
      </c>
      <c r="BH149" s="133">
        <f t="shared" ref="BH149:BH168" si="17">IF(N149="zníž. prenesená",J149,0)</f>
        <v>0</v>
      </c>
      <c r="BI149" s="133">
        <f t="shared" ref="BI149:BI168" si="18">IF(N149="nulová",J149,0)</f>
        <v>0</v>
      </c>
      <c r="BJ149" s="13" t="s">
        <v>117</v>
      </c>
      <c r="BK149" s="134">
        <f t="shared" ref="BK149:BK168" si="19">ROUND(I149*H149,3)</f>
        <v>0</v>
      </c>
      <c r="BL149" s="13" t="s">
        <v>116</v>
      </c>
      <c r="BM149" s="132" t="s">
        <v>144</v>
      </c>
    </row>
    <row r="150" spans="2:65" s="1" customFormat="1" ht="36" customHeight="1">
      <c r="B150" s="121"/>
      <c r="C150" s="122">
        <v>14</v>
      </c>
      <c r="D150" s="122" t="s">
        <v>114</v>
      </c>
      <c r="E150" s="123" t="s">
        <v>145</v>
      </c>
      <c r="F150" s="124" t="s">
        <v>146</v>
      </c>
      <c r="G150" s="125" t="s">
        <v>118</v>
      </c>
      <c r="H150" s="126">
        <v>148.21600000000001</v>
      </c>
      <c r="I150" s="126">
        <v>0</v>
      </c>
      <c r="J150" s="126">
        <f t="shared" si="10"/>
        <v>0</v>
      </c>
      <c r="K150" s="127"/>
      <c r="L150" s="147"/>
      <c r="M150" s="128" t="s">
        <v>1</v>
      </c>
      <c r="N150" s="129" t="s">
        <v>32</v>
      </c>
      <c r="O150" s="130">
        <v>0</v>
      </c>
      <c r="P150" s="130">
        <f t="shared" si="11"/>
        <v>0</v>
      </c>
      <c r="Q150" s="130">
        <v>0</v>
      </c>
      <c r="R150" s="130">
        <f t="shared" si="12"/>
        <v>0</v>
      </c>
      <c r="S150" s="130">
        <v>0</v>
      </c>
      <c r="T150" s="131">
        <f t="shared" si="13"/>
        <v>0</v>
      </c>
      <c r="AR150" s="132" t="s">
        <v>116</v>
      </c>
      <c r="AT150" s="132" t="s">
        <v>114</v>
      </c>
      <c r="AU150" s="132" t="s">
        <v>117</v>
      </c>
      <c r="AY150" s="13" t="s">
        <v>113</v>
      </c>
      <c r="BE150" s="133">
        <f t="shared" si="14"/>
        <v>0</v>
      </c>
      <c r="BF150" s="133">
        <f t="shared" si="15"/>
        <v>0</v>
      </c>
      <c r="BG150" s="133">
        <f t="shared" si="16"/>
        <v>0</v>
      </c>
      <c r="BH150" s="133">
        <f t="shared" si="17"/>
        <v>0</v>
      </c>
      <c r="BI150" s="133">
        <f t="shared" si="18"/>
        <v>0</v>
      </c>
      <c r="BJ150" s="13" t="s">
        <v>117</v>
      </c>
      <c r="BK150" s="134">
        <f t="shared" si="19"/>
        <v>0</v>
      </c>
      <c r="BL150" s="13" t="s">
        <v>116</v>
      </c>
      <c r="BM150" s="132" t="s">
        <v>147</v>
      </c>
    </row>
    <row r="151" spans="2:65" s="1" customFormat="1" ht="24" customHeight="1">
      <c r="B151" s="121"/>
      <c r="C151" s="122">
        <v>15</v>
      </c>
      <c r="D151" s="122" t="s">
        <v>114</v>
      </c>
      <c r="E151" s="123" t="s">
        <v>148</v>
      </c>
      <c r="F151" s="124" t="s">
        <v>149</v>
      </c>
      <c r="G151" s="125" t="s">
        <v>118</v>
      </c>
      <c r="H151" s="126">
        <v>148.21600000000001</v>
      </c>
      <c r="I151" s="126">
        <v>0</v>
      </c>
      <c r="J151" s="126">
        <f t="shared" si="10"/>
        <v>0</v>
      </c>
      <c r="K151" s="127"/>
      <c r="L151" s="147"/>
      <c r="M151" s="128" t="s">
        <v>1</v>
      </c>
      <c r="N151" s="129" t="s">
        <v>32</v>
      </c>
      <c r="O151" s="130">
        <v>0</v>
      </c>
      <c r="P151" s="130">
        <f t="shared" si="11"/>
        <v>0</v>
      </c>
      <c r="Q151" s="130">
        <v>0</v>
      </c>
      <c r="R151" s="130">
        <f t="shared" si="12"/>
        <v>0</v>
      </c>
      <c r="S151" s="130">
        <v>0</v>
      </c>
      <c r="T151" s="131">
        <f t="shared" si="13"/>
        <v>0</v>
      </c>
      <c r="AR151" s="132" t="s">
        <v>116</v>
      </c>
      <c r="AT151" s="132" t="s">
        <v>114</v>
      </c>
      <c r="AU151" s="132" t="s">
        <v>117</v>
      </c>
      <c r="AY151" s="13" t="s">
        <v>113</v>
      </c>
      <c r="BE151" s="133">
        <f t="shared" si="14"/>
        <v>0</v>
      </c>
      <c r="BF151" s="133">
        <f t="shared" si="15"/>
        <v>0</v>
      </c>
      <c r="BG151" s="133">
        <f t="shared" si="16"/>
        <v>0</v>
      </c>
      <c r="BH151" s="133">
        <f t="shared" si="17"/>
        <v>0</v>
      </c>
      <c r="BI151" s="133">
        <f t="shared" si="18"/>
        <v>0</v>
      </c>
      <c r="BJ151" s="13" t="s">
        <v>117</v>
      </c>
      <c r="BK151" s="134">
        <f t="shared" si="19"/>
        <v>0</v>
      </c>
      <c r="BL151" s="13" t="s">
        <v>116</v>
      </c>
      <c r="BM151" s="132" t="s">
        <v>150</v>
      </c>
    </row>
    <row r="152" spans="2:65" s="1" customFormat="1" ht="24" customHeight="1">
      <c r="B152" s="121"/>
      <c r="C152" s="122">
        <v>16</v>
      </c>
      <c r="D152" s="122" t="s">
        <v>114</v>
      </c>
      <c r="E152" s="123" t="s">
        <v>151</v>
      </c>
      <c r="F152" s="124" t="s">
        <v>152</v>
      </c>
      <c r="G152" s="125" t="s">
        <v>118</v>
      </c>
      <c r="H152" s="126">
        <v>73.313000000000002</v>
      </c>
      <c r="I152" s="126">
        <v>0</v>
      </c>
      <c r="J152" s="126">
        <f t="shared" si="10"/>
        <v>0</v>
      </c>
      <c r="K152" s="127"/>
      <c r="L152" s="147"/>
      <c r="M152" s="128" t="s">
        <v>1</v>
      </c>
      <c r="N152" s="129" t="s">
        <v>32</v>
      </c>
      <c r="O152" s="130">
        <v>0</v>
      </c>
      <c r="P152" s="130">
        <f t="shared" si="11"/>
        <v>0</v>
      </c>
      <c r="Q152" s="130">
        <v>0</v>
      </c>
      <c r="R152" s="130">
        <f t="shared" si="12"/>
        <v>0</v>
      </c>
      <c r="S152" s="130">
        <v>0</v>
      </c>
      <c r="T152" s="131">
        <f t="shared" si="13"/>
        <v>0</v>
      </c>
      <c r="AR152" s="132" t="s">
        <v>116</v>
      </c>
      <c r="AT152" s="132" t="s">
        <v>114</v>
      </c>
      <c r="AU152" s="132" t="s">
        <v>117</v>
      </c>
      <c r="AY152" s="13" t="s">
        <v>113</v>
      </c>
      <c r="BE152" s="133">
        <f t="shared" si="14"/>
        <v>0</v>
      </c>
      <c r="BF152" s="133">
        <f t="shared" si="15"/>
        <v>0</v>
      </c>
      <c r="BG152" s="133">
        <f t="shared" si="16"/>
        <v>0</v>
      </c>
      <c r="BH152" s="133">
        <f t="shared" si="17"/>
        <v>0</v>
      </c>
      <c r="BI152" s="133">
        <f t="shared" si="18"/>
        <v>0</v>
      </c>
      <c r="BJ152" s="13" t="s">
        <v>117</v>
      </c>
      <c r="BK152" s="134">
        <f t="shared" si="19"/>
        <v>0</v>
      </c>
      <c r="BL152" s="13" t="s">
        <v>116</v>
      </c>
      <c r="BM152" s="132" t="s">
        <v>153</v>
      </c>
    </row>
    <row r="153" spans="2:65" s="1" customFormat="1" ht="16.5" customHeight="1">
      <c r="B153" s="121"/>
      <c r="C153" s="122">
        <v>17</v>
      </c>
      <c r="D153" s="122" t="s">
        <v>114</v>
      </c>
      <c r="E153" s="123" t="s">
        <v>154</v>
      </c>
      <c r="F153" s="124" t="s">
        <v>155</v>
      </c>
      <c r="G153" s="125" t="s">
        <v>118</v>
      </c>
      <c r="H153" s="126">
        <v>85.194000000000003</v>
      </c>
      <c r="I153" s="126">
        <v>0</v>
      </c>
      <c r="J153" s="126">
        <f t="shared" si="10"/>
        <v>0</v>
      </c>
      <c r="K153" s="127"/>
      <c r="L153" s="147"/>
      <c r="M153" s="128" t="s">
        <v>1</v>
      </c>
      <c r="N153" s="129" t="s">
        <v>32</v>
      </c>
      <c r="O153" s="130">
        <v>0</v>
      </c>
      <c r="P153" s="130">
        <f t="shared" si="11"/>
        <v>0</v>
      </c>
      <c r="Q153" s="130">
        <v>0</v>
      </c>
      <c r="R153" s="130">
        <f t="shared" si="12"/>
        <v>0</v>
      </c>
      <c r="S153" s="130">
        <v>0</v>
      </c>
      <c r="T153" s="131">
        <f t="shared" si="13"/>
        <v>0</v>
      </c>
      <c r="AR153" s="132" t="s">
        <v>116</v>
      </c>
      <c r="AT153" s="132" t="s">
        <v>114</v>
      </c>
      <c r="AU153" s="132" t="s">
        <v>117</v>
      </c>
      <c r="AY153" s="13" t="s">
        <v>113</v>
      </c>
      <c r="BE153" s="133">
        <f t="shared" si="14"/>
        <v>0</v>
      </c>
      <c r="BF153" s="133">
        <f t="shared" si="15"/>
        <v>0</v>
      </c>
      <c r="BG153" s="133">
        <f t="shared" si="16"/>
        <v>0</v>
      </c>
      <c r="BH153" s="133">
        <f t="shared" si="17"/>
        <v>0</v>
      </c>
      <c r="BI153" s="133">
        <f t="shared" si="18"/>
        <v>0</v>
      </c>
      <c r="BJ153" s="13" t="s">
        <v>117</v>
      </c>
      <c r="BK153" s="134">
        <f t="shared" si="19"/>
        <v>0</v>
      </c>
      <c r="BL153" s="13" t="s">
        <v>116</v>
      </c>
      <c r="BM153" s="132" t="s">
        <v>156</v>
      </c>
    </row>
    <row r="154" spans="2:65" s="1" customFormat="1" ht="24" customHeight="1">
      <c r="B154" s="121"/>
      <c r="C154" s="122">
        <v>18</v>
      </c>
      <c r="D154" s="122" t="s">
        <v>114</v>
      </c>
      <c r="E154" s="123" t="s">
        <v>157</v>
      </c>
      <c r="F154" s="124" t="s">
        <v>158</v>
      </c>
      <c r="G154" s="125" t="s">
        <v>118</v>
      </c>
      <c r="H154" s="126">
        <v>57.72</v>
      </c>
      <c r="I154" s="126">
        <v>0</v>
      </c>
      <c r="J154" s="126">
        <f t="shared" si="10"/>
        <v>0</v>
      </c>
      <c r="K154" s="127"/>
      <c r="L154" s="147"/>
      <c r="M154" s="128" t="s">
        <v>1</v>
      </c>
      <c r="N154" s="129" t="s">
        <v>32</v>
      </c>
      <c r="O154" s="130">
        <v>0</v>
      </c>
      <c r="P154" s="130">
        <f t="shared" si="11"/>
        <v>0</v>
      </c>
      <c r="Q154" s="130">
        <v>0</v>
      </c>
      <c r="R154" s="130">
        <f t="shared" si="12"/>
        <v>0</v>
      </c>
      <c r="S154" s="130">
        <v>0</v>
      </c>
      <c r="T154" s="131">
        <f t="shared" si="13"/>
        <v>0</v>
      </c>
      <c r="AR154" s="132" t="s">
        <v>116</v>
      </c>
      <c r="AT154" s="132" t="s">
        <v>114</v>
      </c>
      <c r="AU154" s="132" t="s">
        <v>117</v>
      </c>
      <c r="AY154" s="13" t="s">
        <v>113</v>
      </c>
      <c r="BE154" s="133">
        <f t="shared" si="14"/>
        <v>0</v>
      </c>
      <c r="BF154" s="133">
        <f t="shared" si="15"/>
        <v>0</v>
      </c>
      <c r="BG154" s="133">
        <f t="shared" si="16"/>
        <v>0</v>
      </c>
      <c r="BH154" s="133">
        <f t="shared" si="17"/>
        <v>0</v>
      </c>
      <c r="BI154" s="133">
        <f t="shared" si="18"/>
        <v>0</v>
      </c>
      <c r="BJ154" s="13" t="s">
        <v>117</v>
      </c>
      <c r="BK154" s="134">
        <f t="shared" si="19"/>
        <v>0</v>
      </c>
      <c r="BL154" s="13" t="s">
        <v>116</v>
      </c>
      <c r="BM154" s="132" t="s">
        <v>159</v>
      </c>
    </row>
    <row r="155" spans="2:65" s="1" customFormat="1" ht="24" customHeight="1">
      <c r="B155" s="121"/>
      <c r="C155" s="122">
        <v>19</v>
      </c>
      <c r="D155" s="122" t="s">
        <v>114</v>
      </c>
      <c r="E155" s="123" t="s">
        <v>511</v>
      </c>
      <c r="F155" s="124" t="s">
        <v>512</v>
      </c>
      <c r="G155" s="125" t="s">
        <v>497</v>
      </c>
      <c r="H155" s="126">
        <v>1</v>
      </c>
      <c r="I155" s="126">
        <v>0</v>
      </c>
      <c r="J155" s="126">
        <f t="shared" si="10"/>
        <v>0</v>
      </c>
      <c r="K155" s="127"/>
      <c r="L155" s="147"/>
      <c r="M155" s="128"/>
      <c r="N155" s="129"/>
      <c r="O155" s="130"/>
      <c r="P155" s="130"/>
      <c r="Q155" s="130"/>
      <c r="R155" s="130"/>
      <c r="S155" s="130"/>
      <c r="T155" s="131"/>
      <c r="AR155" s="132"/>
      <c r="AT155" s="132"/>
      <c r="AU155" s="132"/>
      <c r="AY155" s="13"/>
      <c r="BE155" s="133"/>
      <c r="BF155" s="133"/>
      <c r="BG155" s="133"/>
      <c r="BH155" s="133"/>
      <c r="BI155" s="133"/>
      <c r="BJ155" s="13"/>
      <c r="BK155" s="134">
        <f t="shared" si="19"/>
        <v>0</v>
      </c>
      <c r="BL155" s="13"/>
      <c r="BM155" s="132"/>
    </row>
    <row r="156" spans="2:65" s="1" customFormat="1" ht="24" customHeight="1">
      <c r="B156" s="121"/>
      <c r="C156" s="122">
        <v>20</v>
      </c>
      <c r="D156" s="122" t="s">
        <v>114</v>
      </c>
      <c r="E156" s="123" t="s">
        <v>513</v>
      </c>
      <c r="F156" s="124" t="s">
        <v>514</v>
      </c>
      <c r="G156" s="125" t="s">
        <v>497</v>
      </c>
      <c r="H156" s="126">
        <v>1</v>
      </c>
      <c r="I156" s="126">
        <v>0</v>
      </c>
      <c r="J156" s="126">
        <f t="shared" si="10"/>
        <v>0</v>
      </c>
      <c r="K156" s="127"/>
      <c r="L156" s="147"/>
      <c r="M156" s="128"/>
      <c r="N156" s="129"/>
      <c r="O156" s="130"/>
      <c r="P156" s="130"/>
      <c r="Q156" s="130"/>
      <c r="R156" s="130"/>
      <c r="S156" s="130"/>
      <c r="T156" s="131"/>
      <c r="AR156" s="132"/>
      <c r="AT156" s="132"/>
      <c r="AU156" s="132"/>
      <c r="AY156" s="13"/>
      <c r="BE156" s="133"/>
      <c r="BF156" s="133"/>
      <c r="BG156" s="133"/>
      <c r="BH156" s="133"/>
      <c r="BI156" s="133"/>
      <c r="BJ156" s="13"/>
      <c r="BK156" s="134">
        <f t="shared" si="19"/>
        <v>0</v>
      </c>
      <c r="BL156" s="13"/>
      <c r="BM156" s="132"/>
    </row>
    <row r="157" spans="2:65" s="1" customFormat="1" ht="24" customHeight="1">
      <c r="B157" s="121"/>
      <c r="C157" s="122">
        <v>21</v>
      </c>
      <c r="D157" s="122" t="s">
        <v>114</v>
      </c>
      <c r="E157" s="123" t="s">
        <v>160</v>
      </c>
      <c r="F157" s="124" t="s">
        <v>161</v>
      </c>
      <c r="G157" s="125" t="s">
        <v>118</v>
      </c>
      <c r="H157" s="126">
        <v>12.3</v>
      </c>
      <c r="I157" s="126">
        <v>0</v>
      </c>
      <c r="J157" s="126">
        <f t="shared" si="10"/>
        <v>0</v>
      </c>
      <c r="K157" s="127"/>
      <c r="L157" s="147"/>
      <c r="M157" s="128" t="s">
        <v>1</v>
      </c>
      <c r="N157" s="129" t="s">
        <v>32</v>
      </c>
      <c r="O157" s="130">
        <v>0</v>
      </c>
      <c r="P157" s="130">
        <f t="shared" si="11"/>
        <v>0</v>
      </c>
      <c r="Q157" s="130">
        <v>0</v>
      </c>
      <c r="R157" s="130">
        <f t="shared" si="12"/>
        <v>0</v>
      </c>
      <c r="S157" s="130">
        <v>0</v>
      </c>
      <c r="T157" s="131">
        <f t="shared" si="13"/>
        <v>0</v>
      </c>
      <c r="AR157" s="132" t="s">
        <v>116</v>
      </c>
      <c r="AT157" s="132" t="s">
        <v>114</v>
      </c>
      <c r="AU157" s="132" t="s">
        <v>117</v>
      </c>
      <c r="AY157" s="13" t="s">
        <v>113</v>
      </c>
      <c r="BE157" s="133">
        <f t="shared" si="14"/>
        <v>0</v>
      </c>
      <c r="BF157" s="133">
        <f t="shared" si="15"/>
        <v>0</v>
      </c>
      <c r="BG157" s="133">
        <f t="shared" si="16"/>
        <v>0</v>
      </c>
      <c r="BH157" s="133">
        <f t="shared" si="17"/>
        <v>0</v>
      </c>
      <c r="BI157" s="133">
        <f t="shared" si="18"/>
        <v>0</v>
      </c>
      <c r="BJ157" s="13" t="s">
        <v>117</v>
      </c>
      <c r="BK157" s="134">
        <f t="shared" si="19"/>
        <v>0</v>
      </c>
      <c r="BL157" s="13" t="s">
        <v>116</v>
      </c>
      <c r="BM157" s="132" t="s">
        <v>162</v>
      </c>
    </row>
    <row r="158" spans="2:65" s="1" customFormat="1" ht="24" customHeight="1">
      <c r="B158" s="121"/>
      <c r="C158" s="122">
        <v>22</v>
      </c>
      <c r="D158" s="122" t="s">
        <v>114</v>
      </c>
      <c r="E158" s="123" t="s">
        <v>163</v>
      </c>
      <c r="F158" s="124" t="s">
        <v>164</v>
      </c>
      <c r="G158" s="125" t="s">
        <v>115</v>
      </c>
      <c r="H158" s="126">
        <v>5</v>
      </c>
      <c r="I158" s="126">
        <v>0</v>
      </c>
      <c r="J158" s="126">
        <f t="shared" si="10"/>
        <v>0</v>
      </c>
      <c r="K158" s="127"/>
      <c r="L158" s="147"/>
      <c r="M158" s="128" t="s">
        <v>1</v>
      </c>
      <c r="N158" s="129" t="s">
        <v>32</v>
      </c>
      <c r="O158" s="130">
        <v>0</v>
      </c>
      <c r="P158" s="130">
        <f t="shared" si="11"/>
        <v>0</v>
      </c>
      <c r="Q158" s="130">
        <v>0</v>
      </c>
      <c r="R158" s="130">
        <f t="shared" si="12"/>
        <v>0</v>
      </c>
      <c r="S158" s="130">
        <v>0</v>
      </c>
      <c r="T158" s="131">
        <f t="shared" si="13"/>
        <v>0</v>
      </c>
      <c r="AR158" s="132" t="s">
        <v>116</v>
      </c>
      <c r="AT158" s="132" t="s">
        <v>114</v>
      </c>
      <c r="AU158" s="132" t="s">
        <v>117</v>
      </c>
      <c r="AY158" s="13" t="s">
        <v>113</v>
      </c>
      <c r="BE158" s="133">
        <f t="shared" si="14"/>
        <v>0</v>
      </c>
      <c r="BF158" s="133">
        <f t="shared" si="15"/>
        <v>0</v>
      </c>
      <c r="BG158" s="133">
        <f t="shared" si="16"/>
        <v>0</v>
      </c>
      <c r="BH158" s="133">
        <f t="shared" si="17"/>
        <v>0</v>
      </c>
      <c r="BI158" s="133">
        <f t="shared" si="18"/>
        <v>0</v>
      </c>
      <c r="BJ158" s="13" t="s">
        <v>117</v>
      </c>
      <c r="BK158" s="134">
        <f t="shared" si="19"/>
        <v>0</v>
      </c>
      <c r="BL158" s="13" t="s">
        <v>116</v>
      </c>
      <c r="BM158" s="132" t="s">
        <v>165</v>
      </c>
    </row>
    <row r="159" spans="2:65" s="1" customFormat="1" ht="24" customHeight="1">
      <c r="B159" s="121"/>
      <c r="C159" s="122">
        <v>23</v>
      </c>
      <c r="D159" s="122" t="s">
        <v>114</v>
      </c>
      <c r="E159" s="123" t="s">
        <v>166</v>
      </c>
      <c r="F159" s="124" t="s">
        <v>167</v>
      </c>
      <c r="G159" s="125" t="s">
        <v>118</v>
      </c>
      <c r="H159" s="126">
        <v>16.32</v>
      </c>
      <c r="I159" s="126">
        <v>0</v>
      </c>
      <c r="J159" s="126">
        <f t="shared" si="10"/>
        <v>0</v>
      </c>
      <c r="K159" s="127"/>
      <c r="L159" s="147"/>
      <c r="M159" s="128" t="s">
        <v>1</v>
      </c>
      <c r="N159" s="129" t="s">
        <v>32</v>
      </c>
      <c r="O159" s="130">
        <v>0</v>
      </c>
      <c r="P159" s="130">
        <f t="shared" si="11"/>
        <v>0</v>
      </c>
      <c r="Q159" s="130">
        <v>0</v>
      </c>
      <c r="R159" s="130">
        <f t="shared" si="12"/>
        <v>0</v>
      </c>
      <c r="S159" s="130">
        <v>0</v>
      </c>
      <c r="T159" s="131">
        <f t="shared" si="13"/>
        <v>0</v>
      </c>
      <c r="AR159" s="132" t="s">
        <v>116</v>
      </c>
      <c r="AT159" s="132" t="s">
        <v>114</v>
      </c>
      <c r="AU159" s="132" t="s">
        <v>117</v>
      </c>
      <c r="AY159" s="13" t="s">
        <v>113</v>
      </c>
      <c r="BE159" s="133">
        <f t="shared" si="14"/>
        <v>0</v>
      </c>
      <c r="BF159" s="133">
        <f t="shared" si="15"/>
        <v>0</v>
      </c>
      <c r="BG159" s="133">
        <f t="shared" si="16"/>
        <v>0</v>
      </c>
      <c r="BH159" s="133">
        <f t="shared" si="17"/>
        <v>0</v>
      </c>
      <c r="BI159" s="133">
        <f t="shared" si="18"/>
        <v>0</v>
      </c>
      <c r="BJ159" s="13" t="s">
        <v>117</v>
      </c>
      <c r="BK159" s="134">
        <f t="shared" si="19"/>
        <v>0</v>
      </c>
      <c r="BL159" s="13" t="s">
        <v>116</v>
      </c>
      <c r="BM159" s="132" t="s">
        <v>168</v>
      </c>
    </row>
    <row r="160" spans="2:65" s="1" customFormat="1" ht="24" customHeight="1">
      <c r="B160" s="121"/>
      <c r="C160" s="122">
        <v>24</v>
      </c>
      <c r="D160" s="122" t="s">
        <v>114</v>
      </c>
      <c r="E160" s="123" t="s">
        <v>531</v>
      </c>
      <c r="F160" s="124" t="s">
        <v>530</v>
      </c>
      <c r="G160" s="125" t="s">
        <v>115</v>
      </c>
      <c r="H160" s="126">
        <v>1</v>
      </c>
      <c r="I160" s="126">
        <v>0</v>
      </c>
      <c r="J160" s="126">
        <f t="shared" si="10"/>
        <v>0</v>
      </c>
      <c r="K160" s="127"/>
      <c r="L160" s="147"/>
      <c r="M160" s="128"/>
      <c r="N160" s="129"/>
      <c r="O160" s="130"/>
      <c r="P160" s="130"/>
      <c r="Q160" s="130"/>
      <c r="R160" s="130"/>
      <c r="S160" s="130"/>
      <c r="T160" s="131"/>
      <c r="AR160" s="132"/>
      <c r="AT160" s="132"/>
      <c r="AU160" s="132"/>
      <c r="AY160" s="13"/>
      <c r="BE160" s="133"/>
      <c r="BF160" s="133"/>
      <c r="BG160" s="133"/>
      <c r="BH160" s="133"/>
      <c r="BI160" s="133"/>
      <c r="BJ160" s="13"/>
      <c r="BK160" s="134">
        <f t="shared" si="19"/>
        <v>0</v>
      </c>
      <c r="BL160" s="13"/>
      <c r="BM160" s="132"/>
    </row>
    <row r="161" spans="2:65" s="1" customFormat="1" ht="24" customHeight="1">
      <c r="B161" s="121"/>
      <c r="C161" s="122">
        <v>25</v>
      </c>
      <c r="D161" s="122" t="s">
        <v>114</v>
      </c>
      <c r="E161" s="123" t="s">
        <v>533</v>
      </c>
      <c r="F161" s="124" t="s">
        <v>532</v>
      </c>
      <c r="G161" s="125" t="s">
        <v>115</v>
      </c>
      <c r="H161" s="126">
        <v>2</v>
      </c>
      <c r="I161" s="126">
        <v>0</v>
      </c>
      <c r="J161" s="126">
        <f t="shared" si="10"/>
        <v>0</v>
      </c>
      <c r="K161" s="127"/>
      <c r="L161" s="147"/>
      <c r="M161" s="128"/>
      <c r="N161" s="129"/>
      <c r="O161" s="130"/>
      <c r="P161" s="130"/>
      <c r="Q161" s="130"/>
      <c r="R161" s="130"/>
      <c r="S161" s="130"/>
      <c r="T161" s="131"/>
      <c r="AR161" s="132"/>
      <c r="AT161" s="132"/>
      <c r="AU161" s="132"/>
      <c r="AY161" s="13"/>
      <c r="BE161" s="133"/>
      <c r="BF161" s="133"/>
      <c r="BG161" s="133"/>
      <c r="BH161" s="133"/>
      <c r="BI161" s="133"/>
      <c r="BJ161" s="13"/>
      <c r="BK161" s="134">
        <f t="shared" si="19"/>
        <v>0</v>
      </c>
      <c r="BL161" s="13"/>
      <c r="BM161" s="132"/>
    </row>
    <row r="162" spans="2:65" s="1" customFormat="1" ht="36" customHeight="1">
      <c r="B162" s="121"/>
      <c r="C162" s="122">
        <v>26</v>
      </c>
      <c r="D162" s="122" t="s">
        <v>114</v>
      </c>
      <c r="E162" s="123" t="s">
        <v>170</v>
      </c>
      <c r="F162" s="124" t="s">
        <v>517</v>
      </c>
      <c r="G162" s="125" t="s">
        <v>118</v>
      </c>
      <c r="H162" s="126">
        <v>32.659999999999997</v>
      </c>
      <c r="I162" s="126">
        <v>0</v>
      </c>
      <c r="J162" s="126">
        <f t="shared" si="10"/>
        <v>0</v>
      </c>
      <c r="K162" s="127"/>
      <c r="L162" s="147"/>
      <c r="M162" s="128" t="s">
        <v>1</v>
      </c>
      <c r="N162" s="129" t="s">
        <v>32</v>
      </c>
      <c r="O162" s="130">
        <v>0</v>
      </c>
      <c r="P162" s="130">
        <f t="shared" si="11"/>
        <v>0</v>
      </c>
      <c r="Q162" s="130">
        <v>0</v>
      </c>
      <c r="R162" s="130">
        <f t="shared" si="12"/>
        <v>0</v>
      </c>
      <c r="S162" s="130">
        <v>0</v>
      </c>
      <c r="T162" s="131">
        <f t="shared" si="13"/>
        <v>0</v>
      </c>
      <c r="AR162" s="132" t="s">
        <v>116</v>
      </c>
      <c r="AT162" s="132" t="s">
        <v>114</v>
      </c>
      <c r="AU162" s="132" t="s">
        <v>117</v>
      </c>
      <c r="AY162" s="13" t="s">
        <v>113</v>
      </c>
      <c r="BE162" s="133">
        <f t="shared" si="14"/>
        <v>0</v>
      </c>
      <c r="BF162" s="133">
        <f t="shared" si="15"/>
        <v>0</v>
      </c>
      <c r="BG162" s="133">
        <f t="shared" si="16"/>
        <v>0</v>
      </c>
      <c r="BH162" s="133">
        <f t="shared" si="17"/>
        <v>0</v>
      </c>
      <c r="BI162" s="133">
        <f t="shared" si="18"/>
        <v>0</v>
      </c>
      <c r="BJ162" s="13" t="s">
        <v>117</v>
      </c>
      <c r="BK162" s="134">
        <f t="shared" si="19"/>
        <v>0</v>
      </c>
      <c r="BL162" s="13" t="s">
        <v>116</v>
      </c>
      <c r="BM162" s="132" t="s">
        <v>171</v>
      </c>
    </row>
    <row r="163" spans="2:65" s="1" customFormat="1" ht="24" customHeight="1">
      <c r="B163" s="121"/>
      <c r="C163" s="122">
        <v>27</v>
      </c>
      <c r="D163" s="122" t="s">
        <v>114</v>
      </c>
      <c r="E163" s="123" t="s">
        <v>172</v>
      </c>
      <c r="F163" s="124" t="s">
        <v>173</v>
      </c>
      <c r="G163" s="125" t="s">
        <v>174</v>
      </c>
      <c r="H163" s="126">
        <v>27.38</v>
      </c>
      <c r="I163" s="126">
        <v>0</v>
      </c>
      <c r="J163" s="126">
        <f t="shared" si="10"/>
        <v>0</v>
      </c>
      <c r="K163" s="127"/>
      <c r="L163" s="147"/>
      <c r="M163" s="128" t="s">
        <v>1</v>
      </c>
      <c r="N163" s="129" t="s">
        <v>32</v>
      </c>
      <c r="O163" s="130">
        <v>0</v>
      </c>
      <c r="P163" s="130">
        <f t="shared" si="11"/>
        <v>0</v>
      </c>
      <c r="Q163" s="130">
        <v>0</v>
      </c>
      <c r="R163" s="130">
        <f t="shared" si="12"/>
        <v>0</v>
      </c>
      <c r="S163" s="130">
        <v>0</v>
      </c>
      <c r="T163" s="131">
        <f t="shared" si="13"/>
        <v>0</v>
      </c>
      <c r="AR163" s="132" t="s">
        <v>116</v>
      </c>
      <c r="AT163" s="132" t="s">
        <v>114</v>
      </c>
      <c r="AU163" s="132" t="s">
        <v>117</v>
      </c>
      <c r="AY163" s="13" t="s">
        <v>113</v>
      </c>
      <c r="BE163" s="133">
        <f t="shared" si="14"/>
        <v>0</v>
      </c>
      <c r="BF163" s="133">
        <f t="shared" si="15"/>
        <v>0</v>
      </c>
      <c r="BG163" s="133">
        <f t="shared" si="16"/>
        <v>0</v>
      </c>
      <c r="BH163" s="133">
        <f t="shared" si="17"/>
        <v>0</v>
      </c>
      <c r="BI163" s="133">
        <f t="shared" si="18"/>
        <v>0</v>
      </c>
      <c r="BJ163" s="13" t="s">
        <v>117</v>
      </c>
      <c r="BK163" s="134">
        <f t="shared" si="19"/>
        <v>0</v>
      </c>
      <c r="BL163" s="13" t="s">
        <v>116</v>
      </c>
      <c r="BM163" s="132" t="s">
        <v>175</v>
      </c>
    </row>
    <row r="164" spans="2:65" s="1" customFormat="1" ht="16.5" customHeight="1">
      <c r="B164" s="121"/>
      <c r="C164" s="122">
        <v>28</v>
      </c>
      <c r="D164" s="122" t="s">
        <v>114</v>
      </c>
      <c r="E164" s="123" t="s">
        <v>176</v>
      </c>
      <c r="F164" s="124" t="s">
        <v>177</v>
      </c>
      <c r="G164" s="125" t="s">
        <v>174</v>
      </c>
      <c r="H164" s="126">
        <v>27.38</v>
      </c>
      <c r="I164" s="126">
        <v>0</v>
      </c>
      <c r="J164" s="126">
        <f t="shared" si="10"/>
        <v>0</v>
      </c>
      <c r="K164" s="127"/>
      <c r="L164" s="147"/>
      <c r="M164" s="128" t="s">
        <v>1</v>
      </c>
      <c r="N164" s="129" t="s">
        <v>32</v>
      </c>
      <c r="O164" s="130">
        <v>0</v>
      </c>
      <c r="P164" s="130">
        <f t="shared" si="11"/>
        <v>0</v>
      </c>
      <c r="Q164" s="130">
        <v>0</v>
      </c>
      <c r="R164" s="130">
        <f t="shared" si="12"/>
        <v>0</v>
      </c>
      <c r="S164" s="130">
        <v>0</v>
      </c>
      <c r="T164" s="131">
        <f t="shared" si="13"/>
        <v>0</v>
      </c>
      <c r="AR164" s="132" t="s">
        <v>116</v>
      </c>
      <c r="AT164" s="132" t="s">
        <v>114</v>
      </c>
      <c r="AU164" s="132" t="s">
        <v>117</v>
      </c>
      <c r="AY164" s="13" t="s">
        <v>113</v>
      </c>
      <c r="BE164" s="133">
        <f t="shared" si="14"/>
        <v>0</v>
      </c>
      <c r="BF164" s="133">
        <f t="shared" si="15"/>
        <v>0</v>
      </c>
      <c r="BG164" s="133">
        <f t="shared" si="16"/>
        <v>0</v>
      </c>
      <c r="BH164" s="133">
        <f t="shared" si="17"/>
        <v>0</v>
      </c>
      <c r="BI164" s="133">
        <f t="shared" si="18"/>
        <v>0</v>
      </c>
      <c r="BJ164" s="13" t="s">
        <v>117</v>
      </c>
      <c r="BK164" s="134">
        <f t="shared" si="19"/>
        <v>0</v>
      </c>
      <c r="BL164" s="13" t="s">
        <v>116</v>
      </c>
      <c r="BM164" s="132" t="s">
        <v>178</v>
      </c>
    </row>
    <row r="165" spans="2:65" s="1" customFormat="1" ht="36" customHeight="1">
      <c r="B165" s="121"/>
      <c r="C165" s="122">
        <v>29</v>
      </c>
      <c r="D165" s="122" t="s">
        <v>114</v>
      </c>
      <c r="E165" s="123" t="s">
        <v>179</v>
      </c>
      <c r="F165" s="124" t="s">
        <v>498</v>
      </c>
      <c r="G165" s="125" t="s">
        <v>174</v>
      </c>
      <c r="H165" s="126">
        <v>547.6</v>
      </c>
      <c r="I165" s="126">
        <v>0</v>
      </c>
      <c r="J165" s="126">
        <f t="shared" si="10"/>
        <v>0</v>
      </c>
      <c r="K165" s="127"/>
      <c r="L165" s="147"/>
      <c r="M165" s="128" t="s">
        <v>1</v>
      </c>
      <c r="N165" s="129" t="s">
        <v>32</v>
      </c>
      <c r="O165" s="130">
        <v>0</v>
      </c>
      <c r="P165" s="130">
        <f t="shared" si="11"/>
        <v>0</v>
      </c>
      <c r="Q165" s="130">
        <v>0</v>
      </c>
      <c r="R165" s="130">
        <f t="shared" si="12"/>
        <v>0</v>
      </c>
      <c r="S165" s="130">
        <v>0</v>
      </c>
      <c r="T165" s="131">
        <f t="shared" si="13"/>
        <v>0</v>
      </c>
      <c r="AR165" s="132" t="s">
        <v>116</v>
      </c>
      <c r="AT165" s="132" t="s">
        <v>114</v>
      </c>
      <c r="AU165" s="132" t="s">
        <v>117</v>
      </c>
      <c r="AY165" s="13" t="s">
        <v>113</v>
      </c>
      <c r="BE165" s="133">
        <f t="shared" si="14"/>
        <v>0</v>
      </c>
      <c r="BF165" s="133">
        <f t="shared" si="15"/>
        <v>0</v>
      </c>
      <c r="BG165" s="133">
        <f t="shared" si="16"/>
        <v>0</v>
      </c>
      <c r="BH165" s="133">
        <f t="shared" si="17"/>
        <v>0</v>
      </c>
      <c r="BI165" s="133">
        <f t="shared" si="18"/>
        <v>0</v>
      </c>
      <c r="BJ165" s="13" t="s">
        <v>117</v>
      </c>
      <c r="BK165" s="134">
        <f t="shared" si="19"/>
        <v>0</v>
      </c>
      <c r="BL165" s="13" t="s">
        <v>116</v>
      </c>
      <c r="BM165" s="132" t="s">
        <v>180</v>
      </c>
    </row>
    <row r="166" spans="2:65" s="1" customFormat="1" ht="24" customHeight="1">
      <c r="B166" s="121"/>
      <c r="C166" s="122">
        <v>30</v>
      </c>
      <c r="D166" s="122" t="s">
        <v>114</v>
      </c>
      <c r="E166" s="123" t="s">
        <v>181</v>
      </c>
      <c r="F166" s="124" t="s">
        <v>182</v>
      </c>
      <c r="G166" s="125" t="s">
        <v>174</v>
      </c>
      <c r="H166" s="126">
        <v>27.38</v>
      </c>
      <c r="I166" s="126">
        <v>0</v>
      </c>
      <c r="J166" s="126">
        <f t="shared" si="10"/>
        <v>0</v>
      </c>
      <c r="K166" s="127"/>
      <c r="L166" s="147"/>
      <c r="M166" s="128" t="s">
        <v>1</v>
      </c>
      <c r="N166" s="129" t="s">
        <v>32</v>
      </c>
      <c r="O166" s="130">
        <v>0</v>
      </c>
      <c r="P166" s="130">
        <f t="shared" si="11"/>
        <v>0</v>
      </c>
      <c r="Q166" s="130">
        <v>0</v>
      </c>
      <c r="R166" s="130">
        <f t="shared" si="12"/>
        <v>0</v>
      </c>
      <c r="S166" s="130">
        <v>0</v>
      </c>
      <c r="T166" s="131">
        <f t="shared" si="13"/>
        <v>0</v>
      </c>
      <c r="AR166" s="132" t="s">
        <v>116</v>
      </c>
      <c r="AT166" s="132" t="s">
        <v>114</v>
      </c>
      <c r="AU166" s="132" t="s">
        <v>117</v>
      </c>
      <c r="AY166" s="13" t="s">
        <v>113</v>
      </c>
      <c r="BE166" s="133">
        <f t="shared" si="14"/>
        <v>0</v>
      </c>
      <c r="BF166" s="133">
        <f t="shared" si="15"/>
        <v>0</v>
      </c>
      <c r="BG166" s="133">
        <f t="shared" si="16"/>
        <v>0</v>
      </c>
      <c r="BH166" s="133">
        <f t="shared" si="17"/>
        <v>0</v>
      </c>
      <c r="BI166" s="133">
        <f t="shared" si="18"/>
        <v>0</v>
      </c>
      <c r="BJ166" s="13" t="s">
        <v>117</v>
      </c>
      <c r="BK166" s="134">
        <f t="shared" si="19"/>
        <v>0</v>
      </c>
      <c r="BL166" s="13" t="s">
        <v>116</v>
      </c>
      <c r="BM166" s="132" t="s">
        <v>183</v>
      </c>
    </row>
    <row r="167" spans="2:65" s="1" customFormat="1" ht="24" customHeight="1">
      <c r="B167" s="121"/>
      <c r="C167" s="122">
        <v>31</v>
      </c>
      <c r="D167" s="122" t="s">
        <v>114</v>
      </c>
      <c r="E167" s="123" t="s">
        <v>184</v>
      </c>
      <c r="F167" s="124" t="s">
        <v>185</v>
      </c>
      <c r="G167" s="125" t="s">
        <v>174</v>
      </c>
      <c r="H167" s="126">
        <v>27.38</v>
      </c>
      <c r="I167" s="126">
        <v>0</v>
      </c>
      <c r="J167" s="126">
        <f t="shared" si="10"/>
        <v>0</v>
      </c>
      <c r="K167" s="127"/>
      <c r="L167" s="147"/>
      <c r="M167" s="128" t="s">
        <v>1</v>
      </c>
      <c r="N167" s="129" t="s">
        <v>32</v>
      </c>
      <c r="O167" s="130">
        <v>0</v>
      </c>
      <c r="P167" s="130">
        <f t="shared" si="11"/>
        <v>0</v>
      </c>
      <c r="Q167" s="130">
        <v>0</v>
      </c>
      <c r="R167" s="130">
        <f t="shared" si="12"/>
        <v>0</v>
      </c>
      <c r="S167" s="130">
        <v>0</v>
      </c>
      <c r="T167" s="131">
        <f t="shared" si="13"/>
        <v>0</v>
      </c>
      <c r="AR167" s="132" t="s">
        <v>116</v>
      </c>
      <c r="AT167" s="132" t="s">
        <v>114</v>
      </c>
      <c r="AU167" s="132" t="s">
        <v>117</v>
      </c>
      <c r="AY167" s="13" t="s">
        <v>113</v>
      </c>
      <c r="BE167" s="133">
        <f t="shared" si="14"/>
        <v>0</v>
      </c>
      <c r="BF167" s="133">
        <f t="shared" si="15"/>
        <v>0</v>
      </c>
      <c r="BG167" s="133">
        <f t="shared" si="16"/>
        <v>0</v>
      </c>
      <c r="BH167" s="133">
        <f t="shared" si="17"/>
        <v>0</v>
      </c>
      <c r="BI167" s="133">
        <f t="shared" si="18"/>
        <v>0</v>
      </c>
      <c r="BJ167" s="13" t="s">
        <v>117</v>
      </c>
      <c r="BK167" s="134">
        <f t="shared" si="19"/>
        <v>0</v>
      </c>
      <c r="BL167" s="13" t="s">
        <v>116</v>
      </c>
      <c r="BM167" s="132" t="s">
        <v>186</v>
      </c>
    </row>
    <row r="168" spans="2:65" s="1" customFormat="1" ht="24" customHeight="1">
      <c r="B168" s="121"/>
      <c r="C168" s="122">
        <v>32</v>
      </c>
      <c r="D168" s="122" t="s">
        <v>114</v>
      </c>
      <c r="E168" s="123" t="s">
        <v>187</v>
      </c>
      <c r="F168" s="124" t="s">
        <v>188</v>
      </c>
      <c r="G168" s="125" t="s">
        <v>174</v>
      </c>
      <c r="H168" s="126">
        <v>27.38</v>
      </c>
      <c r="I168" s="126">
        <v>0</v>
      </c>
      <c r="J168" s="126">
        <f t="shared" si="10"/>
        <v>0</v>
      </c>
      <c r="K168" s="127"/>
      <c r="L168" s="147"/>
      <c r="M168" s="128" t="s">
        <v>1</v>
      </c>
      <c r="N168" s="129" t="s">
        <v>32</v>
      </c>
      <c r="O168" s="130">
        <v>0</v>
      </c>
      <c r="P168" s="130">
        <f t="shared" si="11"/>
        <v>0</v>
      </c>
      <c r="Q168" s="130">
        <v>0</v>
      </c>
      <c r="R168" s="130">
        <f t="shared" si="12"/>
        <v>0</v>
      </c>
      <c r="S168" s="130">
        <v>0</v>
      </c>
      <c r="T168" s="131">
        <f t="shared" si="13"/>
        <v>0</v>
      </c>
      <c r="AR168" s="132" t="s">
        <v>116</v>
      </c>
      <c r="AT168" s="132" t="s">
        <v>114</v>
      </c>
      <c r="AU168" s="132" t="s">
        <v>117</v>
      </c>
      <c r="AY168" s="13" t="s">
        <v>113</v>
      </c>
      <c r="BE168" s="133">
        <f t="shared" si="14"/>
        <v>0</v>
      </c>
      <c r="BF168" s="133">
        <f t="shared" si="15"/>
        <v>0</v>
      </c>
      <c r="BG168" s="133">
        <f t="shared" si="16"/>
        <v>0</v>
      </c>
      <c r="BH168" s="133">
        <f t="shared" si="17"/>
        <v>0</v>
      </c>
      <c r="BI168" s="133">
        <f t="shared" si="18"/>
        <v>0</v>
      </c>
      <c r="BJ168" s="13" t="s">
        <v>117</v>
      </c>
      <c r="BK168" s="134">
        <f t="shared" si="19"/>
        <v>0</v>
      </c>
      <c r="BL168" s="13" t="s">
        <v>116</v>
      </c>
      <c r="BM168" s="132" t="s">
        <v>189</v>
      </c>
    </row>
    <row r="169" spans="2:65" s="11" customFormat="1" ht="22.9" customHeight="1">
      <c r="B169" s="110"/>
      <c r="D169" s="111" t="s">
        <v>65</v>
      </c>
      <c r="E169" s="119" t="s">
        <v>190</v>
      </c>
      <c r="F169" s="119" t="s">
        <v>191</v>
      </c>
      <c r="J169" s="120">
        <f>BK169</f>
        <v>0</v>
      </c>
      <c r="L169" s="110"/>
      <c r="M169" s="114"/>
      <c r="P169" s="115">
        <f>P170</f>
        <v>0</v>
      </c>
      <c r="R169" s="115">
        <f>R170</f>
        <v>0</v>
      </c>
      <c r="T169" s="116">
        <f>T170</f>
        <v>0</v>
      </c>
      <c r="AR169" s="111" t="s">
        <v>73</v>
      </c>
      <c r="AT169" s="117" t="s">
        <v>65</v>
      </c>
      <c r="AU169" s="117" t="s">
        <v>73</v>
      </c>
      <c r="AY169" s="111" t="s">
        <v>113</v>
      </c>
      <c r="BK169" s="118">
        <f>BK170</f>
        <v>0</v>
      </c>
    </row>
    <row r="170" spans="2:65" s="1" customFormat="1" ht="24" customHeight="1">
      <c r="B170" s="121"/>
      <c r="C170" s="122">
        <v>33</v>
      </c>
      <c r="D170" s="122" t="s">
        <v>114</v>
      </c>
      <c r="E170" s="123" t="s">
        <v>192</v>
      </c>
      <c r="F170" s="124" t="s">
        <v>193</v>
      </c>
      <c r="G170" s="125" t="s">
        <v>174</v>
      </c>
      <c r="H170" s="126">
        <v>43.54</v>
      </c>
      <c r="I170" s="126">
        <v>0</v>
      </c>
      <c r="J170" s="126">
        <f>ROUND(I170*H170,3)</f>
        <v>0</v>
      </c>
      <c r="K170" s="127"/>
      <c r="L170" s="25"/>
      <c r="M170" s="128" t="s">
        <v>1</v>
      </c>
      <c r="N170" s="129" t="s">
        <v>32</v>
      </c>
      <c r="O170" s="130">
        <v>0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116</v>
      </c>
      <c r="AT170" s="132" t="s">
        <v>114</v>
      </c>
      <c r="AU170" s="132" t="s">
        <v>117</v>
      </c>
      <c r="AY170" s="13" t="s">
        <v>113</v>
      </c>
      <c r="BE170" s="133">
        <f>IF(N170="základná",J170,0)</f>
        <v>0</v>
      </c>
      <c r="BF170" s="133">
        <f>IF(N170="znížená",J170,0)</f>
        <v>0</v>
      </c>
      <c r="BG170" s="133">
        <f>IF(N170="zákl. prenesená",J170,0)</f>
        <v>0</v>
      </c>
      <c r="BH170" s="133">
        <f>IF(N170="zníž. prenesená",J170,0)</f>
        <v>0</v>
      </c>
      <c r="BI170" s="133">
        <f>IF(N170="nulová",J170,0)</f>
        <v>0</v>
      </c>
      <c r="BJ170" s="13" t="s">
        <v>117</v>
      </c>
      <c r="BK170" s="134">
        <f>ROUND(I170*H170,3)</f>
        <v>0</v>
      </c>
      <c r="BL170" s="13" t="s">
        <v>116</v>
      </c>
      <c r="BM170" s="132" t="s">
        <v>194</v>
      </c>
    </row>
    <row r="171" spans="2:65" s="11" customFormat="1" ht="25.9" customHeight="1">
      <c r="B171" s="110"/>
      <c r="D171" s="111" t="s">
        <v>65</v>
      </c>
      <c r="E171" s="112" t="s">
        <v>195</v>
      </c>
      <c r="F171" s="112" t="s">
        <v>196</v>
      </c>
      <c r="J171" s="113">
        <f>J172+J176+J179+J184+J188+J193+J197+J200+J204+J260</f>
        <v>0</v>
      </c>
      <c r="L171" s="110"/>
      <c r="M171" s="114"/>
      <c r="P171" s="115" t="e">
        <f>P172+#REF!+#REF!+P176+#REF!+P179+P184+P188+P193+P197+P200</f>
        <v>#REF!</v>
      </c>
      <c r="R171" s="115" t="e">
        <f>R172+#REF!+#REF!+R176+#REF!+R179+R184+R188+R193+R197+R200</f>
        <v>#REF!</v>
      </c>
      <c r="T171" s="116" t="e">
        <f>T172+#REF!+#REF!+T176+#REF!+T179+T184+T188+T193+T197+T200</f>
        <v>#REF!</v>
      </c>
      <c r="AR171" s="111" t="s">
        <v>117</v>
      </c>
      <c r="AT171" s="117" t="s">
        <v>65</v>
      </c>
      <c r="AU171" s="117" t="s">
        <v>66</v>
      </c>
      <c r="AY171" s="111" t="s">
        <v>113</v>
      </c>
      <c r="BK171" s="118" t="e">
        <f>BK172+#REF!+#REF!+BK176+#REF!+BK179+BK184+BK188+BK193+BK197+BK200</f>
        <v>#REF!</v>
      </c>
    </row>
    <row r="172" spans="2:65" s="11" customFormat="1" ht="22.9" customHeight="1">
      <c r="B172" s="110"/>
      <c r="D172" s="111" t="s">
        <v>65</v>
      </c>
      <c r="E172" s="119" t="s">
        <v>197</v>
      </c>
      <c r="F172" s="119" t="s">
        <v>198</v>
      </c>
      <c r="J172" s="120">
        <f>BK172</f>
        <v>0</v>
      </c>
      <c r="L172" s="110"/>
      <c r="M172" s="114"/>
      <c r="P172" s="115">
        <f>SUM(P173:P175)</f>
        <v>0</v>
      </c>
      <c r="R172" s="115">
        <f>SUM(R173:R175)</f>
        <v>0</v>
      </c>
      <c r="T172" s="116">
        <f>SUM(T173:T175)</f>
        <v>0</v>
      </c>
      <c r="AR172" s="111" t="s">
        <v>117</v>
      </c>
      <c r="AT172" s="117" t="s">
        <v>65</v>
      </c>
      <c r="AU172" s="117" t="s">
        <v>73</v>
      </c>
      <c r="AY172" s="111" t="s">
        <v>113</v>
      </c>
      <c r="BK172" s="118">
        <f>SUM(BK173:BK175)</f>
        <v>0</v>
      </c>
    </row>
    <row r="173" spans="2:65" s="1" customFormat="1" ht="24" customHeight="1">
      <c r="B173" s="121"/>
      <c r="C173" s="122">
        <v>34</v>
      </c>
      <c r="D173" s="122" t="s">
        <v>114</v>
      </c>
      <c r="E173" s="123" t="s">
        <v>199</v>
      </c>
      <c r="F173" s="124" t="s">
        <v>200</v>
      </c>
      <c r="G173" s="125" t="s">
        <v>118</v>
      </c>
      <c r="H173" s="126">
        <v>57.72</v>
      </c>
      <c r="I173" s="126">
        <v>0</v>
      </c>
      <c r="J173" s="126">
        <f>ROUND(I173*H173,3)</f>
        <v>0</v>
      </c>
      <c r="K173" s="127"/>
      <c r="L173" s="147"/>
      <c r="M173" s="128" t="s">
        <v>1</v>
      </c>
      <c r="N173" s="129" t="s">
        <v>32</v>
      </c>
      <c r="O173" s="130">
        <v>0</v>
      </c>
      <c r="P173" s="130">
        <f>O173*H173</f>
        <v>0</v>
      </c>
      <c r="Q173" s="130">
        <v>0</v>
      </c>
      <c r="R173" s="130">
        <f>Q173*H173</f>
        <v>0</v>
      </c>
      <c r="S173" s="130">
        <v>0</v>
      </c>
      <c r="T173" s="131">
        <f>S173*H173</f>
        <v>0</v>
      </c>
      <c r="AR173" s="132" t="s">
        <v>135</v>
      </c>
      <c r="AT173" s="132" t="s">
        <v>114</v>
      </c>
      <c r="AU173" s="132" t="s">
        <v>117</v>
      </c>
      <c r="AY173" s="13" t="s">
        <v>113</v>
      </c>
      <c r="BE173" s="133">
        <f>IF(N173="základná",J173,0)</f>
        <v>0</v>
      </c>
      <c r="BF173" s="133">
        <f>IF(N173="znížená",J173,0)</f>
        <v>0</v>
      </c>
      <c r="BG173" s="133">
        <f>IF(N173="zákl. prenesená",J173,0)</f>
        <v>0</v>
      </c>
      <c r="BH173" s="133">
        <f>IF(N173="zníž. prenesená",J173,0)</f>
        <v>0</v>
      </c>
      <c r="BI173" s="133">
        <f>IF(N173="nulová",J173,0)</f>
        <v>0</v>
      </c>
      <c r="BJ173" s="13" t="s">
        <v>117</v>
      </c>
      <c r="BK173" s="134">
        <f>ROUND(I173*H173,3)</f>
        <v>0</v>
      </c>
      <c r="BL173" s="13" t="s">
        <v>135</v>
      </c>
      <c r="BM173" s="132" t="s">
        <v>201</v>
      </c>
    </row>
    <row r="174" spans="2:65" s="1" customFormat="1" ht="24" customHeight="1">
      <c r="B174" s="121"/>
      <c r="C174" s="122">
        <v>35</v>
      </c>
      <c r="D174" s="122" t="s">
        <v>114</v>
      </c>
      <c r="E174" s="123" t="s">
        <v>202</v>
      </c>
      <c r="F174" s="124" t="s">
        <v>203</v>
      </c>
      <c r="G174" s="125" t="s">
        <v>118</v>
      </c>
      <c r="H174" s="126">
        <v>36</v>
      </c>
      <c r="I174" s="126">
        <v>0</v>
      </c>
      <c r="J174" s="126">
        <f>ROUND(I174*H174,3)</f>
        <v>0</v>
      </c>
      <c r="K174" s="127"/>
      <c r="L174" s="147"/>
      <c r="M174" s="128" t="s">
        <v>1</v>
      </c>
      <c r="N174" s="129" t="s">
        <v>32</v>
      </c>
      <c r="O174" s="130">
        <v>0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1">
        <f>S174*H174</f>
        <v>0</v>
      </c>
      <c r="AR174" s="132" t="s">
        <v>135</v>
      </c>
      <c r="AT174" s="132" t="s">
        <v>114</v>
      </c>
      <c r="AU174" s="132" t="s">
        <v>117</v>
      </c>
      <c r="AY174" s="13" t="s">
        <v>113</v>
      </c>
      <c r="BE174" s="133">
        <f>IF(N174="základná",J174,0)</f>
        <v>0</v>
      </c>
      <c r="BF174" s="133">
        <f>IF(N174="znížená",J174,0)</f>
        <v>0</v>
      </c>
      <c r="BG174" s="133">
        <f>IF(N174="zákl. prenesená",J174,0)</f>
        <v>0</v>
      </c>
      <c r="BH174" s="133">
        <f>IF(N174="zníž. prenesená",J174,0)</f>
        <v>0</v>
      </c>
      <c r="BI174" s="133">
        <f>IF(N174="nulová",J174,0)</f>
        <v>0</v>
      </c>
      <c r="BJ174" s="13" t="s">
        <v>117</v>
      </c>
      <c r="BK174" s="134">
        <f>ROUND(I174*H174,3)</f>
        <v>0</v>
      </c>
      <c r="BL174" s="13" t="s">
        <v>135</v>
      </c>
      <c r="BM174" s="132" t="s">
        <v>204</v>
      </c>
    </row>
    <row r="175" spans="2:65" s="1" customFormat="1" ht="24" customHeight="1">
      <c r="B175" s="121"/>
      <c r="C175" s="122">
        <v>36</v>
      </c>
      <c r="D175" s="122" t="s">
        <v>114</v>
      </c>
      <c r="E175" s="123" t="s">
        <v>205</v>
      </c>
      <c r="F175" s="124" t="s">
        <v>206</v>
      </c>
      <c r="G175" s="125" t="s">
        <v>207</v>
      </c>
      <c r="H175" s="126">
        <v>35.859000000000002</v>
      </c>
      <c r="I175" s="126">
        <v>0</v>
      </c>
      <c r="J175" s="126">
        <f>ROUND(I175*H175,3)</f>
        <v>0</v>
      </c>
      <c r="K175" s="127"/>
      <c r="L175" s="147"/>
      <c r="M175" s="128" t="s">
        <v>1</v>
      </c>
      <c r="N175" s="129" t="s">
        <v>32</v>
      </c>
      <c r="O175" s="130">
        <v>0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135</v>
      </c>
      <c r="AT175" s="132" t="s">
        <v>114</v>
      </c>
      <c r="AU175" s="132" t="s">
        <v>117</v>
      </c>
      <c r="AY175" s="13" t="s">
        <v>113</v>
      </c>
      <c r="BE175" s="133">
        <f>IF(N175="základná",J175,0)</f>
        <v>0</v>
      </c>
      <c r="BF175" s="133">
        <f>IF(N175="znížená",J175,0)</f>
        <v>0</v>
      </c>
      <c r="BG175" s="133">
        <f>IF(N175="zákl. prenesená",J175,0)</f>
        <v>0</v>
      </c>
      <c r="BH175" s="133">
        <f>IF(N175="zníž. prenesená",J175,0)</f>
        <v>0</v>
      </c>
      <c r="BI175" s="133">
        <f>IF(N175="nulová",J175,0)</f>
        <v>0</v>
      </c>
      <c r="BJ175" s="13" t="s">
        <v>117</v>
      </c>
      <c r="BK175" s="134">
        <f>ROUND(I175*H175,3)</f>
        <v>0</v>
      </c>
      <c r="BL175" s="13" t="s">
        <v>135</v>
      </c>
      <c r="BM175" s="132" t="s">
        <v>208</v>
      </c>
    </row>
    <row r="176" spans="2:65" s="11" customFormat="1" ht="22.9" customHeight="1">
      <c r="B176" s="110"/>
      <c r="D176" s="111" t="s">
        <v>65</v>
      </c>
      <c r="E176" s="119" t="s">
        <v>210</v>
      </c>
      <c r="F176" s="119" t="s">
        <v>211</v>
      </c>
      <c r="J176" s="120">
        <f>BK176</f>
        <v>0</v>
      </c>
      <c r="L176" s="110"/>
      <c r="M176" s="114"/>
      <c r="P176" s="115">
        <f>SUM(P177:P178)</f>
        <v>0</v>
      </c>
      <c r="R176" s="115">
        <f>SUM(R177:R178)</f>
        <v>0</v>
      </c>
      <c r="T176" s="116">
        <f>SUM(T177:T178)</f>
        <v>0</v>
      </c>
      <c r="AR176" s="111" t="s">
        <v>117</v>
      </c>
      <c r="AT176" s="117" t="s">
        <v>65</v>
      </c>
      <c r="AU176" s="117" t="s">
        <v>73</v>
      </c>
      <c r="AY176" s="111" t="s">
        <v>113</v>
      </c>
      <c r="BK176" s="118">
        <f>SUM(BK177:BK178)</f>
        <v>0</v>
      </c>
    </row>
    <row r="177" spans="2:65" s="1" customFormat="1" ht="36" customHeight="1">
      <c r="B177" s="121"/>
      <c r="C177" s="122">
        <v>37</v>
      </c>
      <c r="D177" s="122" t="s">
        <v>114</v>
      </c>
      <c r="E177" s="123" t="s">
        <v>212</v>
      </c>
      <c r="F177" s="124" t="s">
        <v>518</v>
      </c>
      <c r="G177" s="125" t="s">
        <v>118</v>
      </c>
      <c r="H177" s="126">
        <v>24.18</v>
      </c>
      <c r="I177" s="126">
        <v>0</v>
      </c>
      <c r="J177" s="126">
        <f>ROUND(I177*H177,3)</f>
        <v>0</v>
      </c>
      <c r="K177" s="127"/>
      <c r="L177" s="147"/>
      <c r="M177" s="128" t="s">
        <v>1</v>
      </c>
      <c r="N177" s="129" t="s">
        <v>32</v>
      </c>
      <c r="O177" s="130">
        <v>0</v>
      </c>
      <c r="P177" s="130">
        <f>O177*H177</f>
        <v>0</v>
      </c>
      <c r="Q177" s="130">
        <v>0</v>
      </c>
      <c r="R177" s="130">
        <f>Q177*H177</f>
        <v>0</v>
      </c>
      <c r="S177" s="130">
        <v>0</v>
      </c>
      <c r="T177" s="131">
        <f>S177*H177</f>
        <v>0</v>
      </c>
      <c r="AR177" s="132" t="s">
        <v>135</v>
      </c>
      <c r="AT177" s="132" t="s">
        <v>114</v>
      </c>
      <c r="AU177" s="132" t="s">
        <v>117</v>
      </c>
      <c r="AY177" s="13" t="s">
        <v>113</v>
      </c>
      <c r="BE177" s="133">
        <f>IF(N177="základná",J177,0)</f>
        <v>0</v>
      </c>
      <c r="BF177" s="133">
        <f>IF(N177="znížená",J177,0)</f>
        <v>0</v>
      </c>
      <c r="BG177" s="133">
        <f>IF(N177="zákl. prenesená",J177,0)</f>
        <v>0</v>
      </c>
      <c r="BH177" s="133">
        <f>IF(N177="zníž. prenesená",J177,0)</f>
        <v>0</v>
      </c>
      <c r="BI177" s="133">
        <f>IF(N177="nulová",J177,0)</f>
        <v>0</v>
      </c>
      <c r="BJ177" s="13" t="s">
        <v>117</v>
      </c>
      <c r="BK177" s="134">
        <f>ROUND(I177*H177,3)</f>
        <v>0</v>
      </c>
      <c r="BL177" s="13" t="s">
        <v>135</v>
      </c>
      <c r="BM177" s="132" t="s">
        <v>213</v>
      </c>
    </row>
    <row r="178" spans="2:65" s="1" customFormat="1" ht="24" customHeight="1">
      <c r="B178" s="121"/>
      <c r="C178" s="122">
        <v>38</v>
      </c>
      <c r="D178" s="122" t="s">
        <v>114</v>
      </c>
      <c r="E178" s="123" t="s">
        <v>214</v>
      </c>
      <c r="F178" s="124" t="s">
        <v>215</v>
      </c>
      <c r="G178" s="125" t="s">
        <v>207</v>
      </c>
      <c r="H178" s="126">
        <v>0.53200000000000003</v>
      </c>
      <c r="I178" s="126">
        <v>0</v>
      </c>
      <c r="J178" s="126">
        <f>ROUND(I178*H178,3)</f>
        <v>0</v>
      </c>
      <c r="K178" s="127"/>
      <c r="L178" s="147"/>
      <c r="M178" s="128" t="s">
        <v>1</v>
      </c>
      <c r="N178" s="129" t="s">
        <v>32</v>
      </c>
      <c r="O178" s="130">
        <v>0</v>
      </c>
      <c r="P178" s="130">
        <f>O178*H178</f>
        <v>0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135</v>
      </c>
      <c r="AT178" s="132" t="s">
        <v>114</v>
      </c>
      <c r="AU178" s="132" t="s">
        <v>117</v>
      </c>
      <c r="AY178" s="13" t="s">
        <v>113</v>
      </c>
      <c r="BE178" s="133">
        <f>IF(N178="základná",J178,0)</f>
        <v>0</v>
      </c>
      <c r="BF178" s="133">
        <f>IF(N178="znížená",J178,0)</f>
        <v>0</v>
      </c>
      <c r="BG178" s="133">
        <f>IF(N178="zákl. prenesená",J178,0)</f>
        <v>0</v>
      </c>
      <c r="BH178" s="133">
        <f>IF(N178="zníž. prenesená",J178,0)</f>
        <v>0</v>
      </c>
      <c r="BI178" s="133">
        <f>IF(N178="nulová",J178,0)</f>
        <v>0</v>
      </c>
      <c r="BJ178" s="13" t="s">
        <v>117</v>
      </c>
      <c r="BK178" s="134">
        <f>ROUND(I178*H178,3)</f>
        <v>0</v>
      </c>
      <c r="BL178" s="13" t="s">
        <v>135</v>
      </c>
      <c r="BM178" s="132" t="s">
        <v>216</v>
      </c>
    </row>
    <row r="179" spans="2:65" s="11" customFormat="1" ht="22.9" customHeight="1">
      <c r="B179" s="110"/>
      <c r="D179" s="111" t="s">
        <v>65</v>
      </c>
      <c r="E179" s="119" t="s">
        <v>217</v>
      </c>
      <c r="F179" s="119" t="s">
        <v>218</v>
      </c>
      <c r="J179" s="120">
        <f>SUM(J180:J183)</f>
        <v>0</v>
      </c>
      <c r="L179" s="110"/>
      <c r="M179" s="114"/>
      <c r="P179" s="115">
        <f>SUM(P180:P183)</f>
        <v>0</v>
      </c>
      <c r="R179" s="115">
        <f>SUM(R180:R183)</f>
        <v>0</v>
      </c>
      <c r="T179" s="116">
        <f>SUM(T180:T183)</f>
        <v>0</v>
      </c>
      <c r="AR179" s="111" t="s">
        <v>117</v>
      </c>
      <c r="AT179" s="117" t="s">
        <v>65</v>
      </c>
      <c r="AU179" s="117" t="s">
        <v>73</v>
      </c>
      <c r="AY179" s="111" t="s">
        <v>113</v>
      </c>
      <c r="BK179" s="118">
        <f>SUM(BK180:BK183)</f>
        <v>0</v>
      </c>
    </row>
    <row r="180" spans="2:65" s="1" customFormat="1" ht="60" customHeight="1">
      <c r="B180" s="121"/>
      <c r="C180" s="122">
        <v>39</v>
      </c>
      <c r="D180" s="122" t="s">
        <v>114</v>
      </c>
      <c r="E180" s="123" t="s">
        <v>219</v>
      </c>
      <c r="F180" s="124" t="s">
        <v>519</v>
      </c>
      <c r="G180" s="125" t="s">
        <v>115</v>
      </c>
      <c r="H180" s="126">
        <v>1</v>
      </c>
      <c r="I180" s="126">
        <v>0</v>
      </c>
      <c r="J180" s="126">
        <f>ROUND(I180*H180,3)</f>
        <v>0</v>
      </c>
      <c r="K180" s="127"/>
      <c r="L180" s="147"/>
      <c r="M180" s="128" t="s">
        <v>1</v>
      </c>
      <c r="N180" s="129" t="s">
        <v>32</v>
      </c>
      <c r="O180" s="130">
        <v>0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1">
        <f>S180*H180</f>
        <v>0</v>
      </c>
      <c r="AR180" s="132" t="s">
        <v>135</v>
      </c>
      <c r="AT180" s="132" t="s">
        <v>114</v>
      </c>
      <c r="AU180" s="132" t="s">
        <v>117</v>
      </c>
      <c r="AY180" s="13" t="s">
        <v>113</v>
      </c>
      <c r="BE180" s="133">
        <f>IF(N180="základná",J180,0)</f>
        <v>0</v>
      </c>
      <c r="BF180" s="133">
        <f>IF(N180="znížená",J180,0)</f>
        <v>0</v>
      </c>
      <c r="BG180" s="133">
        <f>IF(N180="zákl. prenesená",J180,0)</f>
        <v>0</v>
      </c>
      <c r="BH180" s="133">
        <f>IF(N180="zníž. prenesená",J180,0)</f>
        <v>0</v>
      </c>
      <c r="BI180" s="133">
        <f>IF(N180="nulová",J180,0)</f>
        <v>0</v>
      </c>
      <c r="BJ180" s="13" t="s">
        <v>117</v>
      </c>
      <c r="BK180" s="134">
        <f>ROUND(I180*H180,3)</f>
        <v>0</v>
      </c>
      <c r="BL180" s="13" t="s">
        <v>135</v>
      </c>
      <c r="BM180" s="132" t="s">
        <v>220</v>
      </c>
    </row>
    <row r="181" spans="2:65" s="1" customFormat="1" ht="60" customHeight="1">
      <c r="B181" s="121"/>
      <c r="C181" s="122">
        <v>40</v>
      </c>
      <c r="D181" s="122" t="s">
        <v>114</v>
      </c>
      <c r="E181" s="123" t="s">
        <v>520</v>
      </c>
      <c r="F181" s="124" t="s">
        <v>521</v>
      </c>
      <c r="G181" s="125" t="s">
        <v>115</v>
      </c>
      <c r="H181" s="126">
        <v>2</v>
      </c>
      <c r="I181" s="126">
        <v>0</v>
      </c>
      <c r="J181" s="126">
        <f t="shared" ref="J181:J182" si="20">ROUND(I181*H181,3)</f>
        <v>0</v>
      </c>
      <c r="K181" s="127"/>
      <c r="L181" s="147"/>
      <c r="M181" s="128"/>
      <c r="N181" s="129"/>
      <c r="O181" s="130"/>
      <c r="P181" s="130"/>
      <c r="Q181" s="130"/>
      <c r="R181" s="130"/>
      <c r="S181" s="130"/>
      <c r="T181" s="131"/>
      <c r="AR181" s="132"/>
      <c r="AT181" s="132"/>
      <c r="AU181" s="132"/>
      <c r="AY181" s="13"/>
      <c r="BE181" s="133"/>
      <c r="BF181" s="133"/>
      <c r="BG181" s="133"/>
      <c r="BH181" s="133"/>
      <c r="BI181" s="133"/>
      <c r="BJ181" s="13"/>
      <c r="BK181" s="134"/>
      <c r="BL181" s="13"/>
      <c r="BM181" s="132"/>
    </row>
    <row r="182" spans="2:65" s="1" customFormat="1" ht="51" customHeight="1">
      <c r="B182" s="121"/>
      <c r="C182" s="122">
        <v>41</v>
      </c>
      <c r="D182" s="122" t="s">
        <v>114</v>
      </c>
      <c r="E182" s="123" t="s">
        <v>520</v>
      </c>
      <c r="F182" s="124" t="s">
        <v>522</v>
      </c>
      <c r="G182" s="125" t="s">
        <v>115</v>
      </c>
      <c r="H182" s="126">
        <v>2</v>
      </c>
      <c r="I182" s="126">
        <v>0</v>
      </c>
      <c r="J182" s="126">
        <f t="shared" si="20"/>
        <v>0</v>
      </c>
      <c r="K182" s="127"/>
      <c r="L182" s="147"/>
      <c r="M182" s="128"/>
      <c r="N182" s="129"/>
      <c r="O182" s="130"/>
      <c r="P182" s="130"/>
      <c r="Q182" s="130"/>
      <c r="R182" s="130"/>
      <c r="S182" s="130"/>
      <c r="T182" s="131"/>
      <c r="AR182" s="132"/>
      <c r="AT182" s="132"/>
      <c r="AU182" s="132"/>
      <c r="AY182" s="13"/>
      <c r="BE182" s="133"/>
      <c r="BF182" s="133"/>
      <c r="BG182" s="133"/>
      <c r="BH182" s="133"/>
      <c r="BI182" s="133"/>
      <c r="BJ182" s="13"/>
      <c r="BK182" s="134"/>
      <c r="BL182" s="13"/>
      <c r="BM182" s="132"/>
    </row>
    <row r="183" spans="2:65" s="1" customFormat="1" ht="24" customHeight="1">
      <c r="B183" s="121"/>
      <c r="C183" s="122">
        <v>42</v>
      </c>
      <c r="D183" s="122" t="s">
        <v>114</v>
      </c>
      <c r="E183" s="123" t="s">
        <v>221</v>
      </c>
      <c r="F183" s="124" t="s">
        <v>222</v>
      </c>
      <c r="G183" s="125" t="s">
        <v>207</v>
      </c>
      <c r="H183" s="126">
        <v>27.4</v>
      </c>
      <c r="I183" s="126">
        <v>0</v>
      </c>
      <c r="J183" s="126">
        <f>ROUND(I183*H183,3)</f>
        <v>0</v>
      </c>
      <c r="K183" s="127"/>
      <c r="L183" s="147"/>
      <c r="M183" s="128" t="s">
        <v>1</v>
      </c>
      <c r="N183" s="129" t="s">
        <v>32</v>
      </c>
      <c r="O183" s="130">
        <v>0</v>
      </c>
      <c r="P183" s="130">
        <f>O183*H183</f>
        <v>0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135</v>
      </c>
      <c r="AT183" s="132" t="s">
        <v>114</v>
      </c>
      <c r="AU183" s="132" t="s">
        <v>117</v>
      </c>
      <c r="AY183" s="13" t="s">
        <v>113</v>
      </c>
      <c r="BE183" s="133">
        <f>IF(N183="základná",J183,0)</f>
        <v>0</v>
      </c>
      <c r="BF183" s="133">
        <f>IF(N183="znížená",J183,0)</f>
        <v>0</v>
      </c>
      <c r="BG183" s="133">
        <f>IF(N183="zákl. prenesená",J183,0)</f>
        <v>0</v>
      </c>
      <c r="BH183" s="133">
        <f>IF(N183="zníž. prenesená",J183,0)</f>
        <v>0</v>
      </c>
      <c r="BI183" s="133">
        <f>IF(N183="nulová",J183,0)</f>
        <v>0</v>
      </c>
      <c r="BJ183" s="13" t="s">
        <v>117</v>
      </c>
      <c r="BK183" s="134">
        <f>ROUND(I183*H183,3)</f>
        <v>0</v>
      </c>
      <c r="BL183" s="13" t="s">
        <v>135</v>
      </c>
      <c r="BM183" s="132" t="s">
        <v>223</v>
      </c>
    </row>
    <row r="184" spans="2:65" s="11" customFormat="1" ht="22.9" customHeight="1">
      <c r="B184" s="110"/>
      <c r="D184" s="111" t="s">
        <v>65</v>
      </c>
      <c r="E184" s="119" t="s">
        <v>224</v>
      </c>
      <c r="F184" s="119" t="s">
        <v>225</v>
      </c>
      <c r="J184" s="120">
        <f>SUM(J185:J187)</f>
        <v>0</v>
      </c>
      <c r="L184" s="110"/>
      <c r="M184" s="114"/>
      <c r="P184" s="115">
        <f>SUM(P185:P187)</f>
        <v>0</v>
      </c>
      <c r="R184" s="115">
        <f>SUM(R185:R187)</f>
        <v>0</v>
      </c>
      <c r="T184" s="116">
        <f>SUM(T185:T187)</f>
        <v>0</v>
      </c>
      <c r="AR184" s="111" t="s">
        <v>117</v>
      </c>
      <c r="AT184" s="117" t="s">
        <v>65</v>
      </c>
      <c r="AU184" s="117" t="s">
        <v>73</v>
      </c>
      <c r="AY184" s="111" t="s">
        <v>113</v>
      </c>
      <c r="BK184" s="118">
        <f>SUM(BK185:BK187)</f>
        <v>0</v>
      </c>
    </row>
    <row r="185" spans="2:65" s="1" customFormat="1" ht="48" customHeight="1">
      <c r="B185" s="121"/>
      <c r="C185" s="122">
        <v>43</v>
      </c>
      <c r="D185" s="122" t="s">
        <v>114</v>
      </c>
      <c r="E185" s="123" t="s">
        <v>226</v>
      </c>
      <c r="F185" s="124" t="s">
        <v>525</v>
      </c>
      <c r="G185" s="125" t="s">
        <v>115</v>
      </c>
      <c r="H185" s="126">
        <v>1</v>
      </c>
      <c r="I185" s="126">
        <v>0</v>
      </c>
      <c r="J185" s="126">
        <f t="shared" ref="J185:J187" si="21">ROUND(I185*H185,3)</f>
        <v>0</v>
      </c>
      <c r="K185" s="127"/>
      <c r="L185" s="25"/>
      <c r="M185" s="128" t="s">
        <v>1</v>
      </c>
      <c r="N185" s="129" t="s">
        <v>32</v>
      </c>
      <c r="O185" s="130">
        <v>0</v>
      </c>
      <c r="P185" s="130">
        <f t="shared" ref="P185:P187" si="22">O185*H185</f>
        <v>0</v>
      </c>
      <c r="Q185" s="130">
        <v>0</v>
      </c>
      <c r="R185" s="130">
        <f t="shared" ref="R185:R187" si="23">Q185*H185</f>
        <v>0</v>
      </c>
      <c r="S185" s="130">
        <v>0</v>
      </c>
      <c r="T185" s="131">
        <f t="shared" ref="T185:T187" si="24">S185*H185</f>
        <v>0</v>
      </c>
      <c r="AR185" s="132" t="s">
        <v>135</v>
      </c>
      <c r="AT185" s="132" t="s">
        <v>114</v>
      </c>
      <c r="AU185" s="132" t="s">
        <v>117</v>
      </c>
      <c r="AY185" s="13" t="s">
        <v>113</v>
      </c>
      <c r="BE185" s="133">
        <f t="shared" ref="BE185:BE187" si="25">IF(N185="základná",J185,0)</f>
        <v>0</v>
      </c>
      <c r="BF185" s="133">
        <f t="shared" ref="BF185:BF187" si="26">IF(N185="znížená",J185,0)</f>
        <v>0</v>
      </c>
      <c r="BG185" s="133">
        <f t="shared" ref="BG185:BG187" si="27">IF(N185="zákl. prenesená",J185,0)</f>
        <v>0</v>
      </c>
      <c r="BH185" s="133">
        <f t="shared" ref="BH185:BH187" si="28">IF(N185="zníž. prenesená",J185,0)</f>
        <v>0</v>
      </c>
      <c r="BI185" s="133">
        <f t="shared" ref="BI185:BI187" si="29">IF(N185="nulová",J185,0)</f>
        <v>0</v>
      </c>
      <c r="BJ185" s="13" t="s">
        <v>117</v>
      </c>
      <c r="BK185" s="134">
        <f t="shared" ref="BK185:BK187" si="30">ROUND(I185*H185,3)</f>
        <v>0</v>
      </c>
      <c r="BL185" s="13" t="s">
        <v>135</v>
      </c>
      <c r="BM185" s="132" t="s">
        <v>227</v>
      </c>
    </row>
    <row r="186" spans="2:65" s="1" customFormat="1" ht="48" customHeight="1">
      <c r="B186" s="121"/>
      <c r="C186" s="122">
        <v>44</v>
      </c>
      <c r="D186" s="122" t="s">
        <v>114</v>
      </c>
      <c r="E186" s="123" t="s">
        <v>523</v>
      </c>
      <c r="F186" s="124" t="s">
        <v>524</v>
      </c>
      <c r="G186" s="125" t="s">
        <v>115</v>
      </c>
      <c r="H186" s="126">
        <v>1</v>
      </c>
      <c r="I186" s="126">
        <v>0</v>
      </c>
      <c r="J186" s="126">
        <f t="shared" si="21"/>
        <v>0</v>
      </c>
      <c r="K186" s="127"/>
      <c r="L186" s="25"/>
      <c r="M186" s="128"/>
      <c r="N186" s="129"/>
      <c r="O186" s="130"/>
      <c r="P186" s="130"/>
      <c r="Q186" s="130"/>
      <c r="R186" s="130"/>
      <c r="S186" s="130"/>
      <c r="T186" s="131"/>
      <c r="AR186" s="132"/>
      <c r="AT186" s="132"/>
      <c r="AU186" s="132"/>
      <c r="AY186" s="13"/>
      <c r="BE186" s="133"/>
      <c r="BF186" s="133"/>
      <c r="BG186" s="133"/>
      <c r="BH186" s="133"/>
      <c r="BI186" s="133"/>
      <c r="BJ186" s="13"/>
      <c r="BK186" s="134"/>
      <c r="BL186" s="13"/>
      <c r="BM186" s="132"/>
    </row>
    <row r="187" spans="2:65" s="1" customFormat="1" ht="24" customHeight="1">
      <c r="B187" s="121"/>
      <c r="C187" s="122">
        <v>45</v>
      </c>
      <c r="D187" s="122" t="s">
        <v>114</v>
      </c>
      <c r="E187" s="123" t="s">
        <v>228</v>
      </c>
      <c r="F187" s="124" t="s">
        <v>229</v>
      </c>
      <c r="G187" s="125" t="s">
        <v>207</v>
      </c>
      <c r="H187" s="126">
        <v>81.597999999999999</v>
      </c>
      <c r="I187" s="126">
        <v>0</v>
      </c>
      <c r="J187" s="126">
        <f t="shared" si="21"/>
        <v>0</v>
      </c>
      <c r="K187" s="127"/>
      <c r="L187" s="25"/>
      <c r="M187" s="128" t="s">
        <v>1</v>
      </c>
      <c r="N187" s="129" t="s">
        <v>32</v>
      </c>
      <c r="O187" s="130">
        <v>0</v>
      </c>
      <c r="P187" s="130">
        <f t="shared" si="22"/>
        <v>0</v>
      </c>
      <c r="Q187" s="130">
        <v>0</v>
      </c>
      <c r="R187" s="130">
        <f t="shared" si="23"/>
        <v>0</v>
      </c>
      <c r="S187" s="130">
        <v>0</v>
      </c>
      <c r="T187" s="131">
        <f t="shared" si="24"/>
        <v>0</v>
      </c>
      <c r="AR187" s="132" t="s">
        <v>135</v>
      </c>
      <c r="AT187" s="132" t="s">
        <v>114</v>
      </c>
      <c r="AU187" s="132" t="s">
        <v>117</v>
      </c>
      <c r="AY187" s="13" t="s">
        <v>113</v>
      </c>
      <c r="BE187" s="133">
        <f t="shared" si="25"/>
        <v>0</v>
      </c>
      <c r="BF187" s="133">
        <f t="shared" si="26"/>
        <v>0</v>
      </c>
      <c r="BG187" s="133">
        <f t="shared" si="27"/>
        <v>0</v>
      </c>
      <c r="BH187" s="133">
        <f t="shared" si="28"/>
        <v>0</v>
      </c>
      <c r="BI187" s="133">
        <f t="shared" si="29"/>
        <v>0</v>
      </c>
      <c r="BJ187" s="13" t="s">
        <v>117</v>
      </c>
      <c r="BK187" s="134">
        <f t="shared" si="30"/>
        <v>0</v>
      </c>
      <c r="BL187" s="13" t="s">
        <v>135</v>
      </c>
      <c r="BM187" s="132" t="s">
        <v>230</v>
      </c>
    </row>
    <row r="188" spans="2:65" s="11" customFormat="1" ht="22.9" customHeight="1">
      <c r="B188" s="110"/>
      <c r="D188" s="111" t="s">
        <v>65</v>
      </c>
      <c r="E188" s="119" t="s">
        <v>231</v>
      </c>
      <c r="F188" s="119" t="s">
        <v>232</v>
      </c>
      <c r="J188" s="120">
        <f>BK188</f>
        <v>0</v>
      </c>
      <c r="L188" s="110"/>
      <c r="M188" s="114"/>
      <c r="P188" s="115">
        <f>SUM(P189:P192)</f>
        <v>0</v>
      </c>
      <c r="R188" s="115">
        <f>SUM(R189:R192)</f>
        <v>0</v>
      </c>
      <c r="T188" s="116">
        <f>SUM(T189:T192)</f>
        <v>0</v>
      </c>
      <c r="AR188" s="111" t="s">
        <v>117</v>
      </c>
      <c r="AT188" s="117" t="s">
        <v>65</v>
      </c>
      <c r="AU188" s="117" t="s">
        <v>73</v>
      </c>
      <c r="AY188" s="111" t="s">
        <v>113</v>
      </c>
      <c r="BK188" s="118">
        <f>SUM(BK189:BK192)</f>
        <v>0</v>
      </c>
    </row>
    <row r="189" spans="2:65" s="1" customFormat="1" ht="16.5" customHeight="1">
      <c r="B189" s="121"/>
      <c r="C189" s="122">
        <v>46</v>
      </c>
      <c r="D189" s="122" t="s">
        <v>114</v>
      </c>
      <c r="E189" s="123" t="s">
        <v>233</v>
      </c>
      <c r="F189" s="124" t="s">
        <v>234</v>
      </c>
      <c r="G189" s="125" t="s">
        <v>169</v>
      </c>
      <c r="H189" s="126">
        <v>45.4</v>
      </c>
      <c r="I189" s="126">
        <v>0</v>
      </c>
      <c r="J189" s="126">
        <f>ROUND(I189*H189,3)</f>
        <v>0</v>
      </c>
      <c r="K189" s="127"/>
      <c r="L189" s="147"/>
      <c r="M189" s="128" t="s">
        <v>1</v>
      </c>
      <c r="N189" s="129" t="s">
        <v>32</v>
      </c>
      <c r="O189" s="130">
        <v>0</v>
      </c>
      <c r="P189" s="130">
        <f>O189*H189</f>
        <v>0</v>
      </c>
      <c r="Q189" s="130">
        <v>0</v>
      </c>
      <c r="R189" s="130">
        <f>Q189*H189</f>
        <v>0</v>
      </c>
      <c r="S189" s="130">
        <v>0</v>
      </c>
      <c r="T189" s="131">
        <f>S189*H189</f>
        <v>0</v>
      </c>
      <c r="AR189" s="132" t="s">
        <v>135</v>
      </c>
      <c r="AT189" s="132" t="s">
        <v>114</v>
      </c>
      <c r="AU189" s="132" t="s">
        <v>117</v>
      </c>
      <c r="AY189" s="13" t="s">
        <v>113</v>
      </c>
      <c r="BE189" s="133">
        <f>IF(N189="základná",J189,0)</f>
        <v>0</v>
      </c>
      <c r="BF189" s="133">
        <f>IF(N189="znížená",J189,0)</f>
        <v>0</v>
      </c>
      <c r="BG189" s="133">
        <f>IF(N189="zákl. prenesená",J189,0)</f>
        <v>0</v>
      </c>
      <c r="BH189" s="133">
        <f>IF(N189="zníž. prenesená",J189,0)</f>
        <v>0</v>
      </c>
      <c r="BI189" s="133">
        <f>IF(N189="nulová",J189,0)</f>
        <v>0</v>
      </c>
      <c r="BJ189" s="13" t="s">
        <v>117</v>
      </c>
      <c r="BK189" s="134">
        <f>ROUND(I189*H189,3)</f>
        <v>0</v>
      </c>
      <c r="BL189" s="13" t="s">
        <v>135</v>
      </c>
      <c r="BM189" s="132" t="s">
        <v>235</v>
      </c>
    </row>
    <row r="190" spans="2:65" s="1" customFormat="1" ht="24" customHeight="1">
      <c r="B190" s="121"/>
      <c r="C190" s="122">
        <v>47</v>
      </c>
      <c r="D190" s="122" t="s">
        <v>114</v>
      </c>
      <c r="E190" s="123" t="s">
        <v>236</v>
      </c>
      <c r="F190" s="124" t="s">
        <v>237</v>
      </c>
      <c r="G190" s="125" t="s">
        <v>118</v>
      </c>
      <c r="H190" s="126">
        <v>59.72</v>
      </c>
      <c r="I190" s="126">
        <v>0</v>
      </c>
      <c r="J190" s="126">
        <f>ROUND(I190*H190,3)</f>
        <v>0</v>
      </c>
      <c r="K190" s="127"/>
      <c r="L190" s="147"/>
      <c r="M190" s="128" t="s">
        <v>1</v>
      </c>
      <c r="N190" s="129" t="s">
        <v>32</v>
      </c>
      <c r="O190" s="130">
        <v>0</v>
      </c>
      <c r="P190" s="130">
        <f>O190*H190</f>
        <v>0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135</v>
      </c>
      <c r="AT190" s="132" t="s">
        <v>114</v>
      </c>
      <c r="AU190" s="132" t="s">
        <v>117</v>
      </c>
      <c r="AY190" s="13" t="s">
        <v>113</v>
      </c>
      <c r="BE190" s="133">
        <f>IF(N190="základná",J190,0)</f>
        <v>0</v>
      </c>
      <c r="BF190" s="133">
        <f>IF(N190="znížená",J190,0)</f>
        <v>0</v>
      </c>
      <c r="BG190" s="133">
        <f>IF(N190="zákl. prenesená",J190,0)</f>
        <v>0</v>
      </c>
      <c r="BH190" s="133">
        <f>IF(N190="zníž. prenesená",J190,0)</f>
        <v>0</v>
      </c>
      <c r="BI190" s="133">
        <f>IF(N190="nulová",J190,0)</f>
        <v>0</v>
      </c>
      <c r="BJ190" s="13" t="s">
        <v>117</v>
      </c>
      <c r="BK190" s="134">
        <f>ROUND(I190*H190,3)</f>
        <v>0</v>
      </c>
      <c r="BL190" s="13" t="s">
        <v>135</v>
      </c>
      <c r="BM190" s="132" t="s">
        <v>238</v>
      </c>
    </row>
    <row r="191" spans="2:65" s="1" customFormat="1" ht="16.5" customHeight="1">
      <c r="B191" s="121"/>
      <c r="C191" s="135">
        <v>48</v>
      </c>
      <c r="D191" s="135" t="s">
        <v>209</v>
      </c>
      <c r="E191" s="136" t="s">
        <v>239</v>
      </c>
      <c r="F191" s="137" t="s">
        <v>240</v>
      </c>
      <c r="G191" s="138" t="s">
        <v>118</v>
      </c>
      <c r="H191" s="139">
        <v>68.67</v>
      </c>
      <c r="I191" s="139">
        <v>0</v>
      </c>
      <c r="J191" s="139">
        <f>ROUND(I191*H191,3)</f>
        <v>0</v>
      </c>
      <c r="K191" s="140"/>
      <c r="L191" s="147"/>
      <c r="M191" s="141" t="s">
        <v>1</v>
      </c>
      <c r="N191" s="142" t="s">
        <v>32</v>
      </c>
      <c r="O191" s="130">
        <v>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140</v>
      </c>
      <c r="AT191" s="132" t="s">
        <v>209</v>
      </c>
      <c r="AU191" s="132" t="s">
        <v>117</v>
      </c>
      <c r="AY191" s="13" t="s">
        <v>113</v>
      </c>
      <c r="BE191" s="133">
        <f>IF(N191="základná",J191,0)</f>
        <v>0</v>
      </c>
      <c r="BF191" s="133">
        <f>IF(N191="znížená",J191,0)</f>
        <v>0</v>
      </c>
      <c r="BG191" s="133">
        <f>IF(N191="zákl. prenesená",J191,0)</f>
        <v>0</v>
      </c>
      <c r="BH191" s="133">
        <f>IF(N191="zníž. prenesená",J191,0)</f>
        <v>0</v>
      </c>
      <c r="BI191" s="133">
        <f>IF(N191="nulová",J191,0)</f>
        <v>0</v>
      </c>
      <c r="BJ191" s="13" t="s">
        <v>117</v>
      </c>
      <c r="BK191" s="134">
        <f>ROUND(I191*H191,3)</f>
        <v>0</v>
      </c>
      <c r="BL191" s="13" t="s">
        <v>135</v>
      </c>
      <c r="BM191" s="132" t="s">
        <v>241</v>
      </c>
    </row>
    <row r="192" spans="2:65" s="1" customFormat="1" ht="24" customHeight="1">
      <c r="B192" s="121"/>
      <c r="C192" s="122">
        <v>49</v>
      </c>
      <c r="D192" s="122" t="s">
        <v>114</v>
      </c>
      <c r="E192" s="123" t="s">
        <v>242</v>
      </c>
      <c r="F192" s="124" t="s">
        <v>243</v>
      </c>
      <c r="G192" s="125" t="s">
        <v>207</v>
      </c>
      <c r="H192" s="126">
        <v>20.582000000000001</v>
      </c>
      <c r="I192" s="126">
        <v>0</v>
      </c>
      <c r="J192" s="126">
        <f>ROUND(I192*H192,3)</f>
        <v>0</v>
      </c>
      <c r="K192" s="127"/>
      <c r="L192" s="147"/>
      <c r="M192" s="128" t="s">
        <v>1</v>
      </c>
      <c r="N192" s="129" t="s">
        <v>32</v>
      </c>
      <c r="O192" s="130">
        <v>0</v>
      </c>
      <c r="P192" s="130">
        <f>O192*H192</f>
        <v>0</v>
      </c>
      <c r="Q192" s="130">
        <v>0</v>
      </c>
      <c r="R192" s="130">
        <f>Q192*H192</f>
        <v>0</v>
      </c>
      <c r="S192" s="130">
        <v>0</v>
      </c>
      <c r="T192" s="131">
        <f>S192*H192</f>
        <v>0</v>
      </c>
      <c r="AR192" s="132" t="s">
        <v>135</v>
      </c>
      <c r="AT192" s="132" t="s">
        <v>114</v>
      </c>
      <c r="AU192" s="132" t="s">
        <v>117</v>
      </c>
      <c r="AY192" s="13" t="s">
        <v>113</v>
      </c>
      <c r="BE192" s="133">
        <f>IF(N192="základná",J192,0)</f>
        <v>0</v>
      </c>
      <c r="BF192" s="133">
        <f>IF(N192="znížená",J192,0)</f>
        <v>0</v>
      </c>
      <c r="BG192" s="133">
        <f>IF(N192="zákl. prenesená",J192,0)</f>
        <v>0</v>
      </c>
      <c r="BH192" s="133">
        <f>IF(N192="zníž. prenesená",J192,0)</f>
        <v>0</v>
      </c>
      <c r="BI192" s="133">
        <f>IF(N192="nulová",J192,0)</f>
        <v>0</v>
      </c>
      <c r="BJ192" s="13" t="s">
        <v>117</v>
      </c>
      <c r="BK192" s="134">
        <f>ROUND(I192*H192,3)</f>
        <v>0</v>
      </c>
      <c r="BL192" s="13" t="s">
        <v>135</v>
      </c>
      <c r="BM192" s="132" t="s">
        <v>244</v>
      </c>
    </row>
    <row r="193" spans="2:65" s="11" customFormat="1" ht="22.9" customHeight="1">
      <c r="B193" s="110"/>
      <c r="D193" s="111" t="s">
        <v>65</v>
      </c>
      <c r="E193" s="119" t="s">
        <v>245</v>
      </c>
      <c r="F193" s="119" t="s">
        <v>246</v>
      </c>
      <c r="J193" s="120">
        <f>BK193</f>
        <v>0</v>
      </c>
      <c r="L193" s="110"/>
      <c r="M193" s="114"/>
      <c r="P193" s="115">
        <f>SUM(P194:P196)</f>
        <v>0</v>
      </c>
      <c r="R193" s="115">
        <f>SUM(R194:R196)</f>
        <v>0</v>
      </c>
      <c r="T193" s="116">
        <f>SUM(T194:T196)</f>
        <v>0</v>
      </c>
      <c r="AR193" s="111" t="s">
        <v>117</v>
      </c>
      <c r="AT193" s="117" t="s">
        <v>65</v>
      </c>
      <c r="AU193" s="117" t="s">
        <v>73</v>
      </c>
      <c r="AY193" s="111" t="s">
        <v>113</v>
      </c>
      <c r="BK193" s="118">
        <f>SUM(BK194:BK196)</f>
        <v>0</v>
      </c>
    </row>
    <row r="194" spans="2:65" s="1" customFormat="1" ht="24" customHeight="1">
      <c r="B194" s="121"/>
      <c r="C194" s="122">
        <v>50</v>
      </c>
      <c r="D194" s="122" t="s">
        <v>114</v>
      </c>
      <c r="E194" s="123" t="s">
        <v>247</v>
      </c>
      <c r="F194" s="124" t="s">
        <v>248</v>
      </c>
      <c r="G194" s="125" t="s">
        <v>118</v>
      </c>
      <c r="H194" s="126">
        <v>34.659999999999997</v>
      </c>
      <c r="I194" s="126">
        <v>0</v>
      </c>
      <c r="J194" s="126">
        <f>ROUND(I194*H194,3)</f>
        <v>0</v>
      </c>
      <c r="K194" s="127"/>
      <c r="L194" s="147"/>
      <c r="M194" s="128" t="s">
        <v>1</v>
      </c>
      <c r="N194" s="129" t="s">
        <v>32</v>
      </c>
      <c r="O194" s="130">
        <v>0</v>
      </c>
      <c r="P194" s="130">
        <f>O194*H194</f>
        <v>0</v>
      </c>
      <c r="Q194" s="130">
        <v>0</v>
      </c>
      <c r="R194" s="130">
        <f>Q194*H194</f>
        <v>0</v>
      </c>
      <c r="S194" s="130">
        <v>0</v>
      </c>
      <c r="T194" s="131">
        <f>S194*H194</f>
        <v>0</v>
      </c>
      <c r="AR194" s="132" t="s">
        <v>135</v>
      </c>
      <c r="AT194" s="132" t="s">
        <v>114</v>
      </c>
      <c r="AU194" s="132" t="s">
        <v>117</v>
      </c>
      <c r="AY194" s="13" t="s">
        <v>113</v>
      </c>
      <c r="BE194" s="133">
        <f>IF(N194="základná",J194,0)</f>
        <v>0</v>
      </c>
      <c r="BF194" s="133">
        <f>IF(N194="znížená",J194,0)</f>
        <v>0</v>
      </c>
      <c r="BG194" s="133">
        <f>IF(N194="zákl. prenesená",J194,0)</f>
        <v>0</v>
      </c>
      <c r="BH194" s="133">
        <f>IF(N194="zníž. prenesená",J194,0)</f>
        <v>0</v>
      </c>
      <c r="BI194" s="133">
        <f>IF(N194="nulová",J194,0)</f>
        <v>0</v>
      </c>
      <c r="BJ194" s="13" t="s">
        <v>117</v>
      </c>
      <c r="BK194" s="134">
        <f>ROUND(I194*H194,3)</f>
        <v>0</v>
      </c>
      <c r="BL194" s="13" t="s">
        <v>135</v>
      </c>
      <c r="BM194" s="132" t="s">
        <v>249</v>
      </c>
    </row>
    <row r="195" spans="2:65" s="1" customFormat="1" ht="16.5" customHeight="1">
      <c r="B195" s="121"/>
      <c r="C195" s="135">
        <v>51</v>
      </c>
      <c r="D195" s="135" t="s">
        <v>209</v>
      </c>
      <c r="E195" s="136" t="s">
        <v>250</v>
      </c>
      <c r="F195" s="137" t="s">
        <v>251</v>
      </c>
      <c r="G195" s="138" t="s">
        <v>118</v>
      </c>
      <c r="H195" s="139">
        <v>43.2</v>
      </c>
      <c r="I195" s="139">
        <v>0</v>
      </c>
      <c r="J195" s="139">
        <f>ROUND(I195*H195,3)</f>
        <v>0</v>
      </c>
      <c r="K195" s="140"/>
      <c r="L195" s="147"/>
      <c r="M195" s="141" t="s">
        <v>1</v>
      </c>
      <c r="N195" s="142" t="s">
        <v>32</v>
      </c>
      <c r="O195" s="130">
        <v>0</v>
      </c>
      <c r="P195" s="130">
        <f>O195*H195</f>
        <v>0</v>
      </c>
      <c r="Q195" s="130">
        <v>0</v>
      </c>
      <c r="R195" s="130">
        <f>Q195*H195</f>
        <v>0</v>
      </c>
      <c r="S195" s="130">
        <v>0</v>
      </c>
      <c r="T195" s="131">
        <f>S195*H195</f>
        <v>0</v>
      </c>
      <c r="AR195" s="132" t="s">
        <v>140</v>
      </c>
      <c r="AT195" s="132" t="s">
        <v>209</v>
      </c>
      <c r="AU195" s="132" t="s">
        <v>117</v>
      </c>
      <c r="AY195" s="13" t="s">
        <v>113</v>
      </c>
      <c r="BE195" s="133">
        <f>IF(N195="základná",J195,0)</f>
        <v>0</v>
      </c>
      <c r="BF195" s="133">
        <f>IF(N195="znížená",J195,0)</f>
        <v>0</v>
      </c>
      <c r="BG195" s="133">
        <f>IF(N195="zákl. prenesená",J195,0)</f>
        <v>0</v>
      </c>
      <c r="BH195" s="133">
        <f>IF(N195="zníž. prenesená",J195,0)</f>
        <v>0</v>
      </c>
      <c r="BI195" s="133">
        <f>IF(N195="nulová",J195,0)</f>
        <v>0</v>
      </c>
      <c r="BJ195" s="13" t="s">
        <v>117</v>
      </c>
      <c r="BK195" s="134">
        <f>ROUND(I195*H195,3)</f>
        <v>0</v>
      </c>
      <c r="BL195" s="13" t="s">
        <v>135</v>
      </c>
      <c r="BM195" s="132" t="s">
        <v>252</v>
      </c>
    </row>
    <row r="196" spans="2:65" s="1" customFormat="1" ht="24" customHeight="1">
      <c r="B196" s="121"/>
      <c r="C196" s="122">
        <v>52</v>
      </c>
      <c r="D196" s="122" t="s">
        <v>114</v>
      </c>
      <c r="E196" s="123" t="s">
        <v>253</v>
      </c>
      <c r="F196" s="124" t="s">
        <v>254</v>
      </c>
      <c r="G196" s="125" t="s">
        <v>207</v>
      </c>
      <c r="H196" s="126">
        <v>42.533999999999999</v>
      </c>
      <c r="I196" s="126">
        <v>0</v>
      </c>
      <c r="J196" s="126">
        <f>ROUND(I196*H196,3)</f>
        <v>0</v>
      </c>
      <c r="K196" s="127"/>
      <c r="L196" s="147"/>
      <c r="M196" s="128" t="s">
        <v>1</v>
      </c>
      <c r="N196" s="129" t="s">
        <v>32</v>
      </c>
      <c r="O196" s="130">
        <v>0</v>
      </c>
      <c r="P196" s="130">
        <f>O196*H196</f>
        <v>0</v>
      </c>
      <c r="Q196" s="130">
        <v>0</v>
      </c>
      <c r="R196" s="130">
        <f>Q196*H196</f>
        <v>0</v>
      </c>
      <c r="S196" s="130">
        <v>0</v>
      </c>
      <c r="T196" s="131">
        <f>S196*H196</f>
        <v>0</v>
      </c>
      <c r="AR196" s="132" t="s">
        <v>135</v>
      </c>
      <c r="AT196" s="132" t="s">
        <v>114</v>
      </c>
      <c r="AU196" s="132" t="s">
        <v>117</v>
      </c>
      <c r="AY196" s="13" t="s">
        <v>113</v>
      </c>
      <c r="BE196" s="133">
        <f>IF(N196="základná",J196,0)</f>
        <v>0</v>
      </c>
      <c r="BF196" s="133">
        <f>IF(N196="znížená",J196,0)</f>
        <v>0</v>
      </c>
      <c r="BG196" s="133">
        <f>IF(N196="zákl. prenesená",J196,0)</f>
        <v>0</v>
      </c>
      <c r="BH196" s="133">
        <f>IF(N196="zníž. prenesená",J196,0)</f>
        <v>0</v>
      </c>
      <c r="BI196" s="133">
        <f>IF(N196="nulová",J196,0)</f>
        <v>0</v>
      </c>
      <c r="BJ196" s="13" t="s">
        <v>117</v>
      </c>
      <c r="BK196" s="134">
        <f>ROUND(I196*H196,3)</f>
        <v>0</v>
      </c>
      <c r="BL196" s="13" t="s">
        <v>135</v>
      </c>
      <c r="BM196" s="132" t="s">
        <v>255</v>
      </c>
    </row>
    <row r="197" spans="2:65" s="11" customFormat="1" ht="22.9" customHeight="1">
      <c r="B197" s="110"/>
      <c r="D197" s="111" t="s">
        <v>65</v>
      </c>
      <c r="E197" s="119" t="s">
        <v>256</v>
      </c>
      <c r="F197" s="152" t="s">
        <v>257</v>
      </c>
      <c r="J197" s="120">
        <f>BK197+J198</f>
        <v>0</v>
      </c>
      <c r="L197" s="110"/>
      <c r="M197" s="114"/>
      <c r="P197" s="115">
        <f>P199</f>
        <v>0</v>
      </c>
      <c r="R197" s="115">
        <f>R199</f>
        <v>0</v>
      </c>
      <c r="T197" s="116">
        <f>T199</f>
        <v>0</v>
      </c>
      <c r="AR197" s="111" t="s">
        <v>117</v>
      </c>
      <c r="AT197" s="117" t="s">
        <v>65</v>
      </c>
      <c r="AU197" s="117" t="s">
        <v>73</v>
      </c>
      <c r="AY197" s="111" t="s">
        <v>113</v>
      </c>
      <c r="BK197" s="118">
        <f>BK199</f>
        <v>0</v>
      </c>
    </row>
    <row r="198" spans="2:65" s="11" customFormat="1" ht="22.9" customHeight="1">
      <c r="B198" s="110"/>
      <c r="C198" s="122">
        <v>53</v>
      </c>
      <c r="D198" s="122" t="s">
        <v>114</v>
      </c>
      <c r="E198" s="123" t="s">
        <v>499</v>
      </c>
      <c r="F198" s="124" t="s">
        <v>540</v>
      </c>
      <c r="G198" s="125" t="s">
        <v>495</v>
      </c>
      <c r="H198" s="126">
        <v>1</v>
      </c>
      <c r="I198" s="126">
        <v>0</v>
      </c>
      <c r="J198" s="126">
        <f>ROUND(I198*H198,3)</f>
        <v>0</v>
      </c>
      <c r="L198" s="110"/>
      <c r="M198" s="114"/>
      <c r="P198" s="115"/>
      <c r="R198" s="115"/>
      <c r="T198" s="116"/>
      <c r="AR198" s="111"/>
      <c r="AT198" s="117"/>
      <c r="AU198" s="117"/>
      <c r="AY198" s="111"/>
      <c r="BK198" s="118"/>
    </row>
    <row r="199" spans="2:65" s="1" customFormat="1" ht="24" customHeight="1">
      <c r="B199" s="121"/>
      <c r="C199" s="122">
        <v>54</v>
      </c>
      <c r="D199" s="122" t="s">
        <v>114</v>
      </c>
      <c r="E199" s="123" t="s">
        <v>258</v>
      </c>
      <c r="F199" s="124" t="s">
        <v>259</v>
      </c>
      <c r="G199" s="125" t="s">
        <v>118</v>
      </c>
      <c r="H199" s="126">
        <v>91.22</v>
      </c>
      <c r="I199" s="126">
        <v>0</v>
      </c>
      <c r="J199" s="126">
        <f>ROUND(I199*H199,3)</f>
        <v>0</v>
      </c>
      <c r="K199" s="127"/>
      <c r="L199" s="25"/>
      <c r="M199" s="128" t="s">
        <v>1</v>
      </c>
      <c r="N199" s="129" t="s">
        <v>32</v>
      </c>
      <c r="O199" s="130">
        <v>0</v>
      </c>
      <c r="P199" s="130">
        <f>O199*H199</f>
        <v>0</v>
      </c>
      <c r="Q199" s="130">
        <v>0</v>
      </c>
      <c r="R199" s="130">
        <f>Q199*H199</f>
        <v>0</v>
      </c>
      <c r="S199" s="130">
        <v>0</v>
      </c>
      <c r="T199" s="131">
        <f>S199*H199</f>
        <v>0</v>
      </c>
      <c r="AR199" s="132" t="s">
        <v>135</v>
      </c>
      <c r="AT199" s="132" t="s">
        <v>114</v>
      </c>
      <c r="AU199" s="132" t="s">
        <v>117</v>
      </c>
      <c r="AY199" s="13" t="s">
        <v>113</v>
      </c>
      <c r="BE199" s="133">
        <f>IF(N199="základná",J199,0)</f>
        <v>0</v>
      </c>
      <c r="BF199" s="133">
        <f>IF(N199="znížená",J199,0)</f>
        <v>0</v>
      </c>
      <c r="BG199" s="133">
        <f>IF(N199="zákl. prenesená",J199,0)</f>
        <v>0</v>
      </c>
      <c r="BH199" s="133">
        <f>IF(N199="zníž. prenesená",J199,0)</f>
        <v>0</v>
      </c>
      <c r="BI199" s="133">
        <f>IF(N199="nulová",J199,0)</f>
        <v>0</v>
      </c>
      <c r="BJ199" s="13" t="s">
        <v>117</v>
      </c>
      <c r="BK199" s="134">
        <f>ROUND(I199*H199,3)</f>
        <v>0</v>
      </c>
      <c r="BL199" s="13" t="s">
        <v>135</v>
      </c>
      <c r="BM199" s="132" t="s">
        <v>260</v>
      </c>
    </row>
    <row r="200" spans="2:65" s="11" customFormat="1" ht="22.9" customHeight="1">
      <c r="B200" s="110"/>
      <c r="D200" s="111" t="s">
        <v>65</v>
      </c>
      <c r="E200" s="119" t="s">
        <v>261</v>
      </c>
      <c r="F200" s="119" t="s">
        <v>262</v>
      </c>
      <c r="J200" s="120">
        <f>BK200</f>
        <v>0</v>
      </c>
      <c r="L200" s="110"/>
      <c r="M200" s="114"/>
      <c r="P200" s="115">
        <f>SUM(P201:P203)</f>
        <v>0</v>
      </c>
      <c r="R200" s="115">
        <f>SUM(R201:R203)</f>
        <v>0</v>
      </c>
      <c r="T200" s="116">
        <f>SUM(T201:T203)</f>
        <v>0</v>
      </c>
      <c r="AR200" s="111" t="s">
        <v>117</v>
      </c>
      <c r="AT200" s="117" t="s">
        <v>65</v>
      </c>
      <c r="AU200" s="117" t="s">
        <v>73</v>
      </c>
      <c r="AY200" s="111" t="s">
        <v>113</v>
      </c>
      <c r="BK200" s="118">
        <f>SUM(BK201:BK203)</f>
        <v>0</v>
      </c>
    </row>
    <row r="201" spans="2:65" s="1" customFormat="1" ht="24" customHeight="1">
      <c r="B201" s="121"/>
      <c r="C201" s="122">
        <v>55</v>
      </c>
      <c r="D201" s="122" t="s">
        <v>114</v>
      </c>
      <c r="E201" s="123" t="s">
        <v>263</v>
      </c>
      <c r="F201" s="124" t="s">
        <v>264</v>
      </c>
      <c r="G201" s="125" t="s">
        <v>118</v>
      </c>
      <c r="H201" s="126">
        <v>340</v>
      </c>
      <c r="I201" s="126">
        <v>0</v>
      </c>
      <c r="J201" s="126">
        <f>ROUND(I201*H201,3)</f>
        <v>0</v>
      </c>
      <c r="K201" s="127"/>
      <c r="L201" s="147"/>
      <c r="M201" s="128" t="s">
        <v>1</v>
      </c>
      <c r="N201" s="129" t="s">
        <v>32</v>
      </c>
      <c r="O201" s="130">
        <v>0</v>
      </c>
      <c r="P201" s="130">
        <f>O201*H201</f>
        <v>0</v>
      </c>
      <c r="Q201" s="130">
        <v>0</v>
      </c>
      <c r="R201" s="130">
        <f>Q201*H201</f>
        <v>0</v>
      </c>
      <c r="S201" s="130">
        <v>0</v>
      </c>
      <c r="T201" s="131">
        <f>S201*H201</f>
        <v>0</v>
      </c>
      <c r="AR201" s="132" t="s">
        <v>135</v>
      </c>
      <c r="AT201" s="132" t="s">
        <v>114</v>
      </c>
      <c r="AU201" s="132" t="s">
        <v>117</v>
      </c>
      <c r="AY201" s="13" t="s">
        <v>113</v>
      </c>
      <c r="BE201" s="133">
        <f>IF(N201="základná",J201,0)</f>
        <v>0</v>
      </c>
      <c r="BF201" s="133">
        <f>IF(N201="znížená",J201,0)</f>
        <v>0</v>
      </c>
      <c r="BG201" s="133">
        <f>IF(N201="zákl. prenesená",J201,0)</f>
        <v>0</v>
      </c>
      <c r="BH201" s="133">
        <f>IF(N201="zníž. prenesená",J201,0)</f>
        <v>0</v>
      </c>
      <c r="BI201" s="133">
        <f>IF(N201="nulová",J201,0)</f>
        <v>0</v>
      </c>
      <c r="BJ201" s="13" t="s">
        <v>117</v>
      </c>
      <c r="BK201" s="134">
        <f>ROUND(I201*H201,3)</f>
        <v>0</v>
      </c>
      <c r="BL201" s="13" t="s">
        <v>135</v>
      </c>
      <c r="BM201" s="132" t="s">
        <v>265</v>
      </c>
    </row>
    <row r="202" spans="2:65" s="1" customFormat="1" ht="24" customHeight="1">
      <c r="B202" s="121"/>
      <c r="C202" s="122">
        <v>56</v>
      </c>
      <c r="D202" s="122" t="s">
        <v>114</v>
      </c>
      <c r="E202" s="123" t="s">
        <v>266</v>
      </c>
      <c r="F202" s="124" t="s">
        <v>267</v>
      </c>
      <c r="G202" s="125" t="s">
        <v>118</v>
      </c>
      <c r="H202" s="126">
        <v>386</v>
      </c>
      <c r="I202" s="126">
        <v>0</v>
      </c>
      <c r="J202" s="126">
        <f>ROUND(I202*H202,3)</f>
        <v>0</v>
      </c>
      <c r="K202" s="127"/>
      <c r="L202" s="147"/>
      <c r="M202" s="128" t="s">
        <v>1</v>
      </c>
      <c r="N202" s="129" t="s">
        <v>32</v>
      </c>
      <c r="O202" s="130">
        <v>0</v>
      </c>
      <c r="P202" s="130">
        <f>O202*H202</f>
        <v>0</v>
      </c>
      <c r="Q202" s="130">
        <v>0</v>
      </c>
      <c r="R202" s="130">
        <f>Q202*H202</f>
        <v>0</v>
      </c>
      <c r="S202" s="130">
        <v>0</v>
      </c>
      <c r="T202" s="131">
        <f>S202*H202</f>
        <v>0</v>
      </c>
      <c r="AR202" s="132" t="s">
        <v>135</v>
      </c>
      <c r="AT202" s="132" t="s">
        <v>114</v>
      </c>
      <c r="AU202" s="132" t="s">
        <v>117</v>
      </c>
      <c r="AY202" s="13" t="s">
        <v>113</v>
      </c>
      <c r="BE202" s="133">
        <f>IF(N202="základná",J202,0)</f>
        <v>0</v>
      </c>
      <c r="BF202" s="133">
        <f>IF(N202="znížená",J202,0)</f>
        <v>0</v>
      </c>
      <c r="BG202" s="133">
        <f>IF(N202="zákl. prenesená",J202,0)</f>
        <v>0</v>
      </c>
      <c r="BH202" s="133">
        <f>IF(N202="zníž. prenesená",J202,0)</f>
        <v>0</v>
      </c>
      <c r="BI202" s="133">
        <f>IF(N202="nulová",J202,0)</f>
        <v>0</v>
      </c>
      <c r="BJ202" s="13" t="s">
        <v>117</v>
      </c>
      <c r="BK202" s="134">
        <f>ROUND(I202*H202,3)</f>
        <v>0</v>
      </c>
      <c r="BL202" s="13" t="s">
        <v>135</v>
      </c>
      <c r="BM202" s="132" t="s">
        <v>268</v>
      </c>
    </row>
    <row r="203" spans="2:65" s="1" customFormat="1" ht="24" customHeight="1">
      <c r="B203" s="121"/>
      <c r="C203" s="122">
        <v>57</v>
      </c>
      <c r="D203" s="122" t="s">
        <v>114</v>
      </c>
      <c r="E203" s="123" t="s">
        <v>269</v>
      </c>
      <c r="F203" s="124" t="s">
        <v>270</v>
      </c>
      <c r="G203" s="125" t="s">
        <v>118</v>
      </c>
      <c r="H203" s="126">
        <v>386</v>
      </c>
      <c r="I203" s="126">
        <v>0</v>
      </c>
      <c r="J203" s="126">
        <f>ROUND(I203*H203,3)</f>
        <v>0</v>
      </c>
      <c r="K203" s="127"/>
      <c r="L203" s="147"/>
      <c r="M203" s="128" t="s">
        <v>1</v>
      </c>
      <c r="N203" s="129" t="s">
        <v>32</v>
      </c>
      <c r="O203" s="130">
        <v>0</v>
      </c>
      <c r="P203" s="130">
        <f>O203*H203</f>
        <v>0</v>
      </c>
      <c r="Q203" s="130">
        <v>0</v>
      </c>
      <c r="R203" s="130">
        <f>Q203*H203</f>
        <v>0</v>
      </c>
      <c r="S203" s="130">
        <v>0</v>
      </c>
      <c r="T203" s="131">
        <f>S203*H203</f>
        <v>0</v>
      </c>
      <c r="AR203" s="132" t="s">
        <v>135</v>
      </c>
      <c r="AT203" s="132" t="s">
        <v>114</v>
      </c>
      <c r="AU203" s="132" t="s">
        <v>117</v>
      </c>
      <c r="AY203" s="13" t="s">
        <v>113</v>
      </c>
      <c r="BE203" s="133">
        <f>IF(N203="základná",J203,0)</f>
        <v>0</v>
      </c>
      <c r="BF203" s="133">
        <f>IF(N203="znížená",J203,0)</f>
        <v>0</v>
      </c>
      <c r="BG203" s="133">
        <f>IF(N203="zákl. prenesená",J203,0)</f>
        <v>0</v>
      </c>
      <c r="BH203" s="133">
        <f>IF(N203="zníž. prenesená",J203,0)</f>
        <v>0</v>
      </c>
      <c r="BI203" s="133">
        <f>IF(N203="nulová",J203,0)</f>
        <v>0</v>
      </c>
      <c r="BJ203" s="13" t="s">
        <v>117</v>
      </c>
      <c r="BK203" s="134">
        <f>ROUND(I203*H203,3)</f>
        <v>0</v>
      </c>
      <c r="BL203" s="13" t="s">
        <v>135</v>
      </c>
      <c r="BM203" s="132" t="s">
        <v>271</v>
      </c>
    </row>
    <row r="204" spans="2:65" s="11" customFormat="1" ht="25.9" customHeight="1">
      <c r="B204" s="110"/>
      <c r="D204" s="111" t="s">
        <v>65</v>
      </c>
      <c r="E204" s="112" t="s">
        <v>272</v>
      </c>
      <c r="F204" s="112" t="s">
        <v>273</v>
      </c>
      <c r="J204" s="113">
        <f>BK204</f>
        <v>0</v>
      </c>
      <c r="L204" s="110"/>
      <c r="M204" s="114"/>
      <c r="P204" s="115">
        <f>SUM(P205:P259)</f>
        <v>0</v>
      </c>
      <c r="R204" s="115">
        <f>SUM(R205:R259)</f>
        <v>0</v>
      </c>
      <c r="T204" s="116">
        <f>SUM(T205:T259)</f>
        <v>0</v>
      </c>
      <c r="AR204" s="111" t="s">
        <v>116</v>
      </c>
      <c r="AT204" s="117" t="s">
        <v>65</v>
      </c>
      <c r="AU204" s="117" t="s">
        <v>66</v>
      </c>
      <c r="AY204" s="111" t="s">
        <v>113</v>
      </c>
      <c r="BK204" s="118">
        <f>SUM(BK205:BK259)</f>
        <v>0</v>
      </c>
    </row>
    <row r="205" spans="2:65" s="1" customFormat="1" ht="24" customHeight="1">
      <c r="B205" s="121"/>
      <c r="C205" s="122">
        <v>58</v>
      </c>
      <c r="D205" s="122" t="s">
        <v>114</v>
      </c>
      <c r="E205" s="123" t="s">
        <v>275</v>
      </c>
      <c r="F205" s="124" t="s">
        <v>276</v>
      </c>
      <c r="G205" s="125" t="s">
        <v>118</v>
      </c>
      <c r="H205" s="126">
        <v>10</v>
      </c>
      <c r="I205" s="126">
        <v>0</v>
      </c>
      <c r="J205" s="126">
        <f t="shared" ref="J205:J206" si="31">ROUND(I205*H205,3)</f>
        <v>0</v>
      </c>
      <c r="K205" s="127"/>
      <c r="L205" s="147"/>
      <c r="M205" s="128" t="s">
        <v>1</v>
      </c>
      <c r="N205" s="129" t="s">
        <v>32</v>
      </c>
      <c r="O205" s="130">
        <v>0</v>
      </c>
      <c r="P205" s="130">
        <f t="shared" ref="P205:P206" si="32">O205*H205</f>
        <v>0</v>
      </c>
      <c r="Q205" s="130">
        <v>0</v>
      </c>
      <c r="R205" s="130">
        <f t="shared" ref="R205:R206" si="33">Q205*H205</f>
        <v>0</v>
      </c>
      <c r="S205" s="130">
        <v>0</v>
      </c>
      <c r="T205" s="131">
        <f t="shared" ref="T205:T206" si="34">S205*H205</f>
        <v>0</v>
      </c>
      <c r="AR205" s="132" t="s">
        <v>274</v>
      </c>
      <c r="AT205" s="132" t="s">
        <v>114</v>
      </c>
      <c r="AU205" s="132" t="s">
        <v>73</v>
      </c>
      <c r="AY205" s="13" t="s">
        <v>113</v>
      </c>
      <c r="BE205" s="133">
        <f t="shared" ref="BE205:BE206" si="35">IF(N205="základná",J205,0)</f>
        <v>0</v>
      </c>
      <c r="BF205" s="133">
        <f t="shared" ref="BF205:BF206" si="36">IF(N205="znížená",J205,0)</f>
        <v>0</v>
      </c>
      <c r="BG205" s="133">
        <f t="shared" ref="BG205:BG206" si="37">IF(N205="zákl. prenesená",J205,0)</f>
        <v>0</v>
      </c>
      <c r="BH205" s="133">
        <f t="shared" ref="BH205:BH206" si="38">IF(N205="zníž. prenesená",J205,0)</f>
        <v>0</v>
      </c>
      <c r="BI205" s="133">
        <f t="shared" ref="BI205:BI206" si="39">IF(N205="nulová",J205,0)</f>
        <v>0</v>
      </c>
      <c r="BJ205" s="13" t="s">
        <v>117</v>
      </c>
      <c r="BK205" s="134">
        <f t="shared" ref="BK205:BK206" si="40">ROUND(I205*H205,3)</f>
        <v>0</v>
      </c>
      <c r="BL205" s="13" t="s">
        <v>274</v>
      </c>
      <c r="BM205" s="132" t="s">
        <v>277</v>
      </c>
    </row>
    <row r="206" spans="2:65" s="1" customFormat="1" ht="36" customHeight="1">
      <c r="B206" s="121"/>
      <c r="C206" s="122">
        <v>59</v>
      </c>
      <c r="D206" s="122" t="s">
        <v>114</v>
      </c>
      <c r="E206" s="123" t="s">
        <v>278</v>
      </c>
      <c r="F206" s="124" t="s">
        <v>279</v>
      </c>
      <c r="G206" s="125" t="s">
        <v>169</v>
      </c>
      <c r="H206" s="126">
        <v>10</v>
      </c>
      <c r="I206" s="126">
        <v>0</v>
      </c>
      <c r="J206" s="126">
        <f t="shared" si="31"/>
        <v>0</v>
      </c>
      <c r="K206" s="127"/>
      <c r="L206" s="147"/>
      <c r="M206" s="128" t="s">
        <v>1</v>
      </c>
      <c r="N206" s="129" t="s">
        <v>32</v>
      </c>
      <c r="O206" s="130">
        <v>0</v>
      </c>
      <c r="P206" s="130">
        <f t="shared" si="32"/>
        <v>0</v>
      </c>
      <c r="Q206" s="130">
        <v>0</v>
      </c>
      <c r="R206" s="130">
        <f t="shared" si="33"/>
        <v>0</v>
      </c>
      <c r="S206" s="130">
        <v>0</v>
      </c>
      <c r="T206" s="131">
        <f t="shared" si="34"/>
        <v>0</v>
      </c>
      <c r="AR206" s="132" t="s">
        <v>274</v>
      </c>
      <c r="AT206" s="132" t="s">
        <v>114</v>
      </c>
      <c r="AU206" s="132" t="s">
        <v>73</v>
      </c>
      <c r="AY206" s="13" t="s">
        <v>113</v>
      </c>
      <c r="BE206" s="133">
        <f t="shared" si="35"/>
        <v>0</v>
      </c>
      <c r="BF206" s="133">
        <f t="shared" si="36"/>
        <v>0</v>
      </c>
      <c r="BG206" s="133">
        <f t="shared" si="37"/>
        <v>0</v>
      </c>
      <c r="BH206" s="133">
        <f t="shared" si="38"/>
        <v>0</v>
      </c>
      <c r="BI206" s="133">
        <f t="shared" si="39"/>
        <v>0</v>
      </c>
      <c r="BJ206" s="13" t="s">
        <v>117</v>
      </c>
      <c r="BK206" s="134">
        <f t="shared" si="40"/>
        <v>0</v>
      </c>
      <c r="BL206" s="13" t="s">
        <v>274</v>
      </c>
      <c r="BM206" s="132" t="s">
        <v>280</v>
      </c>
    </row>
    <row r="207" spans="2:65" s="1" customFormat="1" ht="16.5" customHeight="1">
      <c r="B207" s="121"/>
      <c r="C207" s="122">
        <v>60</v>
      </c>
      <c r="D207" s="122" t="s">
        <v>114</v>
      </c>
      <c r="E207" s="123" t="s">
        <v>281</v>
      </c>
      <c r="F207" s="124" t="s">
        <v>282</v>
      </c>
      <c r="G207" s="125" t="s">
        <v>115</v>
      </c>
      <c r="H207" s="126">
        <v>3</v>
      </c>
      <c r="I207" s="126">
        <v>0</v>
      </c>
      <c r="J207" s="126">
        <f t="shared" ref="J207:J218" si="41">ROUND(I207*H207,3)</f>
        <v>0</v>
      </c>
      <c r="K207" s="127"/>
      <c r="L207" s="147"/>
      <c r="M207" s="128" t="s">
        <v>1</v>
      </c>
      <c r="N207" s="129" t="s">
        <v>32</v>
      </c>
      <c r="O207" s="130">
        <v>0</v>
      </c>
      <c r="P207" s="130">
        <f t="shared" ref="P207:P218" si="42">O207*H207</f>
        <v>0</v>
      </c>
      <c r="Q207" s="130">
        <v>0</v>
      </c>
      <c r="R207" s="130">
        <f t="shared" ref="R207:R218" si="43">Q207*H207</f>
        <v>0</v>
      </c>
      <c r="S207" s="130">
        <v>0</v>
      </c>
      <c r="T207" s="131">
        <f t="shared" ref="T207:T218" si="44">S207*H207</f>
        <v>0</v>
      </c>
      <c r="AR207" s="132" t="s">
        <v>274</v>
      </c>
      <c r="AT207" s="132" t="s">
        <v>114</v>
      </c>
      <c r="AU207" s="132" t="s">
        <v>73</v>
      </c>
      <c r="AY207" s="13" t="s">
        <v>113</v>
      </c>
      <c r="BE207" s="133">
        <f t="shared" ref="BE207:BE218" si="45">IF(N207="základná",J207,0)</f>
        <v>0</v>
      </c>
      <c r="BF207" s="133">
        <f t="shared" ref="BF207:BF218" si="46">IF(N207="znížená",J207,0)</f>
        <v>0</v>
      </c>
      <c r="BG207" s="133">
        <f t="shared" ref="BG207:BG218" si="47">IF(N207="zákl. prenesená",J207,0)</f>
        <v>0</v>
      </c>
      <c r="BH207" s="133">
        <f t="shared" ref="BH207:BH218" si="48">IF(N207="zníž. prenesená",J207,0)</f>
        <v>0</v>
      </c>
      <c r="BI207" s="133">
        <f t="shared" ref="BI207:BI218" si="49">IF(N207="nulová",J207,0)</f>
        <v>0</v>
      </c>
      <c r="BJ207" s="13" t="s">
        <v>117</v>
      </c>
      <c r="BK207" s="134">
        <f t="shared" ref="BK207:BK218" si="50">ROUND(I207*H207,3)</f>
        <v>0</v>
      </c>
      <c r="BL207" s="13" t="s">
        <v>274</v>
      </c>
      <c r="BM207" s="132" t="s">
        <v>283</v>
      </c>
    </row>
    <row r="208" spans="2:65" s="1" customFormat="1" ht="16.5" customHeight="1">
      <c r="B208" s="121"/>
      <c r="C208" s="122">
        <v>61</v>
      </c>
      <c r="D208" s="122" t="s">
        <v>114</v>
      </c>
      <c r="E208" s="123" t="s">
        <v>281</v>
      </c>
      <c r="F208" s="124" t="s">
        <v>527</v>
      </c>
      <c r="G208" s="125" t="s">
        <v>115</v>
      </c>
      <c r="H208" s="126">
        <v>2</v>
      </c>
      <c r="I208" s="126">
        <v>0</v>
      </c>
      <c r="J208" s="126">
        <f t="shared" si="41"/>
        <v>0</v>
      </c>
      <c r="K208" s="127"/>
      <c r="L208" s="147"/>
      <c r="M208" s="128"/>
      <c r="N208" s="129"/>
      <c r="O208" s="130"/>
      <c r="P208" s="130"/>
      <c r="Q208" s="130"/>
      <c r="R208" s="130"/>
      <c r="S208" s="130"/>
      <c r="T208" s="131"/>
      <c r="AR208" s="132"/>
      <c r="AT208" s="132"/>
      <c r="AU208" s="132"/>
      <c r="AY208" s="13"/>
      <c r="BE208" s="133"/>
      <c r="BF208" s="133"/>
      <c r="BG208" s="133"/>
      <c r="BH208" s="133"/>
      <c r="BI208" s="133"/>
      <c r="BJ208" s="13"/>
      <c r="BK208" s="134">
        <f t="shared" si="50"/>
        <v>0</v>
      </c>
      <c r="BL208" s="13"/>
      <c r="BM208" s="132"/>
    </row>
    <row r="209" spans="2:65" s="1" customFormat="1" ht="24" customHeight="1">
      <c r="B209" s="121"/>
      <c r="C209" s="150">
        <v>62</v>
      </c>
      <c r="D209" s="135" t="s">
        <v>209</v>
      </c>
      <c r="E209" s="136" t="s">
        <v>284</v>
      </c>
      <c r="F209" s="137" t="s">
        <v>285</v>
      </c>
      <c r="G209" s="138" t="s">
        <v>115</v>
      </c>
      <c r="H209" s="139">
        <v>3</v>
      </c>
      <c r="I209" s="139">
        <v>0</v>
      </c>
      <c r="J209" s="139">
        <f t="shared" si="41"/>
        <v>0</v>
      </c>
      <c r="K209" s="140"/>
      <c r="L209" s="147"/>
      <c r="M209" s="141" t="s">
        <v>1</v>
      </c>
      <c r="N209" s="142" t="s">
        <v>32</v>
      </c>
      <c r="O209" s="130">
        <v>0</v>
      </c>
      <c r="P209" s="130">
        <f t="shared" si="42"/>
        <v>0</v>
      </c>
      <c r="Q209" s="130">
        <v>0</v>
      </c>
      <c r="R209" s="130">
        <f t="shared" si="43"/>
        <v>0</v>
      </c>
      <c r="S209" s="130">
        <v>0</v>
      </c>
      <c r="T209" s="131">
        <f t="shared" si="44"/>
        <v>0</v>
      </c>
      <c r="AR209" s="132" t="s">
        <v>274</v>
      </c>
      <c r="AT209" s="132" t="s">
        <v>209</v>
      </c>
      <c r="AU209" s="132" t="s">
        <v>73</v>
      </c>
      <c r="AY209" s="13" t="s">
        <v>113</v>
      </c>
      <c r="BE209" s="133">
        <f t="shared" si="45"/>
        <v>0</v>
      </c>
      <c r="BF209" s="133">
        <f t="shared" si="46"/>
        <v>0</v>
      </c>
      <c r="BG209" s="133">
        <f t="shared" si="47"/>
        <v>0</v>
      </c>
      <c r="BH209" s="133">
        <f t="shared" si="48"/>
        <v>0</v>
      </c>
      <c r="BI209" s="133">
        <f t="shared" si="49"/>
        <v>0</v>
      </c>
      <c r="BJ209" s="13" t="s">
        <v>117</v>
      </c>
      <c r="BK209" s="134">
        <f t="shared" si="50"/>
        <v>0</v>
      </c>
      <c r="BL209" s="13" t="s">
        <v>274</v>
      </c>
      <c r="BM209" s="132" t="s">
        <v>286</v>
      </c>
    </row>
    <row r="210" spans="2:65" s="1" customFormat="1" ht="16.5" customHeight="1">
      <c r="B210" s="121"/>
      <c r="C210" s="122">
        <v>63</v>
      </c>
      <c r="D210" s="122" t="s">
        <v>114</v>
      </c>
      <c r="E210" s="123" t="s">
        <v>287</v>
      </c>
      <c r="F210" s="124" t="s">
        <v>288</v>
      </c>
      <c r="G210" s="125" t="s">
        <v>115</v>
      </c>
      <c r="H210" s="126">
        <v>5</v>
      </c>
      <c r="I210" s="126">
        <v>0</v>
      </c>
      <c r="J210" s="126">
        <f t="shared" si="41"/>
        <v>0</v>
      </c>
      <c r="K210" s="127"/>
      <c r="L210" s="147"/>
      <c r="M210" s="128" t="s">
        <v>1</v>
      </c>
      <c r="N210" s="129" t="s">
        <v>32</v>
      </c>
      <c r="O210" s="130">
        <v>0</v>
      </c>
      <c r="P210" s="130">
        <f t="shared" si="42"/>
        <v>0</v>
      </c>
      <c r="Q210" s="130">
        <v>0</v>
      </c>
      <c r="R210" s="130">
        <f t="shared" si="43"/>
        <v>0</v>
      </c>
      <c r="S210" s="130">
        <v>0</v>
      </c>
      <c r="T210" s="131">
        <f t="shared" si="44"/>
        <v>0</v>
      </c>
      <c r="AR210" s="132" t="s">
        <v>274</v>
      </c>
      <c r="AT210" s="132" t="s">
        <v>114</v>
      </c>
      <c r="AU210" s="132" t="s">
        <v>73</v>
      </c>
      <c r="AY210" s="13" t="s">
        <v>113</v>
      </c>
      <c r="BE210" s="133">
        <f t="shared" si="45"/>
        <v>0</v>
      </c>
      <c r="BF210" s="133">
        <f t="shared" si="46"/>
        <v>0</v>
      </c>
      <c r="BG210" s="133">
        <f t="shared" si="47"/>
        <v>0</v>
      </c>
      <c r="BH210" s="133">
        <f t="shared" si="48"/>
        <v>0</v>
      </c>
      <c r="BI210" s="133">
        <f t="shared" si="49"/>
        <v>0</v>
      </c>
      <c r="BJ210" s="13" t="s">
        <v>117</v>
      </c>
      <c r="BK210" s="134">
        <f t="shared" si="50"/>
        <v>0</v>
      </c>
      <c r="BL210" s="13" t="s">
        <v>274</v>
      </c>
      <c r="BM210" s="132" t="s">
        <v>289</v>
      </c>
    </row>
    <row r="211" spans="2:65" s="1" customFormat="1" ht="24" customHeight="1">
      <c r="B211" s="121"/>
      <c r="C211" s="150">
        <v>64</v>
      </c>
      <c r="D211" s="135" t="s">
        <v>209</v>
      </c>
      <c r="E211" s="136" t="s">
        <v>290</v>
      </c>
      <c r="F211" s="137" t="s">
        <v>291</v>
      </c>
      <c r="G211" s="138" t="s">
        <v>115</v>
      </c>
      <c r="H211" s="139">
        <v>5</v>
      </c>
      <c r="I211" s="139">
        <v>0</v>
      </c>
      <c r="J211" s="139">
        <f t="shared" si="41"/>
        <v>0</v>
      </c>
      <c r="K211" s="140"/>
      <c r="L211" s="147"/>
      <c r="M211" s="141" t="s">
        <v>1</v>
      </c>
      <c r="N211" s="142" t="s">
        <v>32</v>
      </c>
      <c r="O211" s="130">
        <v>0</v>
      </c>
      <c r="P211" s="130">
        <f t="shared" si="42"/>
        <v>0</v>
      </c>
      <c r="Q211" s="130">
        <v>0</v>
      </c>
      <c r="R211" s="130">
        <f t="shared" si="43"/>
        <v>0</v>
      </c>
      <c r="S211" s="130">
        <v>0</v>
      </c>
      <c r="T211" s="131">
        <f t="shared" si="44"/>
        <v>0</v>
      </c>
      <c r="AR211" s="132" t="s">
        <v>274</v>
      </c>
      <c r="AT211" s="132" t="s">
        <v>209</v>
      </c>
      <c r="AU211" s="132" t="s">
        <v>73</v>
      </c>
      <c r="AY211" s="13" t="s">
        <v>113</v>
      </c>
      <c r="BE211" s="133">
        <f t="shared" si="45"/>
        <v>0</v>
      </c>
      <c r="BF211" s="133">
        <f t="shared" si="46"/>
        <v>0</v>
      </c>
      <c r="BG211" s="133">
        <f t="shared" si="47"/>
        <v>0</v>
      </c>
      <c r="BH211" s="133">
        <f t="shared" si="48"/>
        <v>0</v>
      </c>
      <c r="BI211" s="133">
        <f t="shared" si="49"/>
        <v>0</v>
      </c>
      <c r="BJ211" s="13" t="s">
        <v>117</v>
      </c>
      <c r="BK211" s="134">
        <f t="shared" si="50"/>
        <v>0</v>
      </c>
      <c r="BL211" s="13" t="s">
        <v>274</v>
      </c>
      <c r="BM211" s="132" t="s">
        <v>292</v>
      </c>
    </row>
    <row r="212" spans="2:65" s="1" customFormat="1" ht="36" customHeight="1">
      <c r="B212" s="121"/>
      <c r="C212" s="122">
        <v>65</v>
      </c>
      <c r="D212" s="135" t="s">
        <v>209</v>
      </c>
      <c r="E212" s="136" t="s">
        <v>293</v>
      </c>
      <c r="F212" s="137" t="s">
        <v>294</v>
      </c>
      <c r="G212" s="138" t="s">
        <v>115</v>
      </c>
      <c r="H212" s="139">
        <v>1</v>
      </c>
      <c r="I212" s="139">
        <v>0</v>
      </c>
      <c r="J212" s="139">
        <f t="shared" si="41"/>
        <v>0</v>
      </c>
      <c r="K212" s="140"/>
      <c r="L212" s="147"/>
      <c r="M212" s="141" t="s">
        <v>1</v>
      </c>
      <c r="N212" s="142" t="s">
        <v>32</v>
      </c>
      <c r="O212" s="130">
        <v>0</v>
      </c>
      <c r="P212" s="130">
        <f t="shared" si="42"/>
        <v>0</v>
      </c>
      <c r="Q212" s="130">
        <v>0</v>
      </c>
      <c r="R212" s="130">
        <f t="shared" si="43"/>
        <v>0</v>
      </c>
      <c r="S212" s="130">
        <v>0</v>
      </c>
      <c r="T212" s="131">
        <f t="shared" si="44"/>
        <v>0</v>
      </c>
      <c r="AR212" s="132" t="s">
        <v>274</v>
      </c>
      <c r="AT212" s="132" t="s">
        <v>209</v>
      </c>
      <c r="AU212" s="132" t="s">
        <v>73</v>
      </c>
      <c r="AY212" s="13" t="s">
        <v>113</v>
      </c>
      <c r="BE212" s="133">
        <f t="shared" si="45"/>
        <v>0</v>
      </c>
      <c r="BF212" s="133">
        <f t="shared" si="46"/>
        <v>0</v>
      </c>
      <c r="BG212" s="133">
        <f t="shared" si="47"/>
        <v>0</v>
      </c>
      <c r="BH212" s="133">
        <f t="shared" si="48"/>
        <v>0</v>
      </c>
      <c r="BI212" s="133">
        <f t="shared" si="49"/>
        <v>0</v>
      </c>
      <c r="BJ212" s="13" t="s">
        <v>117</v>
      </c>
      <c r="BK212" s="134">
        <f t="shared" si="50"/>
        <v>0</v>
      </c>
      <c r="BL212" s="13" t="s">
        <v>274</v>
      </c>
      <c r="BM212" s="132" t="s">
        <v>295</v>
      </c>
    </row>
    <row r="213" spans="2:65" s="1" customFormat="1" ht="16.5" customHeight="1">
      <c r="B213" s="121"/>
      <c r="C213" s="122">
        <v>66</v>
      </c>
      <c r="D213" s="122" t="s">
        <v>114</v>
      </c>
      <c r="E213" s="123" t="s">
        <v>296</v>
      </c>
      <c r="F213" s="124" t="s">
        <v>297</v>
      </c>
      <c r="G213" s="125" t="s">
        <v>115</v>
      </c>
      <c r="H213" s="126">
        <v>4</v>
      </c>
      <c r="I213" s="126">
        <v>0</v>
      </c>
      <c r="J213" s="126">
        <f t="shared" si="41"/>
        <v>0</v>
      </c>
      <c r="K213" s="127"/>
      <c r="L213" s="147"/>
      <c r="M213" s="128" t="s">
        <v>1</v>
      </c>
      <c r="N213" s="129" t="s">
        <v>32</v>
      </c>
      <c r="O213" s="130">
        <v>0</v>
      </c>
      <c r="P213" s="130">
        <f t="shared" si="42"/>
        <v>0</v>
      </c>
      <c r="Q213" s="130">
        <v>0</v>
      </c>
      <c r="R213" s="130">
        <f t="shared" si="43"/>
        <v>0</v>
      </c>
      <c r="S213" s="130">
        <v>0</v>
      </c>
      <c r="T213" s="131">
        <f t="shared" si="44"/>
        <v>0</v>
      </c>
      <c r="AR213" s="132" t="s">
        <v>274</v>
      </c>
      <c r="AT213" s="132" t="s">
        <v>114</v>
      </c>
      <c r="AU213" s="132" t="s">
        <v>73</v>
      </c>
      <c r="AY213" s="13" t="s">
        <v>113</v>
      </c>
      <c r="BE213" s="133">
        <f t="shared" si="45"/>
        <v>0</v>
      </c>
      <c r="BF213" s="133">
        <f t="shared" si="46"/>
        <v>0</v>
      </c>
      <c r="BG213" s="133">
        <f t="shared" si="47"/>
        <v>0</v>
      </c>
      <c r="BH213" s="133">
        <f t="shared" si="48"/>
        <v>0</v>
      </c>
      <c r="BI213" s="133">
        <f t="shared" si="49"/>
        <v>0</v>
      </c>
      <c r="BJ213" s="13" t="s">
        <v>117</v>
      </c>
      <c r="BK213" s="134">
        <f t="shared" si="50"/>
        <v>0</v>
      </c>
      <c r="BL213" s="13" t="s">
        <v>274</v>
      </c>
      <c r="BM213" s="132" t="s">
        <v>298</v>
      </c>
    </row>
    <row r="214" spans="2:65" s="1" customFormat="1" ht="24" customHeight="1">
      <c r="B214" s="121"/>
      <c r="C214" s="150">
        <v>67</v>
      </c>
      <c r="D214" s="135" t="s">
        <v>209</v>
      </c>
      <c r="E214" s="136" t="s">
        <v>299</v>
      </c>
      <c r="F214" s="137" t="s">
        <v>300</v>
      </c>
      <c r="G214" s="138" t="s">
        <v>115</v>
      </c>
      <c r="H214" s="139">
        <v>4</v>
      </c>
      <c r="I214" s="139">
        <v>0</v>
      </c>
      <c r="J214" s="139">
        <f t="shared" si="41"/>
        <v>0</v>
      </c>
      <c r="K214" s="140"/>
      <c r="L214" s="147"/>
      <c r="M214" s="141" t="s">
        <v>1</v>
      </c>
      <c r="N214" s="142" t="s">
        <v>32</v>
      </c>
      <c r="O214" s="130">
        <v>0</v>
      </c>
      <c r="P214" s="130">
        <f t="shared" si="42"/>
        <v>0</v>
      </c>
      <c r="Q214" s="130">
        <v>0</v>
      </c>
      <c r="R214" s="130">
        <f t="shared" si="43"/>
        <v>0</v>
      </c>
      <c r="S214" s="130">
        <v>0</v>
      </c>
      <c r="T214" s="131">
        <f t="shared" si="44"/>
        <v>0</v>
      </c>
      <c r="AR214" s="132" t="s">
        <v>274</v>
      </c>
      <c r="AT214" s="132" t="s">
        <v>209</v>
      </c>
      <c r="AU214" s="132" t="s">
        <v>73</v>
      </c>
      <c r="AY214" s="13" t="s">
        <v>113</v>
      </c>
      <c r="BE214" s="133">
        <f t="shared" si="45"/>
        <v>0</v>
      </c>
      <c r="BF214" s="133">
        <f t="shared" si="46"/>
        <v>0</v>
      </c>
      <c r="BG214" s="133">
        <f t="shared" si="47"/>
        <v>0</v>
      </c>
      <c r="BH214" s="133">
        <f t="shared" si="48"/>
        <v>0</v>
      </c>
      <c r="BI214" s="133">
        <f t="shared" si="49"/>
        <v>0</v>
      </c>
      <c r="BJ214" s="13" t="s">
        <v>117</v>
      </c>
      <c r="BK214" s="134">
        <f t="shared" si="50"/>
        <v>0</v>
      </c>
      <c r="BL214" s="13" t="s">
        <v>274</v>
      </c>
      <c r="BM214" s="132" t="s">
        <v>301</v>
      </c>
    </row>
    <row r="215" spans="2:65" s="1" customFormat="1" ht="24" customHeight="1">
      <c r="B215" s="121"/>
      <c r="C215" s="122">
        <v>68</v>
      </c>
      <c r="D215" s="122" t="s">
        <v>114</v>
      </c>
      <c r="E215" s="123" t="s">
        <v>302</v>
      </c>
      <c r="F215" s="124" t="s">
        <v>303</v>
      </c>
      <c r="G215" s="125" t="s">
        <v>115</v>
      </c>
      <c r="H215" s="126">
        <v>2</v>
      </c>
      <c r="I215" s="126">
        <v>0</v>
      </c>
      <c r="J215" s="126">
        <f t="shared" si="41"/>
        <v>0</v>
      </c>
      <c r="K215" s="127"/>
      <c r="L215" s="147"/>
      <c r="M215" s="128" t="s">
        <v>1</v>
      </c>
      <c r="N215" s="129" t="s">
        <v>32</v>
      </c>
      <c r="O215" s="130">
        <v>0</v>
      </c>
      <c r="P215" s="130">
        <f t="shared" si="42"/>
        <v>0</v>
      </c>
      <c r="Q215" s="130">
        <v>0</v>
      </c>
      <c r="R215" s="130">
        <f t="shared" si="43"/>
        <v>0</v>
      </c>
      <c r="S215" s="130">
        <v>0</v>
      </c>
      <c r="T215" s="131">
        <f t="shared" si="44"/>
        <v>0</v>
      </c>
      <c r="AR215" s="132" t="s">
        <v>274</v>
      </c>
      <c r="AT215" s="132" t="s">
        <v>114</v>
      </c>
      <c r="AU215" s="132" t="s">
        <v>73</v>
      </c>
      <c r="AY215" s="13" t="s">
        <v>113</v>
      </c>
      <c r="BE215" s="133">
        <f t="shared" si="45"/>
        <v>0</v>
      </c>
      <c r="BF215" s="133">
        <f t="shared" si="46"/>
        <v>0</v>
      </c>
      <c r="BG215" s="133">
        <f t="shared" si="47"/>
        <v>0</v>
      </c>
      <c r="BH215" s="133">
        <f t="shared" si="48"/>
        <v>0</v>
      </c>
      <c r="BI215" s="133">
        <f t="shared" si="49"/>
        <v>0</v>
      </c>
      <c r="BJ215" s="13" t="s">
        <v>117</v>
      </c>
      <c r="BK215" s="134">
        <f t="shared" si="50"/>
        <v>0</v>
      </c>
      <c r="BL215" s="13" t="s">
        <v>274</v>
      </c>
      <c r="BM215" s="132" t="s">
        <v>304</v>
      </c>
    </row>
    <row r="216" spans="2:65" s="1" customFormat="1" ht="48" customHeight="1">
      <c r="B216" s="121"/>
      <c r="C216" s="150">
        <v>69</v>
      </c>
      <c r="D216" s="135" t="s">
        <v>209</v>
      </c>
      <c r="E216" s="136" t="s">
        <v>305</v>
      </c>
      <c r="F216" s="137" t="s">
        <v>306</v>
      </c>
      <c r="G216" s="138" t="s">
        <v>115</v>
      </c>
      <c r="H216" s="139">
        <v>2</v>
      </c>
      <c r="I216" s="139">
        <v>0</v>
      </c>
      <c r="J216" s="139">
        <f t="shared" si="41"/>
        <v>0</v>
      </c>
      <c r="K216" s="140"/>
      <c r="L216" s="147"/>
      <c r="M216" s="141" t="s">
        <v>1</v>
      </c>
      <c r="N216" s="142" t="s">
        <v>32</v>
      </c>
      <c r="O216" s="130">
        <v>0</v>
      </c>
      <c r="P216" s="130">
        <f t="shared" si="42"/>
        <v>0</v>
      </c>
      <c r="Q216" s="130">
        <v>0</v>
      </c>
      <c r="R216" s="130">
        <f t="shared" si="43"/>
        <v>0</v>
      </c>
      <c r="S216" s="130">
        <v>0</v>
      </c>
      <c r="T216" s="131">
        <f t="shared" si="44"/>
        <v>0</v>
      </c>
      <c r="AR216" s="132" t="s">
        <v>274</v>
      </c>
      <c r="AT216" s="132" t="s">
        <v>209</v>
      </c>
      <c r="AU216" s="132" t="s">
        <v>73</v>
      </c>
      <c r="AY216" s="13" t="s">
        <v>113</v>
      </c>
      <c r="BE216" s="133">
        <f t="shared" si="45"/>
        <v>0</v>
      </c>
      <c r="BF216" s="133">
        <f t="shared" si="46"/>
        <v>0</v>
      </c>
      <c r="BG216" s="133">
        <f t="shared" si="47"/>
        <v>0</v>
      </c>
      <c r="BH216" s="133">
        <f t="shared" si="48"/>
        <v>0</v>
      </c>
      <c r="BI216" s="133">
        <f t="shared" si="49"/>
        <v>0</v>
      </c>
      <c r="BJ216" s="13" t="s">
        <v>117</v>
      </c>
      <c r="BK216" s="134">
        <f t="shared" si="50"/>
        <v>0</v>
      </c>
      <c r="BL216" s="13" t="s">
        <v>274</v>
      </c>
      <c r="BM216" s="132" t="s">
        <v>307</v>
      </c>
    </row>
    <row r="217" spans="2:65" s="1" customFormat="1" ht="24" customHeight="1">
      <c r="B217" s="121"/>
      <c r="C217" s="122">
        <v>70</v>
      </c>
      <c r="D217" s="122" t="s">
        <v>114</v>
      </c>
      <c r="E217" s="123" t="s">
        <v>308</v>
      </c>
      <c r="F217" s="124" t="s">
        <v>309</v>
      </c>
      <c r="G217" s="125" t="s">
        <v>115</v>
      </c>
      <c r="H217" s="126">
        <v>2</v>
      </c>
      <c r="I217" s="126">
        <v>0</v>
      </c>
      <c r="J217" s="126">
        <f t="shared" si="41"/>
        <v>0</v>
      </c>
      <c r="K217" s="127"/>
      <c r="L217" s="147"/>
      <c r="M217" s="128" t="s">
        <v>1</v>
      </c>
      <c r="N217" s="129" t="s">
        <v>32</v>
      </c>
      <c r="O217" s="130">
        <v>0</v>
      </c>
      <c r="P217" s="130">
        <f t="shared" si="42"/>
        <v>0</v>
      </c>
      <c r="Q217" s="130">
        <v>0</v>
      </c>
      <c r="R217" s="130">
        <f t="shared" si="43"/>
        <v>0</v>
      </c>
      <c r="S217" s="130">
        <v>0</v>
      </c>
      <c r="T217" s="131">
        <f t="shared" si="44"/>
        <v>0</v>
      </c>
      <c r="AR217" s="132" t="s">
        <v>274</v>
      </c>
      <c r="AT217" s="132" t="s">
        <v>114</v>
      </c>
      <c r="AU217" s="132" t="s">
        <v>73</v>
      </c>
      <c r="AY217" s="13" t="s">
        <v>113</v>
      </c>
      <c r="BE217" s="133">
        <f t="shared" si="45"/>
        <v>0</v>
      </c>
      <c r="BF217" s="133">
        <f t="shared" si="46"/>
        <v>0</v>
      </c>
      <c r="BG217" s="133">
        <f t="shared" si="47"/>
        <v>0</v>
      </c>
      <c r="BH217" s="133">
        <f t="shared" si="48"/>
        <v>0</v>
      </c>
      <c r="BI217" s="133">
        <f t="shared" si="49"/>
        <v>0</v>
      </c>
      <c r="BJ217" s="13" t="s">
        <v>117</v>
      </c>
      <c r="BK217" s="134">
        <f t="shared" si="50"/>
        <v>0</v>
      </c>
      <c r="BL217" s="13" t="s">
        <v>274</v>
      </c>
      <c r="BM217" s="132" t="s">
        <v>310</v>
      </c>
    </row>
    <row r="218" spans="2:65" s="1" customFormat="1" ht="24" customHeight="1">
      <c r="B218" s="121"/>
      <c r="C218" s="122">
        <v>71</v>
      </c>
      <c r="D218" s="122" t="s">
        <v>114</v>
      </c>
      <c r="E218" s="123" t="s">
        <v>311</v>
      </c>
      <c r="F218" s="124" t="s">
        <v>312</v>
      </c>
      <c r="G218" s="125" t="s">
        <v>115</v>
      </c>
      <c r="H218" s="126">
        <v>3</v>
      </c>
      <c r="I218" s="126">
        <v>0</v>
      </c>
      <c r="J218" s="126">
        <f t="shared" si="41"/>
        <v>0</v>
      </c>
      <c r="K218" s="127"/>
      <c r="L218" s="147"/>
      <c r="M218" s="128" t="s">
        <v>1</v>
      </c>
      <c r="N218" s="129" t="s">
        <v>32</v>
      </c>
      <c r="O218" s="130">
        <v>0</v>
      </c>
      <c r="P218" s="130">
        <f t="shared" si="42"/>
        <v>0</v>
      </c>
      <c r="Q218" s="130">
        <v>0</v>
      </c>
      <c r="R218" s="130">
        <f t="shared" si="43"/>
        <v>0</v>
      </c>
      <c r="S218" s="130">
        <v>0</v>
      </c>
      <c r="T218" s="131">
        <f t="shared" si="44"/>
        <v>0</v>
      </c>
      <c r="AR218" s="132" t="s">
        <v>274</v>
      </c>
      <c r="AT218" s="132" t="s">
        <v>114</v>
      </c>
      <c r="AU218" s="132" t="s">
        <v>73</v>
      </c>
      <c r="AY218" s="13" t="s">
        <v>113</v>
      </c>
      <c r="BE218" s="133">
        <f t="shared" si="45"/>
        <v>0</v>
      </c>
      <c r="BF218" s="133">
        <f t="shared" si="46"/>
        <v>0</v>
      </c>
      <c r="BG218" s="133">
        <f t="shared" si="47"/>
        <v>0</v>
      </c>
      <c r="BH218" s="133">
        <f t="shared" si="48"/>
        <v>0</v>
      </c>
      <c r="BI218" s="133">
        <f t="shared" si="49"/>
        <v>0</v>
      </c>
      <c r="BJ218" s="13" t="s">
        <v>117</v>
      </c>
      <c r="BK218" s="134">
        <f t="shared" si="50"/>
        <v>0</v>
      </c>
      <c r="BL218" s="13" t="s">
        <v>274</v>
      </c>
      <c r="BM218" s="132" t="s">
        <v>313</v>
      </c>
    </row>
    <row r="219" spans="2:65" s="1" customFormat="1" ht="24" customHeight="1">
      <c r="B219" s="121"/>
      <c r="C219" s="122">
        <v>72</v>
      </c>
      <c r="D219" s="122" t="s">
        <v>114</v>
      </c>
      <c r="E219" s="123" t="s">
        <v>314</v>
      </c>
      <c r="F219" s="124" t="s">
        <v>315</v>
      </c>
      <c r="G219" s="125" t="s">
        <v>169</v>
      </c>
      <c r="H219" s="126">
        <v>43</v>
      </c>
      <c r="I219" s="126">
        <v>0</v>
      </c>
      <c r="J219" s="126">
        <f t="shared" ref="J219:J222" si="51">ROUND(I219*H219,3)</f>
        <v>0</v>
      </c>
      <c r="K219" s="127"/>
      <c r="L219" s="147"/>
      <c r="M219" s="128" t="s">
        <v>1</v>
      </c>
      <c r="N219" s="129" t="s">
        <v>32</v>
      </c>
      <c r="O219" s="130">
        <v>0</v>
      </c>
      <c r="P219" s="130">
        <f t="shared" ref="P219:P222" si="52">O219*H219</f>
        <v>0</v>
      </c>
      <c r="Q219" s="130">
        <v>0</v>
      </c>
      <c r="R219" s="130">
        <f t="shared" ref="R219:R222" si="53">Q219*H219</f>
        <v>0</v>
      </c>
      <c r="S219" s="130">
        <v>0</v>
      </c>
      <c r="T219" s="131">
        <f t="shared" ref="T219:T222" si="54">S219*H219</f>
        <v>0</v>
      </c>
      <c r="AR219" s="132" t="s">
        <v>274</v>
      </c>
      <c r="AT219" s="132" t="s">
        <v>114</v>
      </c>
      <c r="AU219" s="132" t="s">
        <v>73</v>
      </c>
      <c r="AY219" s="13" t="s">
        <v>113</v>
      </c>
      <c r="BE219" s="133">
        <f t="shared" ref="BE219:BE222" si="55">IF(N219="základná",J219,0)</f>
        <v>0</v>
      </c>
      <c r="BF219" s="133">
        <f t="shared" ref="BF219:BF222" si="56">IF(N219="znížená",J219,0)</f>
        <v>0</v>
      </c>
      <c r="BG219" s="133">
        <f t="shared" ref="BG219:BG222" si="57">IF(N219="zákl. prenesená",J219,0)</f>
        <v>0</v>
      </c>
      <c r="BH219" s="133">
        <f t="shared" ref="BH219:BH222" si="58">IF(N219="zníž. prenesená",J219,0)</f>
        <v>0</v>
      </c>
      <c r="BI219" s="133">
        <f t="shared" ref="BI219:BI222" si="59">IF(N219="nulová",J219,0)</f>
        <v>0</v>
      </c>
      <c r="BJ219" s="13" t="s">
        <v>117</v>
      </c>
      <c r="BK219" s="134">
        <f t="shared" ref="BK219:BK222" si="60">ROUND(I219*H219,3)</f>
        <v>0</v>
      </c>
      <c r="BL219" s="13" t="s">
        <v>274</v>
      </c>
      <c r="BM219" s="132" t="s">
        <v>316</v>
      </c>
    </row>
    <row r="220" spans="2:65" s="1" customFormat="1" ht="24" customHeight="1">
      <c r="B220" s="121"/>
      <c r="C220" s="122">
        <v>73</v>
      </c>
      <c r="D220" s="122" t="s">
        <v>114</v>
      </c>
      <c r="E220" s="123" t="s">
        <v>317</v>
      </c>
      <c r="F220" s="124" t="s">
        <v>318</v>
      </c>
      <c r="G220" s="125" t="s">
        <v>207</v>
      </c>
      <c r="H220" s="126">
        <v>18.8</v>
      </c>
      <c r="I220" s="126">
        <v>0</v>
      </c>
      <c r="J220" s="126">
        <f t="shared" si="51"/>
        <v>0</v>
      </c>
      <c r="K220" s="127"/>
      <c r="L220" s="147"/>
      <c r="M220" s="128" t="s">
        <v>1</v>
      </c>
      <c r="N220" s="129" t="s">
        <v>32</v>
      </c>
      <c r="O220" s="130">
        <v>0</v>
      </c>
      <c r="P220" s="130">
        <f t="shared" si="52"/>
        <v>0</v>
      </c>
      <c r="Q220" s="130">
        <v>0</v>
      </c>
      <c r="R220" s="130">
        <f t="shared" si="53"/>
        <v>0</v>
      </c>
      <c r="S220" s="130">
        <v>0</v>
      </c>
      <c r="T220" s="131">
        <f t="shared" si="54"/>
        <v>0</v>
      </c>
      <c r="AR220" s="132" t="s">
        <v>274</v>
      </c>
      <c r="AT220" s="132" t="s">
        <v>114</v>
      </c>
      <c r="AU220" s="132" t="s">
        <v>73</v>
      </c>
      <c r="AY220" s="13" t="s">
        <v>113</v>
      </c>
      <c r="BE220" s="133">
        <f t="shared" si="55"/>
        <v>0</v>
      </c>
      <c r="BF220" s="133">
        <f t="shared" si="56"/>
        <v>0</v>
      </c>
      <c r="BG220" s="133">
        <f t="shared" si="57"/>
        <v>0</v>
      </c>
      <c r="BH220" s="133">
        <f t="shared" si="58"/>
        <v>0</v>
      </c>
      <c r="BI220" s="133">
        <f t="shared" si="59"/>
        <v>0</v>
      </c>
      <c r="BJ220" s="13" t="s">
        <v>117</v>
      </c>
      <c r="BK220" s="134">
        <f t="shared" si="60"/>
        <v>0</v>
      </c>
      <c r="BL220" s="13" t="s">
        <v>274</v>
      </c>
      <c r="BM220" s="132" t="s">
        <v>319</v>
      </c>
    </row>
    <row r="221" spans="2:65" s="1" customFormat="1" ht="24" customHeight="1">
      <c r="B221" s="121"/>
      <c r="C221" s="122">
        <v>74</v>
      </c>
      <c r="D221" s="122" t="s">
        <v>114</v>
      </c>
      <c r="E221" s="123" t="s">
        <v>320</v>
      </c>
      <c r="F221" s="124" t="s">
        <v>321</v>
      </c>
      <c r="G221" s="125" t="s">
        <v>169</v>
      </c>
      <c r="H221" s="126">
        <v>72</v>
      </c>
      <c r="I221" s="126">
        <v>0</v>
      </c>
      <c r="J221" s="126">
        <f t="shared" si="51"/>
        <v>0</v>
      </c>
      <c r="K221" s="127"/>
      <c r="L221" s="147"/>
      <c r="M221" s="128" t="s">
        <v>1</v>
      </c>
      <c r="N221" s="129" t="s">
        <v>32</v>
      </c>
      <c r="O221" s="130">
        <v>0</v>
      </c>
      <c r="P221" s="130">
        <f t="shared" si="52"/>
        <v>0</v>
      </c>
      <c r="Q221" s="130">
        <v>0</v>
      </c>
      <c r="R221" s="130">
        <f t="shared" si="53"/>
        <v>0</v>
      </c>
      <c r="S221" s="130">
        <v>0</v>
      </c>
      <c r="T221" s="131">
        <f t="shared" si="54"/>
        <v>0</v>
      </c>
      <c r="AR221" s="132" t="s">
        <v>274</v>
      </c>
      <c r="AT221" s="132" t="s">
        <v>114</v>
      </c>
      <c r="AU221" s="132" t="s">
        <v>73</v>
      </c>
      <c r="AY221" s="13" t="s">
        <v>113</v>
      </c>
      <c r="BE221" s="133">
        <f t="shared" si="55"/>
        <v>0</v>
      </c>
      <c r="BF221" s="133">
        <f t="shared" si="56"/>
        <v>0</v>
      </c>
      <c r="BG221" s="133">
        <f t="shared" si="57"/>
        <v>0</v>
      </c>
      <c r="BH221" s="133">
        <f t="shared" si="58"/>
        <v>0</v>
      </c>
      <c r="BI221" s="133">
        <f t="shared" si="59"/>
        <v>0</v>
      </c>
      <c r="BJ221" s="13" t="s">
        <v>117</v>
      </c>
      <c r="BK221" s="134">
        <f t="shared" si="60"/>
        <v>0</v>
      </c>
      <c r="BL221" s="13" t="s">
        <v>274</v>
      </c>
      <c r="BM221" s="132" t="s">
        <v>322</v>
      </c>
    </row>
    <row r="222" spans="2:65" s="1" customFormat="1" ht="24" customHeight="1">
      <c r="B222" s="121"/>
      <c r="C222" s="122">
        <v>75</v>
      </c>
      <c r="D222" s="122" t="s">
        <v>114</v>
      </c>
      <c r="E222" s="123" t="s">
        <v>323</v>
      </c>
      <c r="F222" s="124" t="s">
        <v>324</v>
      </c>
      <c r="G222" s="125" t="s">
        <v>169</v>
      </c>
      <c r="H222" s="126">
        <v>22</v>
      </c>
      <c r="I222" s="126">
        <v>0</v>
      </c>
      <c r="J222" s="126">
        <f t="shared" si="51"/>
        <v>0</v>
      </c>
      <c r="K222" s="127"/>
      <c r="L222" s="147"/>
      <c r="M222" s="128" t="s">
        <v>1</v>
      </c>
      <c r="N222" s="129" t="s">
        <v>32</v>
      </c>
      <c r="O222" s="130">
        <v>0</v>
      </c>
      <c r="P222" s="130">
        <f t="shared" si="52"/>
        <v>0</v>
      </c>
      <c r="Q222" s="130">
        <v>0</v>
      </c>
      <c r="R222" s="130">
        <f t="shared" si="53"/>
        <v>0</v>
      </c>
      <c r="S222" s="130">
        <v>0</v>
      </c>
      <c r="T222" s="131">
        <f t="shared" si="54"/>
        <v>0</v>
      </c>
      <c r="AR222" s="132" t="s">
        <v>274</v>
      </c>
      <c r="AT222" s="132" t="s">
        <v>114</v>
      </c>
      <c r="AU222" s="132" t="s">
        <v>73</v>
      </c>
      <c r="AY222" s="13" t="s">
        <v>113</v>
      </c>
      <c r="BE222" s="133">
        <f t="shared" si="55"/>
        <v>0</v>
      </c>
      <c r="BF222" s="133">
        <f t="shared" si="56"/>
        <v>0</v>
      </c>
      <c r="BG222" s="133">
        <f t="shared" si="57"/>
        <v>0</v>
      </c>
      <c r="BH222" s="133">
        <f t="shared" si="58"/>
        <v>0</v>
      </c>
      <c r="BI222" s="133">
        <f t="shared" si="59"/>
        <v>0</v>
      </c>
      <c r="BJ222" s="13" t="s">
        <v>117</v>
      </c>
      <c r="BK222" s="134">
        <f t="shared" si="60"/>
        <v>0</v>
      </c>
      <c r="BL222" s="13" t="s">
        <v>274</v>
      </c>
      <c r="BM222" s="132" t="s">
        <v>325</v>
      </c>
    </row>
    <row r="223" spans="2:65" s="1" customFormat="1" ht="24" customHeight="1">
      <c r="B223" s="121"/>
      <c r="C223" s="150">
        <v>76</v>
      </c>
      <c r="D223" s="135" t="s">
        <v>209</v>
      </c>
      <c r="E223" s="136" t="s">
        <v>326</v>
      </c>
      <c r="F223" s="137" t="s">
        <v>327</v>
      </c>
      <c r="G223" s="138" t="s">
        <v>115</v>
      </c>
      <c r="H223" s="139">
        <v>10</v>
      </c>
      <c r="I223" s="139">
        <v>0</v>
      </c>
      <c r="J223" s="139">
        <f t="shared" ref="J223:J239" si="61">ROUND(I223*H223,3)</f>
        <v>0</v>
      </c>
      <c r="K223" s="140"/>
      <c r="L223" s="147"/>
      <c r="M223" s="141" t="s">
        <v>1</v>
      </c>
      <c r="N223" s="142" t="s">
        <v>32</v>
      </c>
      <c r="O223" s="130">
        <v>0</v>
      </c>
      <c r="P223" s="130">
        <f t="shared" ref="P223:P239" si="62">O223*H223</f>
        <v>0</v>
      </c>
      <c r="Q223" s="130">
        <v>0</v>
      </c>
      <c r="R223" s="130">
        <f t="shared" ref="R223:R239" si="63">Q223*H223</f>
        <v>0</v>
      </c>
      <c r="S223" s="130">
        <v>0</v>
      </c>
      <c r="T223" s="131">
        <f t="shared" ref="T223:T239" si="64">S223*H223</f>
        <v>0</v>
      </c>
      <c r="AR223" s="132" t="s">
        <v>274</v>
      </c>
      <c r="AT223" s="132" t="s">
        <v>209</v>
      </c>
      <c r="AU223" s="132" t="s">
        <v>73</v>
      </c>
      <c r="AY223" s="13" t="s">
        <v>113</v>
      </c>
      <c r="BE223" s="133">
        <f t="shared" ref="BE223:BE239" si="65">IF(N223="základná",J223,0)</f>
        <v>0</v>
      </c>
      <c r="BF223" s="133">
        <f t="shared" ref="BF223:BF239" si="66">IF(N223="znížená",J223,0)</f>
        <v>0</v>
      </c>
      <c r="BG223" s="133">
        <f t="shared" ref="BG223:BG239" si="67">IF(N223="zákl. prenesená",J223,0)</f>
        <v>0</v>
      </c>
      <c r="BH223" s="133">
        <f t="shared" ref="BH223:BH239" si="68">IF(N223="zníž. prenesená",J223,0)</f>
        <v>0</v>
      </c>
      <c r="BI223" s="133">
        <f t="shared" ref="BI223:BI239" si="69">IF(N223="nulová",J223,0)</f>
        <v>0</v>
      </c>
      <c r="BJ223" s="13" t="s">
        <v>117</v>
      </c>
      <c r="BK223" s="134">
        <f t="shared" ref="BK223:BK239" si="70">ROUND(I223*H223,3)</f>
        <v>0</v>
      </c>
      <c r="BL223" s="13" t="s">
        <v>274</v>
      </c>
      <c r="BM223" s="132" t="s">
        <v>328</v>
      </c>
    </row>
    <row r="224" spans="2:65" s="1" customFormat="1" ht="16.5" customHeight="1">
      <c r="B224" s="121"/>
      <c r="C224" s="122">
        <v>77</v>
      </c>
      <c r="D224" s="122" t="s">
        <v>114</v>
      </c>
      <c r="E224" s="123" t="s">
        <v>329</v>
      </c>
      <c r="F224" s="124" t="s">
        <v>330</v>
      </c>
      <c r="G224" s="125" t="s">
        <v>115</v>
      </c>
      <c r="H224" s="126">
        <v>10</v>
      </c>
      <c r="I224" s="126">
        <v>0</v>
      </c>
      <c r="J224" s="126">
        <f t="shared" si="61"/>
        <v>0</v>
      </c>
      <c r="K224" s="127"/>
      <c r="L224" s="147"/>
      <c r="M224" s="128" t="s">
        <v>1</v>
      </c>
      <c r="N224" s="129" t="s">
        <v>32</v>
      </c>
      <c r="O224" s="130">
        <v>0</v>
      </c>
      <c r="P224" s="130">
        <f t="shared" si="62"/>
        <v>0</v>
      </c>
      <c r="Q224" s="130">
        <v>0</v>
      </c>
      <c r="R224" s="130">
        <f t="shared" si="63"/>
        <v>0</v>
      </c>
      <c r="S224" s="130">
        <v>0</v>
      </c>
      <c r="T224" s="131">
        <f t="shared" si="64"/>
        <v>0</v>
      </c>
      <c r="AR224" s="132" t="s">
        <v>274</v>
      </c>
      <c r="AT224" s="132" t="s">
        <v>114</v>
      </c>
      <c r="AU224" s="132" t="s">
        <v>73</v>
      </c>
      <c r="AY224" s="13" t="s">
        <v>113</v>
      </c>
      <c r="BE224" s="133">
        <f t="shared" si="65"/>
        <v>0</v>
      </c>
      <c r="BF224" s="133">
        <f t="shared" si="66"/>
        <v>0</v>
      </c>
      <c r="BG224" s="133">
        <f t="shared" si="67"/>
        <v>0</v>
      </c>
      <c r="BH224" s="133">
        <f t="shared" si="68"/>
        <v>0</v>
      </c>
      <c r="BI224" s="133">
        <f t="shared" si="69"/>
        <v>0</v>
      </c>
      <c r="BJ224" s="13" t="s">
        <v>117</v>
      </c>
      <c r="BK224" s="134">
        <f t="shared" si="70"/>
        <v>0</v>
      </c>
      <c r="BL224" s="13" t="s">
        <v>274</v>
      </c>
      <c r="BM224" s="132" t="s">
        <v>331</v>
      </c>
    </row>
    <row r="225" spans="2:65" s="1" customFormat="1" ht="24" customHeight="1">
      <c r="B225" s="121"/>
      <c r="C225" s="122">
        <v>78</v>
      </c>
      <c r="D225" s="122" t="s">
        <v>114</v>
      </c>
      <c r="E225" s="123" t="s">
        <v>332</v>
      </c>
      <c r="F225" s="124" t="s">
        <v>333</v>
      </c>
      <c r="G225" s="125" t="s">
        <v>115</v>
      </c>
      <c r="H225" s="126">
        <v>2</v>
      </c>
      <c r="I225" s="126">
        <v>0</v>
      </c>
      <c r="J225" s="126">
        <f t="shared" si="61"/>
        <v>0</v>
      </c>
      <c r="K225" s="127"/>
      <c r="L225" s="147"/>
      <c r="M225" s="128" t="s">
        <v>1</v>
      </c>
      <c r="N225" s="129" t="s">
        <v>32</v>
      </c>
      <c r="O225" s="130">
        <v>0</v>
      </c>
      <c r="P225" s="130">
        <f t="shared" si="62"/>
        <v>0</v>
      </c>
      <c r="Q225" s="130">
        <v>0</v>
      </c>
      <c r="R225" s="130">
        <f t="shared" si="63"/>
        <v>0</v>
      </c>
      <c r="S225" s="130">
        <v>0</v>
      </c>
      <c r="T225" s="131">
        <f t="shared" si="64"/>
        <v>0</v>
      </c>
      <c r="AR225" s="132" t="s">
        <v>274</v>
      </c>
      <c r="AT225" s="132" t="s">
        <v>114</v>
      </c>
      <c r="AU225" s="132" t="s">
        <v>73</v>
      </c>
      <c r="AY225" s="13" t="s">
        <v>113</v>
      </c>
      <c r="BE225" s="133">
        <f t="shared" si="65"/>
        <v>0</v>
      </c>
      <c r="BF225" s="133">
        <f t="shared" si="66"/>
        <v>0</v>
      </c>
      <c r="BG225" s="133">
        <f t="shared" si="67"/>
        <v>0</v>
      </c>
      <c r="BH225" s="133">
        <f t="shared" si="68"/>
        <v>0</v>
      </c>
      <c r="BI225" s="133">
        <f t="shared" si="69"/>
        <v>0</v>
      </c>
      <c r="BJ225" s="13" t="s">
        <v>117</v>
      </c>
      <c r="BK225" s="134">
        <f t="shared" si="70"/>
        <v>0</v>
      </c>
      <c r="BL225" s="13" t="s">
        <v>274</v>
      </c>
      <c r="BM225" s="132" t="s">
        <v>334</v>
      </c>
    </row>
    <row r="226" spans="2:65" s="1" customFormat="1" ht="16.5" customHeight="1">
      <c r="B226" s="121"/>
      <c r="C226" s="150">
        <v>79</v>
      </c>
      <c r="D226" s="135" t="s">
        <v>209</v>
      </c>
      <c r="E226" s="136" t="s">
        <v>335</v>
      </c>
      <c r="F226" s="137" t="s">
        <v>336</v>
      </c>
      <c r="G226" s="138" t="s">
        <v>115</v>
      </c>
      <c r="H226" s="139">
        <v>2</v>
      </c>
      <c r="I226" s="139">
        <v>0</v>
      </c>
      <c r="J226" s="139">
        <f t="shared" si="61"/>
        <v>0</v>
      </c>
      <c r="K226" s="140"/>
      <c r="L226" s="147"/>
      <c r="M226" s="141" t="s">
        <v>1</v>
      </c>
      <c r="N226" s="142" t="s">
        <v>32</v>
      </c>
      <c r="O226" s="130">
        <v>0</v>
      </c>
      <c r="P226" s="130">
        <f t="shared" si="62"/>
        <v>0</v>
      </c>
      <c r="Q226" s="130">
        <v>0</v>
      </c>
      <c r="R226" s="130">
        <f t="shared" si="63"/>
        <v>0</v>
      </c>
      <c r="S226" s="130">
        <v>0</v>
      </c>
      <c r="T226" s="131">
        <f t="shared" si="64"/>
        <v>0</v>
      </c>
      <c r="AR226" s="132" t="s">
        <v>274</v>
      </c>
      <c r="AT226" s="132" t="s">
        <v>209</v>
      </c>
      <c r="AU226" s="132" t="s">
        <v>73</v>
      </c>
      <c r="AY226" s="13" t="s">
        <v>113</v>
      </c>
      <c r="BE226" s="133">
        <f t="shared" si="65"/>
        <v>0</v>
      </c>
      <c r="BF226" s="133">
        <f t="shared" si="66"/>
        <v>0</v>
      </c>
      <c r="BG226" s="133">
        <f t="shared" si="67"/>
        <v>0</v>
      </c>
      <c r="BH226" s="133">
        <f t="shared" si="68"/>
        <v>0</v>
      </c>
      <c r="BI226" s="133">
        <f t="shared" si="69"/>
        <v>0</v>
      </c>
      <c r="BJ226" s="13" t="s">
        <v>117</v>
      </c>
      <c r="BK226" s="134">
        <f t="shared" si="70"/>
        <v>0</v>
      </c>
      <c r="BL226" s="13" t="s">
        <v>274</v>
      </c>
      <c r="BM226" s="132" t="s">
        <v>337</v>
      </c>
    </row>
    <row r="227" spans="2:65" s="1" customFormat="1" ht="24" customHeight="1">
      <c r="B227" s="121"/>
      <c r="C227" s="122">
        <v>80</v>
      </c>
      <c r="D227" s="122" t="s">
        <v>114</v>
      </c>
      <c r="E227" s="123" t="s">
        <v>338</v>
      </c>
      <c r="F227" s="124" t="s">
        <v>339</v>
      </c>
      <c r="G227" s="125" t="s">
        <v>115</v>
      </c>
      <c r="H227" s="126">
        <v>1</v>
      </c>
      <c r="I227" s="126">
        <v>0</v>
      </c>
      <c r="J227" s="126">
        <f t="shared" si="61"/>
        <v>0</v>
      </c>
      <c r="K227" s="127"/>
      <c r="L227" s="147"/>
      <c r="M227" s="128" t="s">
        <v>1</v>
      </c>
      <c r="N227" s="129" t="s">
        <v>32</v>
      </c>
      <c r="O227" s="130">
        <v>0</v>
      </c>
      <c r="P227" s="130">
        <f t="shared" si="62"/>
        <v>0</v>
      </c>
      <c r="Q227" s="130">
        <v>0</v>
      </c>
      <c r="R227" s="130">
        <f t="shared" si="63"/>
        <v>0</v>
      </c>
      <c r="S227" s="130">
        <v>0</v>
      </c>
      <c r="T227" s="131">
        <f t="shared" si="64"/>
        <v>0</v>
      </c>
      <c r="AR227" s="132" t="s">
        <v>274</v>
      </c>
      <c r="AT227" s="132" t="s">
        <v>114</v>
      </c>
      <c r="AU227" s="132" t="s">
        <v>73</v>
      </c>
      <c r="AY227" s="13" t="s">
        <v>113</v>
      </c>
      <c r="BE227" s="133">
        <f t="shared" si="65"/>
        <v>0</v>
      </c>
      <c r="BF227" s="133">
        <f t="shared" si="66"/>
        <v>0</v>
      </c>
      <c r="BG227" s="133">
        <f t="shared" si="67"/>
        <v>0</v>
      </c>
      <c r="BH227" s="133">
        <f t="shared" si="68"/>
        <v>0</v>
      </c>
      <c r="BI227" s="133">
        <f t="shared" si="69"/>
        <v>0</v>
      </c>
      <c r="BJ227" s="13" t="s">
        <v>117</v>
      </c>
      <c r="BK227" s="134">
        <f t="shared" si="70"/>
        <v>0</v>
      </c>
      <c r="BL227" s="13" t="s">
        <v>274</v>
      </c>
      <c r="BM227" s="132" t="s">
        <v>340</v>
      </c>
    </row>
    <row r="228" spans="2:65" s="1" customFormat="1" ht="16.5" customHeight="1">
      <c r="B228" s="121"/>
      <c r="C228" s="150">
        <v>81</v>
      </c>
      <c r="D228" s="135" t="s">
        <v>209</v>
      </c>
      <c r="E228" s="136" t="s">
        <v>341</v>
      </c>
      <c r="F228" s="137" t="s">
        <v>342</v>
      </c>
      <c r="G228" s="138" t="s">
        <v>115</v>
      </c>
      <c r="H228" s="139">
        <v>1</v>
      </c>
      <c r="I228" s="139">
        <v>0</v>
      </c>
      <c r="J228" s="139">
        <f t="shared" si="61"/>
        <v>0</v>
      </c>
      <c r="K228" s="140"/>
      <c r="L228" s="147"/>
      <c r="M228" s="141" t="s">
        <v>1</v>
      </c>
      <c r="N228" s="142" t="s">
        <v>32</v>
      </c>
      <c r="O228" s="130">
        <v>0</v>
      </c>
      <c r="P228" s="130">
        <f t="shared" si="62"/>
        <v>0</v>
      </c>
      <c r="Q228" s="130">
        <v>0</v>
      </c>
      <c r="R228" s="130">
        <f t="shared" si="63"/>
        <v>0</v>
      </c>
      <c r="S228" s="130">
        <v>0</v>
      </c>
      <c r="T228" s="131">
        <f t="shared" si="64"/>
        <v>0</v>
      </c>
      <c r="AR228" s="132" t="s">
        <v>274</v>
      </c>
      <c r="AT228" s="132" t="s">
        <v>209</v>
      </c>
      <c r="AU228" s="132" t="s">
        <v>73</v>
      </c>
      <c r="AY228" s="13" t="s">
        <v>113</v>
      </c>
      <c r="BE228" s="133">
        <f t="shared" si="65"/>
        <v>0</v>
      </c>
      <c r="BF228" s="133">
        <f t="shared" si="66"/>
        <v>0</v>
      </c>
      <c r="BG228" s="133">
        <f t="shared" si="67"/>
        <v>0</v>
      </c>
      <c r="BH228" s="133">
        <f t="shared" si="68"/>
        <v>0</v>
      </c>
      <c r="BI228" s="133">
        <f t="shared" si="69"/>
        <v>0</v>
      </c>
      <c r="BJ228" s="13" t="s">
        <v>117</v>
      </c>
      <c r="BK228" s="134">
        <f t="shared" si="70"/>
        <v>0</v>
      </c>
      <c r="BL228" s="13" t="s">
        <v>274</v>
      </c>
      <c r="BM228" s="132" t="s">
        <v>343</v>
      </c>
    </row>
    <row r="229" spans="2:65" s="1" customFormat="1" ht="24" customHeight="1">
      <c r="B229" s="121"/>
      <c r="C229" s="122">
        <v>82</v>
      </c>
      <c r="D229" s="122" t="s">
        <v>114</v>
      </c>
      <c r="E229" s="123" t="s">
        <v>344</v>
      </c>
      <c r="F229" s="124" t="s">
        <v>345</v>
      </c>
      <c r="G229" s="125" t="s">
        <v>115</v>
      </c>
      <c r="H229" s="126">
        <v>10</v>
      </c>
      <c r="I229" s="126">
        <v>0</v>
      </c>
      <c r="J229" s="126">
        <f t="shared" si="61"/>
        <v>0</v>
      </c>
      <c r="K229" s="127"/>
      <c r="L229" s="147"/>
      <c r="M229" s="128" t="s">
        <v>1</v>
      </c>
      <c r="N229" s="129" t="s">
        <v>32</v>
      </c>
      <c r="O229" s="130">
        <v>0</v>
      </c>
      <c r="P229" s="130">
        <f t="shared" si="62"/>
        <v>0</v>
      </c>
      <c r="Q229" s="130">
        <v>0</v>
      </c>
      <c r="R229" s="130">
        <f t="shared" si="63"/>
        <v>0</v>
      </c>
      <c r="S229" s="130">
        <v>0</v>
      </c>
      <c r="T229" s="131">
        <f t="shared" si="64"/>
        <v>0</v>
      </c>
      <c r="AR229" s="132" t="s">
        <v>274</v>
      </c>
      <c r="AT229" s="132" t="s">
        <v>114</v>
      </c>
      <c r="AU229" s="132" t="s">
        <v>73</v>
      </c>
      <c r="AY229" s="13" t="s">
        <v>113</v>
      </c>
      <c r="BE229" s="133">
        <f t="shared" si="65"/>
        <v>0</v>
      </c>
      <c r="BF229" s="133">
        <f t="shared" si="66"/>
        <v>0</v>
      </c>
      <c r="BG229" s="133">
        <f t="shared" si="67"/>
        <v>0</v>
      </c>
      <c r="BH229" s="133">
        <f t="shared" si="68"/>
        <v>0</v>
      </c>
      <c r="BI229" s="133">
        <f t="shared" si="69"/>
        <v>0</v>
      </c>
      <c r="BJ229" s="13" t="s">
        <v>117</v>
      </c>
      <c r="BK229" s="134">
        <f t="shared" si="70"/>
        <v>0</v>
      </c>
      <c r="BL229" s="13" t="s">
        <v>274</v>
      </c>
      <c r="BM229" s="132" t="s">
        <v>346</v>
      </c>
    </row>
    <row r="230" spans="2:65" s="1" customFormat="1" ht="16.5" customHeight="1">
      <c r="B230" s="121"/>
      <c r="C230" s="150">
        <v>83</v>
      </c>
      <c r="D230" s="135" t="s">
        <v>209</v>
      </c>
      <c r="E230" s="136" t="s">
        <v>347</v>
      </c>
      <c r="F230" s="137" t="s">
        <v>348</v>
      </c>
      <c r="G230" s="138" t="s">
        <v>115</v>
      </c>
      <c r="H230" s="139">
        <v>10</v>
      </c>
      <c r="I230" s="139">
        <v>0</v>
      </c>
      <c r="J230" s="139">
        <f t="shared" si="61"/>
        <v>0</v>
      </c>
      <c r="K230" s="140"/>
      <c r="L230" s="147"/>
      <c r="M230" s="141" t="s">
        <v>1</v>
      </c>
      <c r="N230" s="142" t="s">
        <v>32</v>
      </c>
      <c r="O230" s="130">
        <v>0</v>
      </c>
      <c r="P230" s="130">
        <f t="shared" si="62"/>
        <v>0</v>
      </c>
      <c r="Q230" s="130">
        <v>0</v>
      </c>
      <c r="R230" s="130">
        <f t="shared" si="63"/>
        <v>0</v>
      </c>
      <c r="S230" s="130">
        <v>0</v>
      </c>
      <c r="T230" s="131">
        <f t="shared" si="64"/>
        <v>0</v>
      </c>
      <c r="AR230" s="132" t="s">
        <v>274</v>
      </c>
      <c r="AT230" s="132" t="s">
        <v>209</v>
      </c>
      <c r="AU230" s="132" t="s">
        <v>73</v>
      </c>
      <c r="AY230" s="13" t="s">
        <v>113</v>
      </c>
      <c r="BE230" s="133">
        <f t="shared" si="65"/>
        <v>0</v>
      </c>
      <c r="BF230" s="133">
        <f t="shared" si="66"/>
        <v>0</v>
      </c>
      <c r="BG230" s="133">
        <f t="shared" si="67"/>
        <v>0</v>
      </c>
      <c r="BH230" s="133">
        <f t="shared" si="68"/>
        <v>0</v>
      </c>
      <c r="BI230" s="133">
        <f t="shared" si="69"/>
        <v>0</v>
      </c>
      <c r="BJ230" s="13" t="s">
        <v>117</v>
      </c>
      <c r="BK230" s="134">
        <f t="shared" si="70"/>
        <v>0</v>
      </c>
      <c r="BL230" s="13" t="s">
        <v>274</v>
      </c>
      <c r="BM230" s="132" t="s">
        <v>349</v>
      </c>
    </row>
    <row r="231" spans="2:65" s="1" customFormat="1" ht="24" customHeight="1">
      <c r="B231" s="121"/>
      <c r="C231" s="122">
        <v>84</v>
      </c>
      <c r="D231" s="122" t="s">
        <v>114</v>
      </c>
      <c r="E231" s="123" t="s">
        <v>350</v>
      </c>
      <c r="F231" s="124" t="s">
        <v>351</v>
      </c>
      <c r="G231" s="125" t="s">
        <v>169</v>
      </c>
      <c r="H231" s="126">
        <v>43</v>
      </c>
      <c r="I231" s="126">
        <v>0</v>
      </c>
      <c r="J231" s="126">
        <f t="shared" si="61"/>
        <v>0</v>
      </c>
      <c r="K231" s="127"/>
      <c r="L231" s="147"/>
      <c r="M231" s="128" t="s">
        <v>1</v>
      </c>
      <c r="N231" s="129" t="s">
        <v>32</v>
      </c>
      <c r="O231" s="130">
        <v>0</v>
      </c>
      <c r="P231" s="130">
        <f t="shared" si="62"/>
        <v>0</v>
      </c>
      <c r="Q231" s="130">
        <v>0</v>
      </c>
      <c r="R231" s="130">
        <f t="shared" si="63"/>
        <v>0</v>
      </c>
      <c r="S231" s="130">
        <v>0</v>
      </c>
      <c r="T231" s="131">
        <f t="shared" si="64"/>
        <v>0</v>
      </c>
      <c r="AR231" s="132" t="s">
        <v>274</v>
      </c>
      <c r="AT231" s="132" t="s">
        <v>114</v>
      </c>
      <c r="AU231" s="132" t="s">
        <v>73</v>
      </c>
      <c r="AY231" s="13" t="s">
        <v>113</v>
      </c>
      <c r="BE231" s="133">
        <f t="shared" si="65"/>
        <v>0</v>
      </c>
      <c r="BF231" s="133">
        <f t="shared" si="66"/>
        <v>0</v>
      </c>
      <c r="BG231" s="133">
        <f t="shared" si="67"/>
        <v>0</v>
      </c>
      <c r="BH231" s="133">
        <f t="shared" si="68"/>
        <v>0</v>
      </c>
      <c r="BI231" s="133">
        <f t="shared" si="69"/>
        <v>0</v>
      </c>
      <c r="BJ231" s="13" t="s">
        <v>117</v>
      </c>
      <c r="BK231" s="134">
        <f t="shared" si="70"/>
        <v>0</v>
      </c>
      <c r="BL231" s="13" t="s">
        <v>274</v>
      </c>
      <c r="BM231" s="132" t="s">
        <v>352</v>
      </c>
    </row>
    <row r="232" spans="2:65" s="1" customFormat="1" ht="24" customHeight="1">
      <c r="B232" s="121"/>
      <c r="C232" s="122">
        <v>85</v>
      </c>
      <c r="D232" s="122" t="s">
        <v>114</v>
      </c>
      <c r="E232" s="123" t="s">
        <v>353</v>
      </c>
      <c r="F232" s="124" t="s">
        <v>354</v>
      </c>
      <c r="G232" s="125" t="s">
        <v>169</v>
      </c>
      <c r="H232" s="126">
        <v>43</v>
      </c>
      <c r="I232" s="126">
        <v>0</v>
      </c>
      <c r="J232" s="126">
        <f t="shared" si="61"/>
        <v>0</v>
      </c>
      <c r="K232" s="127"/>
      <c r="L232" s="147"/>
      <c r="M232" s="128" t="s">
        <v>1</v>
      </c>
      <c r="N232" s="129" t="s">
        <v>32</v>
      </c>
      <c r="O232" s="130">
        <v>0</v>
      </c>
      <c r="P232" s="130">
        <f t="shared" si="62"/>
        <v>0</v>
      </c>
      <c r="Q232" s="130">
        <v>0</v>
      </c>
      <c r="R232" s="130">
        <f t="shared" si="63"/>
        <v>0</v>
      </c>
      <c r="S232" s="130">
        <v>0</v>
      </c>
      <c r="T232" s="131">
        <f t="shared" si="64"/>
        <v>0</v>
      </c>
      <c r="AR232" s="132" t="s">
        <v>274</v>
      </c>
      <c r="AT232" s="132" t="s">
        <v>114</v>
      </c>
      <c r="AU232" s="132" t="s">
        <v>73</v>
      </c>
      <c r="AY232" s="13" t="s">
        <v>113</v>
      </c>
      <c r="BE232" s="133">
        <f t="shared" si="65"/>
        <v>0</v>
      </c>
      <c r="BF232" s="133">
        <f t="shared" si="66"/>
        <v>0</v>
      </c>
      <c r="BG232" s="133">
        <f t="shared" si="67"/>
        <v>0</v>
      </c>
      <c r="BH232" s="133">
        <f t="shared" si="68"/>
        <v>0</v>
      </c>
      <c r="BI232" s="133">
        <f t="shared" si="69"/>
        <v>0</v>
      </c>
      <c r="BJ232" s="13" t="s">
        <v>117</v>
      </c>
      <c r="BK232" s="134">
        <f t="shared" si="70"/>
        <v>0</v>
      </c>
      <c r="BL232" s="13" t="s">
        <v>274</v>
      </c>
      <c r="BM232" s="132" t="s">
        <v>355</v>
      </c>
    </row>
    <row r="233" spans="2:65" s="1" customFormat="1" ht="24" customHeight="1">
      <c r="B233" s="121"/>
      <c r="C233" s="122">
        <v>86</v>
      </c>
      <c r="D233" s="122"/>
      <c r="E233" s="123" t="s">
        <v>353</v>
      </c>
      <c r="F233" s="124" t="s">
        <v>528</v>
      </c>
      <c r="G233" s="125" t="s">
        <v>169</v>
      </c>
      <c r="H233" s="126">
        <v>24</v>
      </c>
      <c r="I233" s="126">
        <v>0</v>
      </c>
      <c r="J233" s="126">
        <f t="shared" si="61"/>
        <v>0</v>
      </c>
      <c r="K233" s="127"/>
      <c r="L233" s="147"/>
      <c r="M233" s="128"/>
      <c r="N233" s="129"/>
      <c r="O233" s="130"/>
      <c r="P233" s="130"/>
      <c r="Q233" s="130"/>
      <c r="R233" s="130"/>
      <c r="S233" s="130"/>
      <c r="T233" s="131"/>
      <c r="AR233" s="132"/>
      <c r="AT233" s="132"/>
      <c r="AU233" s="132"/>
      <c r="AY233" s="13"/>
      <c r="BE233" s="133"/>
      <c r="BF233" s="133"/>
      <c r="BG233" s="133"/>
      <c r="BH233" s="133"/>
      <c r="BI233" s="133"/>
      <c r="BJ233" s="13"/>
      <c r="BK233" s="134">
        <f t="shared" si="70"/>
        <v>0</v>
      </c>
      <c r="BL233" s="13"/>
      <c r="BM233" s="132"/>
    </row>
    <row r="234" spans="2:65" s="1" customFormat="1" ht="24" customHeight="1">
      <c r="B234" s="121"/>
      <c r="C234" s="122">
        <v>87</v>
      </c>
      <c r="D234" s="122" t="s">
        <v>114</v>
      </c>
      <c r="E234" s="123" t="s">
        <v>356</v>
      </c>
      <c r="F234" s="124" t="s">
        <v>357</v>
      </c>
      <c r="G234" s="125" t="s">
        <v>207</v>
      </c>
      <c r="H234" s="126">
        <v>20.785</v>
      </c>
      <c r="I234" s="126">
        <v>0</v>
      </c>
      <c r="J234" s="126">
        <f t="shared" si="61"/>
        <v>0</v>
      </c>
      <c r="K234" s="127"/>
      <c r="L234" s="147"/>
      <c r="M234" s="128" t="s">
        <v>1</v>
      </c>
      <c r="N234" s="129" t="s">
        <v>32</v>
      </c>
      <c r="O234" s="130">
        <v>0</v>
      </c>
      <c r="P234" s="130">
        <f t="shared" si="62"/>
        <v>0</v>
      </c>
      <c r="Q234" s="130">
        <v>0</v>
      </c>
      <c r="R234" s="130">
        <f t="shared" si="63"/>
        <v>0</v>
      </c>
      <c r="S234" s="130">
        <v>0</v>
      </c>
      <c r="T234" s="131">
        <f t="shared" si="64"/>
        <v>0</v>
      </c>
      <c r="AR234" s="132" t="s">
        <v>274</v>
      </c>
      <c r="AT234" s="132" t="s">
        <v>114</v>
      </c>
      <c r="AU234" s="132" t="s">
        <v>73</v>
      </c>
      <c r="AY234" s="13" t="s">
        <v>113</v>
      </c>
      <c r="BE234" s="133">
        <f t="shared" si="65"/>
        <v>0</v>
      </c>
      <c r="BF234" s="133">
        <f t="shared" si="66"/>
        <v>0</v>
      </c>
      <c r="BG234" s="133">
        <f t="shared" si="67"/>
        <v>0</v>
      </c>
      <c r="BH234" s="133">
        <f t="shared" si="68"/>
        <v>0</v>
      </c>
      <c r="BI234" s="133">
        <f t="shared" si="69"/>
        <v>0</v>
      </c>
      <c r="BJ234" s="13" t="s">
        <v>117</v>
      </c>
      <c r="BK234" s="134">
        <f t="shared" si="70"/>
        <v>0</v>
      </c>
      <c r="BL234" s="13" t="s">
        <v>274</v>
      </c>
      <c r="BM234" s="132" t="s">
        <v>358</v>
      </c>
    </row>
    <row r="235" spans="2:65" s="1" customFormat="1" ht="24" customHeight="1">
      <c r="B235" s="121"/>
      <c r="C235" s="122">
        <v>88</v>
      </c>
      <c r="D235" s="122" t="s">
        <v>114</v>
      </c>
      <c r="E235" s="123" t="s">
        <v>359</v>
      </c>
      <c r="F235" s="124" t="s">
        <v>529</v>
      </c>
      <c r="G235" s="125" t="s">
        <v>115</v>
      </c>
      <c r="H235" s="126">
        <v>1</v>
      </c>
      <c r="I235" s="126">
        <v>0</v>
      </c>
      <c r="J235" s="126">
        <f t="shared" si="61"/>
        <v>0</v>
      </c>
      <c r="K235" s="127"/>
      <c r="L235" s="147"/>
      <c r="M235" s="128" t="s">
        <v>1</v>
      </c>
      <c r="N235" s="129" t="s">
        <v>32</v>
      </c>
      <c r="O235" s="130">
        <v>0</v>
      </c>
      <c r="P235" s="130">
        <f t="shared" si="62"/>
        <v>0</v>
      </c>
      <c r="Q235" s="130">
        <v>0</v>
      </c>
      <c r="R235" s="130">
        <f t="shared" si="63"/>
        <v>0</v>
      </c>
      <c r="S235" s="130">
        <v>0</v>
      </c>
      <c r="T235" s="131">
        <f t="shared" si="64"/>
        <v>0</v>
      </c>
      <c r="AR235" s="132" t="s">
        <v>274</v>
      </c>
      <c r="AT235" s="132" t="s">
        <v>114</v>
      </c>
      <c r="AU235" s="132" t="s">
        <v>73</v>
      </c>
      <c r="AY235" s="13" t="s">
        <v>113</v>
      </c>
      <c r="BE235" s="133">
        <f t="shared" si="65"/>
        <v>0</v>
      </c>
      <c r="BF235" s="133">
        <f t="shared" si="66"/>
        <v>0</v>
      </c>
      <c r="BG235" s="133">
        <f t="shared" si="67"/>
        <v>0</v>
      </c>
      <c r="BH235" s="133">
        <f t="shared" si="68"/>
        <v>0</v>
      </c>
      <c r="BI235" s="133">
        <f t="shared" si="69"/>
        <v>0</v>
      </c>
      <c r="BJ235" s="13" t="s">
        <v>117</v>
      </c>
      <c r="BK235" s="134">
        <f t="shared" si="70"/>
        <v>0</v>
      </c>
      <c r="BL235" s="13" t="s">
        <v>274</v>
      </c>
      <c r="BM235" s="132" t="s">
        <v>360</v>
      </c>
    </row>
    <row r="236" spans="2:65" s="1" customFormat="1" ht="24" customHeight="1">
      <c r="B236" s="121"/>
      <c r="C236" s="150">
        <v>89</v>
      </c>
      <c r="D236" s="135" t="s">
        <v>209</v>
      </c>
      <c r="E236" s="136" t="s">
        <v>361</v>
      </c>
      <c r="F236" s="137" t="s">
        <v>501</v>
      </c>
      <c r="G236" s="138" t="s">
        <v>115</v>
      </c>
      <c r="H236" s="139">
        <v>1</v>
      </c>
      <c r="I236" s="139">
        <v>0</v>
      </c>
      <c r="J236" s="139">
        <f t="shared" si="61"/>
        <v>0</v>
      </c>
      <c r="K236" s="140"/>
      <c r="L236" s="147"/>
      <c r="M236" s="141" t="s">
        <v>1</v>
      </c>
      <c r="N236" s="142" t="s">
        <v>32</v>
      </c>
      <c r="O236" s="130">
        <v>0</v>
      </c>
      <c r="P236" s="130">
        <f t="shared" si="62"/>
        <v>0</v>
      </c>
      <c r="Q236" s="130">
        <v>0</v>
      </c>
      <c r="R236" s="130">
        <f t="shared" si="63"/>
        <v>0</v>
      </c>
      <c r="S236" s="130">
        <v>0</v>
      </c>
      <c r="T236" s="131">
        <f t="shared" si="64"/>
        <v>0</v>
      </c>
      <c r="AR236" s="132" t="s">
        <v>274</v>
      </c>
      <c r="AT236" s="132" t="s">
        <v>209</v>
      </c>
      <c r="AU236" s="132" t="s">
        <v>73</v>
      </c>
      <c r="AY236" s="13" t="s">
        <v>113</v>
      </c>
      <c r="BE236" s="133">
        <f t="shared" si="65"/>
        <v>0</v>
      </c>
      <c r="BF236" s="133">
        <f t="shared" si="66"/>
        <v>0</v>
      </c>
      <c r="BG236" s="133">
        <f t="shared" si="67"/>
        <v>0</v>
      </c>
      <c r="BH236" s="133">
        <f t="shared" si="68"/>
        <v>0</v>
      </c>
      <c r="BI236" s="133">
        <f t="shared" si="69"/>
        <v>0</v>
      </c>
      <c r="BJ236" s="13" t="s">
        <v>117</v>
      </c>
      <c r="BK236" s="134">
        <f t="shared" si="70"/>
        <v>0</v>
      </c>
      <c r="BL236" s="13" t="s">
        <v>274</v>
      </c>
      <c r="BM236" s="132" t="s">
        <v>362</v>
      </c>
    </row>
    <row r="237" spans="2:65" s="1" customFormat="1" ht="24" customHeight="1">
      <c r="B237" s="121"/>
      <c r="C237" s="122">
        <v>90</v>
      </c>
      <c r="D237" s="122" t="s">
        <v>114</v>
      </c>
      <c r="E237" s="123" t="s">
        <v>363</v>
      </c>
      <c r="F237" s="124" t="s">
        <v>534</v>
      </c>
      <c r="G237" s="125" t="s">
        <v>115</v>
      </c>
      <c r="H237" s="126">
        <v>2</v>
      </c>
      <c r="I237" s="126">
        <v>0</v>
      </c>
      <c r="J237" s="126">
        <f t="shared" si="61"/>
        <v>0</v>
      </c>
      <c r="K237" s="127"/>
      <c r="L237" s="147"/>
      <c r="M237" s="128" t="s">
        <v>1</v>
      </c>
      <c r="N237" s="129" t="s">
        <v>32</v>
      </c>
      <c r="O237" s="130">
        <v>0</v>
      </c>
      <c r="P237" s="130">
        <f t="shared" si="62"/>
        <v>0</v>
      </c>
      <c r="Q237" s="130">
        <v>0</v>
      </c>
      <c r="R237" s="130">
        <f t="shared" si="63"/>
        <v>0</v>
      </c>
      <c r="S237" s="130">
        <v>0</v>
      </c>
      <c r="T237" s="131">
        <f t="shared" si="64"/>
        <v>0</v>
      </c>
      <c r="AR237" s="132" t="s">
        <v>274</v>
      </c>
      <c r="AT237" s="132" t="s">
        <v>114</v>
      </c>
      <c r="AU237" s="132" t="s">
        <v>73</v>
      </c>
      <c r="AY237" s="13" t="s">
        <v>113</v>
      </c>
      <c r="BE237" s="133">
        <f t="shared" si="65"/>
        <v>0</v>
      </c>
      <c r="BF237" s="133">
        <f t="shared" si="66"/>
        <v>0</v>
      </c>
      <c r="BG237" s="133">
        <f t="shared" si="67"/>
        <v>0</v>
      </c>
      <c r="BH237" s="133">
        <f t="shared" si="68"/>
        <v>0</v>
      </c>
      <c r="BI237" s="133">
        <f t="shared" si="69"/>
        <v>0</v>
      </c>
      <c r="BJ237" s="13" t="s">
        <v>117</v>
      </c>
      <c r="BK237" s="134">
        <f t="shared" si="70"/>
        <v>0</v>
      </c>
      <c r="BL237" s="13" t="s">
        <v>274</v>
      </c>
      <c r="BM237" s="132" t="s">
        <v>364</v>
      </c>
    </row>
    <row r="238" spans="2:65" s="1" customFormat="1" ht="24" customHeight="1">
      <c r="B238" s="121"/>
      <c r="C238" s="122" t="s">
        <v>546</v>
      </c>
      <c r="D238" s="122" t="s">
        <v>209</v>
      </c>
      <c r="E238" s="123" t="s">
        <v>545</v>
      </c>
      <c r="F238" s="124" t="s">
        <v>544</v>
      </c>
      <c r="G238" s="125" t="s">
        <v>115</v>
      </c>
      <c r="H238" s="126">
        <v>1</v>
      </c>
      <c r="I238" s="126">
        <v>0</v>
      </c>
      <c r="J238" s="126">
        <f t="shared" si="61"/>
        <v>0</v>
      </c>
      <c r="K238" s="127"/>
      <c r="L238" s="147"/>
      <c r="M238" s="128"/>
      <c r="N238" s="129"/>
      <c r="O238" s="130"/>
      <c r="P238" s="130"/>
      <c r="Q238" s="130"/>
      <c r="R238" s="130"/>
      <c r="S238" s="130"/>
      <c r="T238" s="131"/>
      <c r="AR238" s="132"/>
      <c r="AT238" s="132"/>
      <c r="AU238" s="132"/>
      <c r="AY238" s="13"/>
      <c r="BE238" s="133"/>
      <c r="BF238" s="133"/>
      <c r="BG238" s="133"/>
      <c r="BH238" s="133"/>
      <c r="BI238" s="133"/>
      <c r="BJ238" s="13"/>
      <c r="BK238" s="134">
        <f t="shared" si="70"/>
        <v>0</v>
      </c>
      <c r="BL238" s="13"/>
      <c r="BM238" s="132"/>
    </row>
    <row r="239" spans="2:65" s="1" customFormat="1" ht="16.5" customHeight="1">
      <c r="B239" s="121"/>
      <c r="C239" s="150">
        <v>91</v>
      </c>
      <c r="D239" s="135" t="s">
        <v>209</v>
      </c>
      <c r="E239" s="136" t="s">
        <v>365</v>
      </c>
      <c r="F239" s="137" t="s">
        <v>366</v>
      </c>
      <c r="G239" s="138" t="s">
        <v>115</v>
      </c>
      <c r="H239" s="139">
        <v>1</v>
      </c>
      <c r="I239" s="139">
        <v>0</v>
      </c>
      <c r="J239" s="139">
        <f t="shared" si="61"/>
        <v>0</v>
      </c>
      <c r="K239" s="140"/>
      <c r="L239" s="147"/>
      <c r="M239" s="141" t="s">
        <v>1</v>
      </c>
      <c r="N239" s="142" t="s">
        <v>32</v>
      </c>
      <c r="O239" s="130">
        <v>0</v>
      </c>
      <c r="P239" s="130">
        <f t="shared" si="62"/>
        <v>0</v>
      </c>
      <c r="Q239" s="130">
        <v>0</v>
      </c>
      <c r="R239" s="130">
        <f t="shared" si="63"/>
        <v>0</v>
      </c>
      <c r="S239" s="130">
        <v>0</v>
      </c>
      <c r="T239" s="131">
        <f t="shared" si="64"/>
        <v>0</v>
      </c>
      <c r="AR239" s="132" t="s">
        <v>274</v>
      </c>
      <c r="AT239" s="132" t="s">
        <v>209</v>
      </c>
      <c r="AU239" s="132" t="s">
        <v>73</v>
      </c>
      <c r="AY239" s="13" t="s">
        <v>113</v>
      </c>
      <c r="BE239" s="133">
        <f t="shared" si="65"/>
        <v>0</v>
      </c>
      <c r="BF239" s="133">
        <f t="shared" si="66"/>
        <v>0</v>
      </c>
      <c r="BG239" s="133">
        <f t="shared" si="67"/>
        <v>0</v>
      </c>
      <c r="BH239" s="133">
        <f t="shared" si="68"/>
        <v>0</v>
      </c>
      <c r="BI239" s="133">
        <f t="shared" si="69"/>
        <v>0</v>
      </c>
      <c r="BJ239" s="13" t="s">
        <v>117</v>
      </c>
      <c r="BK239" s="134">
        <f t="shared" si="70"/>
        <v>0</v>
      </c>
      <c r="BL239" s="13" t="s">
        <v>274</v>
      </c>
      <c r="BM239" s="132" t="s">
        <v>367</v>
      </c>
    </row>
    <row r="240" spans="2:65" s="1" customFormat="1" ht="16.5" customHeight="1">
      <c r="B240" s="121"/>
      <c r="C240" s="122">
        <v>92</v>
      </c>
      <c r="D240" s="122" t="s">
        <v>114</v>
      </c>
      <c r="E240" s="123" t="s">
        <v>368</v>
      </c>
      <c r="F240" s="124" t="s">
        <v>369</v>
      </c>
      <c r="G240" s="125" t="s">
        <v>115</v>
      </c>
      <c r="H240" s="126">
        <v>1</v>
      </c>
      <c r="I240" s="126">
        <v>0</v>
      </c>
      <c r="J240" s="126">
        <f t="shared" ref="J240:J259" si="71">ROUND(I240*H240,3)</f>
        <v>0</v>
      </c>
      <c r="K240" s="127"/>
      <c r="L240" s="147"/>
      <c r="M240" s="128" t="s">
        <v>1</v>
      </c>
      <c r="N240" s="129" t="s">
        <v>32</v>
      </c>
      <c r="O240" s="130">
        <v>0</v>
      </c>
      <c r="P240" s="130">
        <f t="shared" ref="P240:P259" si="72">O240*H240</f>
        <v>0</v>
      </c>
      <c r="Q240" s="130">
        <v>0</v>
      </c>
      <c r="R240" s="130">
        <f t="shared" ref="R240:R259" si="73">Q240*H240</f>
        <v>0</v>
      </c>
      <c r="S240" s="130">
        <v>0</v>
      </c>
      <c r="T240" s="131">
        <f t="shared" ref="T240:T259" si="74">S240*H240</f>
        <v>0</v>
      </c>
      <c r="AR240" s="132" t="s">
        <v>274</v>
      </c>
      <c r="AT240" s="132" t="s">
        <v>114</v>
      </c>
      <c r="AU240" s="132" t="s">
        <v>73</v>
      </c>
      <c r="AY240" s="13" t="s">
        <v>113</v>
      </c>
      <c r="BE240" s="133">
        <f t="shared" ref="BE240:BE259" si="75">IF(N240="základná",J240,0)</f>
        <v>0</v>
      </c>
      <c r="BF240" s="133">
        <f t="shared" ref="BF240:BF259" si="76">IF(N240="znížená",J240,0)</f>
        <v>0</v>
      </c>
      <c r="BG240" s="133">
        <f t="shared" ref="BG240:BG259" si="77">IF(N240="zákl. prenesená",J240,0)</f>
        <v>0</v>
      </c>
      <c r="BH240" s="133">
        <f t="shared" ref="BH240:BH259" si="78">IF(N240="zníž. prenesená",J240,0)</f>
        <v>0</v>
      </c>
      <c r="BI240" s="133">
        <f t="shared" ref="BI240:BI259" si="79">IF(N240="nulová",J240,0)</f>
        <v>0</v>
      </c>
      <c r="BJ240" s="13" t="s">
        <v>117</v>
      </c>
      <c r="BK240" s="134">
        <f t="shared" ref="BK240:BK259" si="80">ROUND(I240*H240,3)</f>
        <v>0</v>
      </c>
      <c r="BL240" s="13" t="s">
        <v>274</v>
      </c>
      <c r="BM240" s="132" t="s">
        <v>370</v>
      </c>
    </row>
    <row r="241" spans="2:65" s="1" customFormat="1" ht="36" customHeight="1">
      <c r="B241" s="121"/>
      <c r="C241" s="150">
        <v>93</v>
      </c>
      <c r="D241" s="135" t="s">
        <v>209</v>
      </c>
      <c r="E241" s="136" t="s">
        <v>371</v>
      </c>
      <c r="F241" s="137" t="s">
        <v>372</v>
      </c>
      <c r="G241" s="138" t="s">
        <v>115</v>
      </c>
      <c r="H241" s="139">
        <v>2</v>
      </c>
      <c r="I241" s="139">
        <v>0</v>
      </c>
      <c r="J241" s="139">
        <f t="shared" si="71"/>
        <v>0</v>
      </c>
      <c r="K241" s="140"/>
      <c r="L241" s="147"/>
      <c r="M241" s="141" t="s">
        <v>1</v>
      </c>
      <c r="N241" s="142" t="s">
        <v>32</v>
      </c>
      <c r="O241" s="130">
        <v>0</v>
      </c>
      <c r="P241" s="130">
        <f t="shared" si="72"/>
        <v>0</v>
      </c>
      <c r="Q241" s="130">
        <v>0</v>
      </c>
      <c r="R241" s="130">
        <f t="shared" si="73"/>
        <v>0</v>
      </c>
      <c r="S241" s="130">
        <v>0</v>
      </c>
      <c r="T241" s="131">
        <f t="shared" si="74"/>
        <v>0</v>
      </c>
      <c r="AR241" s="132" t="s">
        <v>274</v>
      </c>
      <c r="AT241" s="132" t="s">
        <v>209</v>
      </c>
      <c r="AU241" s="132" t="s">
        <v>73</v>
      </c>
      <c r="AY241" s="13" t="s">
        <v>113</v>
      </c>
      <c r="BE241" s="133">
        <f t="shared" si="75"/>
        <v>0</v>
      </c>
      <c r="BF241" s="133">
        <f t="shared" si="76"/>
        <v>0</v>
      </c>
      <c r="BG241" s="133">
        <f t="shared" si="77"/>
        <v>0</v>
      </c>
      <c r="BH241" s="133">
        <f t="shared" si="78"/>
        <v>0</v>
      </c>
      <c r="BI241" s="133">
        <f t="shared" si="79"/>
        <v>0</v>
      </c>
      <c r="BJ241" s="13" t="s">
        <v>117</v>
      </c>
      <c r="BK241" s="134">
        <f t="shared" si="80"/>
        <v>0</v>
      </c>
      <c r="BL241" s="13" t="s">
        <v>274</v>
      </c>
      <c r="BM241" s="132" t="s">
        <v>373</v>
      </c>
    </row>
    <row r="242" spans="2:65" s="1" customFormat="1" ht="24" customHeight="1">
      <c r="B242" s="121"/>
      <c r="C242" s="122">
        <v>94</v>
      </c>
      <c r="D242" s="122" t="s">
        <v>114</v>
      </c>
      <c r="E242" s="123" t="s">
        <v>375</v>
      </c>
      <c r="F242" s="124" t="s">
        <v>376</v>
      </c>
      <c r="G242" s="125" t="s">
        <v>374</v>
      </c>
      <c r="H242" s="126">
        <v>2</v>
      </c>
      <c r="I242" s="126">
        <v>0</v>
      </c>
      <c r="J242" s="126">
        <f t="shared" si="71"/>
        <v>0</v>
      </c>
      <c r="K242" s="127"/>
      <c r="L242" s="147"/>
      <c r="M242" s="128" t="s">
        <v>1</v>
      </c>
      <c r="N242" s="129" t="s">
        <v>32</v>
      </c>
      <c r="O242" s="130">
        <v>0</v>
      </c>
      <c r="P242" s="130">
        <f t="shared" si="72"/>
        <v>0</v>
      </c>
      <c r="Q242" s="130">
        <v>0</v>
      </c>
      <c r="R242" s="130">
        <f t="shared" si="73"/>
        <v>0</v>
      </c>
      <c r="S242" s="130">
        <v>0</v>
      </c>
      <c r="T242" s="131">
        <f t="shared" si="74"/>
        <v>0</v>
      </c>
      <c r="AR242" s="132" t="s">
        <v>274</v>
      </c>
      <c r="AT242" s="132" t="s">
        <v>114</v>
      </c>
      <c r="AU242" s="132" t="s">
        <v>73</v>
      </c>
      <c r="AY242" s="13" t="s">
        <v>113</v>
      </c>
      <c r="BE242" s="133">
        <f t="shared" si="75"/>
        <v>0</v>
      </c>
      <c r="BF242" s="133">
        <f t="shared" si="76"/>
        <v>0</v>
      </c>
      <c r="BG242" s="133">
        <f t="shared" si="77"/>
        <v>0</v>
      </c>
      <c r="BH242" s="133">
        <f t="shared" si="78"/>
        <v>0</v>
      </c>
      <c r="BI242" s="133">
        <f t="shared" si="79"/>
        <v>0</v>
      </c>
      <c r="BJ242" s="13" t="s">
        <v>117</v>
      </c>
      <c r="BK242" s="134">
        <f t="shared" si="80"/>
        <v>0</v>
      </c>
      <c r="BL242" s="13" t="s">
        <v>274</v>
      </c>
      <c r="BM242" s="132" t="s">
        <v>377</v>
      </c>
    </row>
    <row r="243" spans="2:65" s="1" customFormat="1" ht="24" customHeight="1">
      <c r="B243" s="121"/>
      <c r="C243" s="122">
        <v>95</v>
      </c>
      <c r="D243" s="122" t="s">
        <v>114</v>
      </c>
      <c r="E243" s="123" t="s">
        <v>378</v>
      </c>
      <c r="F243" s="124" t="s">
        <v>379</v>
      </c>
      <c r="G243" s="125" t="s">
        <v>115</v>
      </c>
      <c r="H243" s="126">
        <v>2</v>
      </c>
      <c r="I243" s="126">
        <v>0</v>
      </c>
      <c r="J243" s="126">
        <f t="shared" si="71"/>
        <v>0</v>
      </c>
      <c r="K243" s="127"/>
      <c r="L243" s="147"/>
      <c r="M243" s="128" t="s">
        <v>1</v>
      </c>
      <c r="N243" s="129" t="s">
        <v>32</v>
      </c>
      <c r="O243" s="130">
        <v>0</v>
      </c>
      <c r="P243" s="130">
        <f t="shared" si="72"/>
        <v>0</v>
      </c>
      <c r="Q243" s="130">
        <v>0</v>
      </c>
      <c r="R243" s="130">
        <f t="shared" si="73"/>
        <v>0</v>
      </c>
      <c r="S243" s="130">
        <v>0</v>
      </c>
      <c r="T243" s="131">
        <f t="shared" si="74"/>
        <v>0</v>
      </c>
      <c r="AR243" s="132" t="s">
        <v>274</v>
      </c>
      <c r="AT243" s="132" t="s">
        <v>114</v>
      </c>
      <c r="AU243" s="132" t="s">
        <v>73</v>
      </c>
      <c r="AY243" s="13" t="s">
        <v>113</v>
      </c>
      <c r="BE243" s="133">
        <f t="shared" si="75"/>
        <v>0</v>
      </c>
      <c r="BF243" s="133">
        <f t="shared" si="76"/>
        <v>0</v>
      </c>
      <c r="BG243" s="133">
        <f t="shared" si="77"/>
        <v>0</v>
      </c>
      <c r="BH243" s="133">
        <f t="shared" si="78"/>
        <v>0</v>
      </c>
      <c r="BI243" s="133">
        <f t="shared" si="79"/>
        <v>0</v>
      </c>
      <c r="BJ243" s="13" t="s">
        <v>117</v>
      </c>
      <c r="BK243" s="134">
        <f t="shared" si="80"/>
        <v>0</v>
      </c>
      <c r="BL243" s="13" t="s">
        <v>274</v>
      </c>
      <c r="BM243" s="132" t="s">
        <v>380</v>
      </c>
    </row>
    <row r="244" spans="2:65" s="1" customFormat="1" ht="24" customHeight="1">
      <c r="B244" s="121"/>
      <c r="C244" s="150">
        <v>96</v>
      </c>
      <c r="D244" s="135" t="s">
        <v>209</v>
      </c>
      <c r="E244" s="136" t="s">
        <v>381</v>
      </c>
      <c r="F244" s="137" t="s">
        <v>382</v>
      </c>
      <c r="G244" s="138" t="s">
        <v>115</v>
      </c>
      <c r="H244" s="139">
        <v>2</v>
      </c>
      <c r="I244" s="139">
        <v>0</v>
      </c>
      <c r="J244" s="139">
        <f t="shared" si="71"/>
        <v>0</v>
      </c>
      <c r="K244" s="140"/>
      <c r="L244" s="147"/>
      <c r="M244" s="141" t="s">
        <v>1</v>
      </c>
      <c r="N244" s="142" t="s">
        <v>32</v>
      </c>
      <c r="O244" s="130">
        <v>0</v>
      </c>
      <c r="P244" s="130">
        <f t="shared" si="72"/>
        <v>0</v>
      </c>
      <c r="Q244" s="130">
        <v>0</v>
      </c>
      <c r="R244" s="130">
        <f t="shared" si="73"/>
        <v>0</v>
      </c>
      <c r="S244" s="130">
        <v>0</v>
      </c>
      <c r="T244" s="131">
        <f t="shared" si="74"/>
        <v>0</v>
      </c>
      <c r="AR244" s="132" t="s">
        <v>274</v>
      </c>
      <c r="AT244" s="132" t="s">
        <v>209</v>
      </c>
      <c r="AU244" s="132" t="s">
        <v>73</v>
      </c>
      <c r="AY244" s="13" t="s">
        <v>113</v>
      </c>
      <c r="BE244" s="133">
        <f t="shared" si="75"/>
        <v>0</v>
      </c>
      <c r="BF244" s="133">
        <f t="shared" si="76"/>
        <v>0</v>
      </c>
      <c r="BG244" s="133">
        <f t="shared" si="77"/>
        <v>0</v>
      </c>
      <c r="BH244" s="133">
        <f t="shared" si="78"/>
        <v>0</v>
      </c>
      <c r="BI244" s="133">
        <f t="shared" si="79"/>
        <v>0</v>
      </c>
      <c r="BJ244" s="13" t="s">
        <v>117</v>
      </c>
      <c r="BK244" s="134">
        <f t="shared" si="80"/>
        <v>0</v>
      </c>
      <c r="BL244" s="13" t="s">
        <v>274</v>
      </c>
      <c r="BM244" s="132" t="s">
        <v>383</v>
      </c>
    </row>
    <row r="245" spans="2:65" s="1" customFormat="1" ht="24" customHeight="1">
      <c r="B245" s="121"/>
      <c r="C245" s="122">
        <v>97</v>
      </c>
      <c r="D245" s="122" t="s">
        <v>114</v>
      </c>
      <c r="E245" s="123" t="s">
        <v>384</v>
      </c>
      <c r="F245" s="124" t="s">
        <v>385</v>
      </c>
      <c r="G245" s="125" t="s">
        <v>115</v>
      </c>
      <c r="H245" s="126">
        <v>1</v>
      </c>
      <c r="I245" s="126">
        <v>0</v>
      </c>
      <c r="J245" s="126">
        <f t="shared" si="71"/>
        <v>0</v>
      </c>
      <c r="K245" s="127"/>
      <c r="L245" s="147"/>
      <c r="M245" s="128" t="s">
        <v>1</v>
      </c>
      <c r="N245" s="129" t="s">
        <v>32</v>
      </c>
      <c r="O245" s="130">
        <v>0</v>
      </c>
      <c r="P245" s="130">
        <f t="shared" si="72"/>
        <v>0</v>
      </c>
      <c r="Q245" s="130">
        <v>0</v>
      </c>
      <c r="R245" s="130">
        <f t="shared" si="73"/>
        <v>0</v>
      </c>
      <c r="S245" s="130">
        <v>0</v>
      </c>
      <c r="T245" s="131">
        <f t="shared" si="74"/>
        <v>0</v>
      </c>
      <c r="AR245" s="132" t="s">
        <v>274</v>
      </c>
      <c r="AT245" s="132" t="s">
        <v>114</v>
      </c>
      <c r="AU245" s="132" t="s">
        <v>73</v>
      </c>
      <c r="AY245" s="13" t="s">
        <v>113</v>
      </c>
      <c r="BE245" s="133">
        <f t="shared" si="75"/>
        <v>0</v>
      </c>
      <c r="BF245" s="133">
        <f t="shared" si="76"/>
        <v>0</v>
      </c>
      <c r="BG245" s="133">
        <f t="shared" si="77"/>
        <v>0</v>
      </c>
      <c r="BH245" s="133">
        <f t="shared" si="78"/>
        <v>0</v>
      </c>
      <c r="BI245" s="133">
        <f t="shared" si="79"/>
        <v>0</v>
      </c>
      <c r="BJ245" s="13" t="s">
        <v>117</v>
      </c>
      <c r="BK245" s="134">
        <f t="shared" si="80"/>
        <v>0</v>
      </c>
      <c r="BL245" s="13" t="s">
        <v>274</v>
      </c>
      <c r="BM245" s="132" t="s">
        <v>386</v>
      </c>
    </row>
    <row r="246" spans="2:65" s="1" customFormat="1" ht="24" customHeight="1">
      <c r="B246" s="121"/>
      <c r="C246" s="122">
        <v>98</v>
      </c>
      <c r="D246" s="122" t="s">
        <v>114</v>
      </c>
      <c r="E246" s="123" t="s">
        <v>502</v>
      </c>
      <c r="F246" s="124" t="s">
        <v>503</v>
      </c>
      <c r="G246" s="125" t="s">
        <v>497</v>
      </c>
      <c r="H246" s="126">
        <v>1</v>
      </c>
      <c r="I246" s="126">
        <v>0</v>
      </c>
      <c r="J246" s="126">
        <f t="shared" si="71"/>
        <v>0</v>
      </c>
      <c r="K246" s="127"/>
      <c r="L246" s="147"/>
      <c r="M246" s="128"/>
      <c r="N246" s="129"/>
      <c r="O246" s="130"/>
      <c r="P246" s="130"/>
      <c r="Q246" s="130"/>
      <c r="R246" s="130"/>
      <c r="S246" s="130"/>
      <c r="T246" s="131"/>
      <c r="AR246" s="132"/>
      <c r="AT246" s="132"/>
      <c r="AU246" s="132"/>
      <c r="AY246" s="13"/>
      <c r="BE246" s="133"/>
      <c r="BF246" s="133"/>
      <c r="BG246" s="133"/>
      <c r="BH246" s="133"/>
      <c r="BI246" s="133"/>
      <c r="BJ246" s="13"/>
      <c r="BK246" s="134">
        <f t="shared" si="80"/>
        <v>0</v>
      </c>
      <c r="BL246" s="13"/>
      <c r="BM246" s="132"/>
    </row>
    <row r="247" spans="2:65" s="1" customFormat="1" ht="24" customHeight="1">
      <c r="B247" s="121"/>
      <c r="C247" s="122">
        <v>99</v>
      </c>
      <c r="D247" s="122" t="s">
        <v>114</v>
      </c>
      <c r="E247" s="123" t="s">
        <v>387</v>
      </c>
      <c r="F247" s="124" t="s">
        <v>388</v>
      </c>
      <c r="G247" s="125" t="s">
        <v>115</v>
      </c>
      <c r="H247" s="126">
        <v>1</v>
      </c>
      <c r="I247" s="126">
        <v>0</v>
      </c>
      <c r="J247" s="126">
        <f t="shared" si="71"/>
        <v>0</v>
      </c>
      <c r="K247" s="127"/>
      <c r="L247" s="147"/>
      <c r="M247" s="128" t="s">
        <v>1</v>
      </c>
      <c r="N247" s="129" t="s">
        <v>32</v>
      </c>
      <c r="O247" s="130">
        <v>0</v>
      </c>
      <c r="P247" s="130">
        <f t="shared" si="72"/>
        <v>0</v>
      </c>
      <c r="Q247" s="130">
        <v>0</v>
      </c>
      <c r="R247" s="130">
        <f t="shared" si="73"/>
        <v>0</v>
      </c>
      <c r="S247" s="130">
        <v>0</v>
      </c>
      <c r="T247" s="131">
        <f t="shared" si="74"/>
        <v>0</v>
      </c>
      <c r="AR247" s="132" t="s">
        <v>274</v>
      </c>
      <c r="AT247" s="132" t="s">
        <v>114</v>
      </c>
      <c r="AU247" s="132" t="s">
        <v>73</v>
      </c>
      <c r="AY247" s="13" t="s">
        <v>113</v>
      </c>
      <c r="BE247" s="133">
        <f t="shared" si="75"/>
        <v>0</v>
      </c>
      <c r="BF247" s="133">
        <f t="shared" si="76"/>
        <v>0</v>
      </c>
      <c r="BG247" s="133">
        <f t="shared" si="77"/>
        <v>0</v>
      </c>
      <c r="BH247" s="133">
        <f t="shared" si="78"/>
        <v>0</v>
      </c>
      <c r="BI247" s="133">
        <f t="shared" si="79"/>
        <v>0</v>
      </c>
      <c r="BJ247" s="13" t="s">
        <v>117</v>
      </c>
      <c r="BK247" s="134">
        <f t="shared" si="80"/>
        <v>0</v>
      </c>
      <c r="BL247" s="13" t="s">
        <v>274</v>
      </c>
      <c r="BM247" s="132" t="s">
        <v>389</v>
      </c>
    </row>
    <row r="248" spans="2:65" s="1" customFormat="1" ht="24" customHeight="1">
      <c r="B248" s="121"/>
      <c r="C248" s="150">
        <v>100</v>
      </c>
      <c r="D248" s="135" t="s">
        <v>209</v>
      </c>
      <c r="E248" s="136" t="s">
        <v>390</v>
      </c>
      <c r="F248" s="137" t="s">
        <v>391</v>
      </c>
      <c r="G248" s="138" t="s">
        <v>115</v>
      </c>
      <c r="H248" s="139">
        <v>1</v>
      </c>
      <c r="I248" s="139">
        <v>0</v>
      </c>
      <c r="J248" s="139">
        <f t="shared" si="71"/>
        <v>0</v>
      </c>
      <c r="K248" s="140"/>
      <c r="L248" s="147"/>
      <c r="M248" s="141" t="s">
        <v>1</v>
      </c>
      <c r="N248" s="142" t="s">
        <v>32</v>
      </c>
      <c r="O248" s="130">
        <v>0</v>
      </c>
      <c r="P248" s="130">
        <f t="shared" si="72"/>
        <v>0</v>
      </c>
      <c r="Q248" s="130">
        <v>0</v>
      </c>
      <c r="R248" s="130">
        <f t="shared" si="73"/>
        <v>0</v>
      </c>
      <c r="S248" s="130">
        <v>0</v>
      </c>
      <c r="T248" s="131">
        <f t="shared" si="74"/>
        <v>0</v>
      </c>
      <c r="AR248" s="132" t="s">
        <v>274</v>
      </c>
      <c r="AT248" s="132" t="s">
        <v>209</v>
      </c>
      <c r="AU248" s="132" t="s">
        <v>73</v>
      </c>
      <c r="AY248" s="13" t="s">
        <v>113</v>
      </c>
      <c r="BE248" s="133">
        <f t="shared" si="75"/>
        <v>0</v>
      </c>
      <c r="BF248" s="133">
        <f t="shared" si="76"/>
        <v>0</v>
      </c>
      <c r="BG248" s="133">
        <f t="shared" si="77"/>
        <v>0</v>
      </c>
      <c r="BH248" s="133">
        <f t="shared" si="78"/>
        <v>0</v>
      </c>
      <c r="BI248" s="133">
        <f t="shared" si="79"/>
        <v>0</v>
      </c>
      <c r="BJ248" s="13" t="s">
        <v>117</v>
      </c>
      <c r="BK248" s="134">
        <f t="shared" si="80"/>
        <v>0</v>
      </c>
      <c r="BL248" s="13" t="s">
        <v>274</v>
      </c>
      <c r="BM248" s="132" t="s">
        <v>392</v>
      </c>
    </row>
    <row r="249" spans="2:65" s="1" customFormat="1" ht="24" customHeight="1">
      <c r="B249" s="121"/>
      <c r="C249" s="150">
        <v>101</v>
      </c>
      <c r="D249" s="135" t="s">
        <v>209</v>
      </c>
      <c r="E249" s="136" t="s">
        <v>393</v>
      </c>
      <c r="F249" s="137" t="s">
        <v>394</v>
      </c>
      <c r="G249" s="138" t="s">
        <v>115</v>
      </c>
      <c r="H249" s="139">
        <v>1</v>
      </c>
      <c r="I249" s="139">
        <v>0</v>
      </c>
      <c r="J249" s="139">
        <f t="shared" si="71"/>
        <v>0</v>
      </c>
      <c r="K249" s="140"/>
      <c r="L249" s="147"/>
      <c r="M249" s="141" t="s">
        <v>1</v>
      </c>
      <c r="N249" s="142" t="s">
        <v>32</v>
      </c>
      <c r="O249" s="130">
        <v>0</v>
      </c>
      <c r="P249" s="130">
        <f t="shared" si="72"/>
        <v>0</v>
      </c>
      <c r="Q249" s="130">
        <v>0</v>
      </c>
      <c r="R249" s="130">
        <f t="shared" si="73"/>
        <v>0</v>
      </c>
      <c r="S249" s="130">
        <v>0</v>
      </c>
      <c r="T249" s="131">
        <f t="shared" si="74"/>
        <v>0</v>
      </c>
      <c r="AR249" s="132" t="s">
        <v>274</v>
      </c>
      <c r="AT249" s="132" t="s">
        <v>209</v>
      </c>
      <c r="AU249" s="132" t="s">
        <v>73</v>
      </c>
      <c r="AY249" s="13" t="s">
        <v>113</v>
      </c>
      <c r="BE249" s="133">
        <f t="shared" si="75"/>
        <v>0</v>
      </c>
      <c r="BF249" s="133">
        <f t="shared" si="76"/>
        <v>0</v>
      </c>
      <c r="BG249" s="133">
        <f t="shared" si="77"/>
        <v>0</v>
      </c>
      <c r="BH249" s="133">
        <f t="shared" si="78"/>
        <v>0</v>
      </c>
      <c r="BI249" s="133">
        <f t="shared" si="79"/>
        <v>0</v>
      </c>
      <c r="BJ249" s="13" t="s">
        <v>117</v>
      </c>
      <c r="BK249" s="134">
        <f t="shared" si="80"/>
        <v>0</v>
      </c>
      <c r="BL249" s="13" t="s">
        <v>274</v>
      </c>
      <c r="BM249" s="132" t="s">
        <v>395</v>
      </c>
    </row>
    <row r="250" spans="2:65" s="1" customFormat="1" ht="16.5" customHeight="1">
      <c r="B250" s="121"/>
      <c r="C250" s="150">
        <v>102</v>
      </c>
      <c r="D250" s="135" t="s">
        <v>209</v>
      </c>
      <c r="E250" s="136" t="s">
        <v>396</v>
      </c>
      <c r="F250" s="137" t="s">
        <v>397</v>
      </c>
      <c r="G250" s="138" t="s">
        <v>115</v>
      </c>
      <c r="H250" s="139">
        <v>2</v>
      </c>
      <c r="I250" s="139">
        <v>0</v>
      </c>
      <c r="J250" s="139">
        <f t="shared" si="71"/>
        <v>0</v>
      </c>
      <c r="K250" s="140"/>
      <c r="L250" s="147"/>
      <c r="M250" s="141" t="s">
        <v>1</v>
      </c>
      <c r="N250" s="142" t="s">
        <v>32</v>
      </c>
      <c r="O250" s="130">
        <v>0</v>
      </c>
      <c r="P250" s="130">
        <f t="shared" si="72"/>
        <v>0</v>
      </c>
      <c r="Q250" s="130">
        <v>0</v>
      </c>
      <c r="R250" s="130">
        <f t="shared" si="73"/>
        <v>0</v>
      </c>
      <c r="S250" s="130">
        <v>0</v>
      </c>
      <c r="T250" s="131">
        <f t="shared" si="74"/>
        <v>0</v>
      </c>
      <c r="AR250" s="132" t="s">
        <v>274</v>
      </c>
      <c r="AT250" s="132" t="s">
        <v>209</v>
      </c>
      <c r="AU250" s="132" t="s">
        <v>73</v>
      </c>
      <c r="AY250" s="13" t="s">
        <v>113</v>
      </c>
      <c r="BE250" s="133">
        <f t="shared" si="75"/>
        <v>0</v>
      </c>
      <c r="BF250" s="133">
        <f t="shared" si="76"/>
        <v>0</v>
      </c>
      <c r="BG250" s="133">
        <f t="shared" si="77"/>
        <v>0</v>
      </c>
      <c r="BH250" s="133">
        <f t="shared" si="78"/>
        <v>0</v>
      </c>
      <c r="BI250" s="133">
        <f t="shared" si="79"/>
        <v>0</v>
      </c>
      <c r="BJ250" s="13" t="s">
        <v>117</v>
      </c>
      <c r="BK250" s="134">
        <f t="shared" si="80"/>
        <v>0</v>
      </c>
      <c r="BL250" s="13" t="s">
        <v>274</v>
      </c>
      <c r="BM250" s="132" t="s">
        <v>398</v>
      </c>
    </row>
    <row r="251" spans="2:65" s="1" customFormat="1" ht="16.5" customHeight="1">
      <c r="B251" s="121"/>
      <c r="C251" s="150">
        <v>103</v>
      </c>
      <c r="D251" s="135" t="s">
        <v>209</v>
      </c>
      <c r="E251" s="136" t="s">
        <v>399</v>
      </c>
      <c r="F251" s="137" t="s">
        <v>400</v>
      </c>
      <c r="G251" s="138" t="s">
        <v>115</v>
      </c>
      <c r="H251" s="139">
        <v>4</v>
      </c>
      <c r="I251" s="139">
        <v>0</v>
      </c>
      <c r="J251" s="139">
        <f t="shared" si="71"/>
        <v>0</v>
      </c>
      <c r="K251" s="140"/>
      <c r="L251" s="147"/>
      <c r="M251" s="141" t="s">
        <v>1</v>
      </c>
      <c r="N251" s="142" t="s">
        <v>32</v>
      </c>
      <c r="O251" s="130">
        <v>0</v>
      </c>
      <c r="P251" s="130">
        <f t="shared" si="72"/>
        <v>0</v>
      </c>
      <c r="Q251" s="130">
        <v>0</v>
      </c>
      <c r="R251" s="130">
        <f t="shared" si="73"/>
        <v>0</v>
      </c>
      <c r="S251" s="130">
        <v>0</v>
      </c>
      <c r="T251" s="131">
        <f t="shared" si="74"/>
        <v>0</v>
      </c>
      <c r="AR251" s="132" t="s">
        <v>274</v>
      </c>
      <c r="AT251" s="132" t="s">
        <v>209</v>
      </c>
      <c r="AU251" s="132" t="s">
        <v>73</v>
      </c>
      <c r="AY251" s="13" t="s">
        <v>113</v>
      </c>
      <c r="BE251" s="133">
        <f t="shared" si="75"/>
        <v>0</v>
      </c>
      <c r="BF251" s="133">
        <f t="shared" si="76"/>
        <v>0</v>
      </c>
      <c r="BG251" s="133">
        <f t="shared" si="77"/>
        <v>0</v>
      </c>
      <c r="BH251" s="133">
        <f t="shared" si="78"/>
        <v>0</v>
      </c>
      <c r="BI251" s="133">
        <f t="shared" si="79"/>
        <v>0</v>
      </c>
      <c r="BJ251" s="13" t="s">
        <v>117</v>
      </c>
      <c r="BK251" s="134">
        <f t="shared" si="80"/>
        <v>0</v>
      </c>
      <c r="BL251" s="13" t="s">
        <v>274</v>
      </c>
      <c r="BM251" s="132" t="s">
        <v>401</v>
      </c>
    </row>
    <row r="252" spans="2:65" s="1" customFormat="1" ht="16.5" customHeight="1">
      <c r="B252" s="121"/>
      <c r="C252" s="150">
        <v>104</v>
      </c>
      <c r="D252" s="135" t="s">
        <v>209</v>
      </c>
      <c r="E252" s="136" t="s">
        <v>537</v>
      </c>
      <c r="F252" s="137" t="s">
        <v>538</v>
      </c>
      <c r="G252" s="138" t="s">
        <v>115</v>
      </c>
      <c r="H252" s="139">
        <v>1</v>
      </c>
      <c r="I252" s="139">
        <v>0</v>
      </c>
      <c r="J252" s="139">
        <f t="shared" si="71"/>
        <v>0</v>
      </c>
      <c r="K252" s="140"/>
      <c r="L252" s="147"/>
      <c r="M252" s="141"/>
      <c r="N252" s="142"/>
      <c r="O252" s="130"/>
      <c r="P252" s="130"/>
      <c r="Q252" s="130"/>
      <c r="R252" s="130"/>
      <c r="S252" s="130"/>
      <c r="T252" s="131"/>
      <c r="AR252" s="132"/>
      <c r="AT252" s="132"/>
      <c r="AU252" s="132"/>
      <c r="AY252" s="13"/>
      <c r="BE252" s="133"/>
      <c r="BF252" s="133"/>
      <c r="BG252" s="133"/>
      <c r="BH252" s="133"/>
      <c r="BI252" s="133"/>
      <c r="BJ252" s="13"/>
      <c r="BK252" s="134">
        <f t="shared" si="80"/>
        <v>0</v>
      </c>
      <c r="BL252" s="13"/>
      <c r="BM252" s="132"/>
    </row>
    <row r="253" spans="2:65" s="1" customFormat="1" ht="24" customHeight="1">
      <c r="B253" s="121"/>
      <c r="C253" s="122">
        <v>105</v>
      </c>
      <c r="D253" s="122" t="s">
        <v>114</v>
      </c>
      <c r="E253" s="123" t="s">
        <v>402</v>
      </c>
      <c r="F253" s="124" t="s">
        <v>403</v>
      </c>
      <c r="G253" s="125" t="s">
        <v>115</v>
      </c>
      <c r="H253" s="126">
        <v>2</v>
      </c>
      <c r="I253" s="126">
        <v>0</v>
      </c>
      <c r="J253" s="126">
        <f t="shared" si="71"/>
        <v>0</v>
      </c>
      <c r="K253" s="127"/>
      <c r="L253" s="147"/>
      <c r="M253" s="128" t="s">
        <v>1</v>
      </c>
      <c r="N253" s="129" t="s">
        <v>32</v>
      </c>
      <c r="O253" s="130">
        <v>0</v>
      </c>
      <c r="P253" s="130">
        <f t="shared" si="72"/>
        <v>0</v>
      </c>
      <c r="Q253" s="130">
        <v>0</v>
      </c>
      <c r="R253" s="130">
        <f t="shared" si="73"/>
        <v>0</v>
      </c>
      <c r="S253" s="130">
        <v>0</v>
      </c>
      <c r="T253" s="131">
        <f t="shared" si="74"/>
        <v>0</v>
      </c>
      <c r="AR253" s="132" t="s">
        <v>274</v>
      </c>
      <c r="AT253" s="132" t="s">
        <v>114</v>
      </c>
      <c r="AU253" s="132" t="s">
        <v>73</v>
      </c>
      <c r="AY253" s="13" t="s">
        <v>113</v>
      </c>
      <c r="BE253" s="133">
        <f t="shared" si="75"/>
        <v>0</v>
      </c>
      <c r="BF253" s="133">
        <f t="shared" si="76"/>
        <v>0</v>
      </c>
      <c r="BG253" s="133">
        <f t="shared" si="77"/>
        <v>0</v>
      </c>
      <c r="BH253" s="133">
        <f t="shared" si="78"/>
        <v>0</v>
      </c>
      <c r="BI253" s="133">
        <f t="shared" si="79"/>
        <v>0</v>
      </c>
      <c r="BJ253" s="13" t="s">
        <v>117</v>
      </c>
      <c r="BK253" s="134">
        <f t="shared" si="80"/>
        <v>0</v>
      </c>
      <c r="BL253" s="13" t="s">
        <v>274</v>
      </c>
      <c r="BM253" s="132" t="s">
        <v>404</v>
      </c>
    </row>
    <row r="254" spans="2:65" s="1" customFormat="1" ht="24" customHeight="1">
      <c r="B254" s="121"/>
      <c r="C254" s="122">
        <v>106</v>
      </c>
      <c r="D254" s="122" t="s">
        <v>209</v>
      </c>
      <c r="E254" s="123" t="s">
        <v>536</v>
      </c>
      <c r="F254" s="124" t="s">
        <v>535</v>
      </c>
      <c r="G254" s="125" t="s">
        <v>115</v>
      </c>
      <c r="H254" s="126">
        <v>2</v>
      </c>
      <c r="I254" s="126">
        <v>0</v>
      </c>
      <c r="J254" s="126">
        <f t="shared" si="71"/>
        <v>0</v>
      </c>
      <c r="K254" s="127"/>
      <c r="L254" s="147"/>
      <c r="M254" s="128"/>
      <c r="N254" s="129"/>
      <c r="O254" s="130"/>
      <c r="P254" s="130"/>
      <c r="Q254" s="130"/>
      <c r="R254" s="130"/>
      <c r="S254" s="130"/>
      <c r="T254" s="131"/>
      <c r="AR254" s="132"/>
      <c r="AT254" s="132"/>
      <c r="AU254" s="132"/>
      <c r="AY254" s="13"/>
      <c r="BE254" s="133"/>
      <c r="BF254" s="133"/>
      <c r="BG254" s="133"/>
      <c r="BH254" s="133"/>
      <c r="BI254" s="133"/>
      <c r="BJ254" s="13"/>
      <c r="BK254" s="134">
        <f t="shared" si="80"/>
        <v>0</v>
      </c>
      <c r="BL254" s="13"/>
      <c r="BM254" s="132"/>
    </row>
    <row r="255" spans="2:65" s="1" customFormat="1" ht="24" customHeight="1">
      <c r="B255" s="121"/>
      <c r="C255" s="122">
        <v>107</v>
      </c>
      <c r="D255" s="122" t="s">
        <v>114</v>
      </c>
      <c r="E255" s="123" t="s">
        <v>405</v>
      </c>
      <c r="F255" s="124" t="s">
        <v>406</v>
      </c>
      <c r="G255" s="125" t="s">
        <v>115</v>
      </c>
      <c r="H255" s="126">
        <v>3</v>
      </c>
      <c r="I255" s="126">
        <v>0</v>
      </c>
      <c r="J255" s="126">
        <f t="shared" si="71"/>
        <v>0</v>
      </c>
      <c r="K255" s="127"/>
      <c r="L255" s="147"/>
      <c r="M255" s="128" t="s">
        <v>1</v>
      </c>
      <c r="N255" s="129" t="s">
        <v>32</v>
      </c>
      <c r="O255" s="130">
        <v>0</v>
      </c>
      <c r="P255" s="130">
        <f t="shared" si="72"/>
        <v>0</v>
      </c>
      <c r="Q255" s="130">
        <v>0</v>
      </c>
      <c r="R255" s="130">
        <f t="shared" si="73"/>
        <v>0</v>
      </c>
      <c r="S255" s="130">
        <v>0</v>
      </c>
      <c r="T255" s="131">
        <f t="shared" si="74"/>
        <v>0</v>
      </c>
      <c r="AR255" s="132" t="s">
        <v>274</v>
      </c>
      <c r="AT255" s="132" t="s">
        <v>114</v>
      </c>
      <c r="AU255" s="132" t="s">
        <v>73</v>
      </c>
      <c r="AY255" s="13" t="s">
        <v>113</v>
      </c>
      <c r="BE255" s="133">
        <f t="shared" si="75"/>
        <v>0</v>
      </c>
      <c r="BF255" s="133">
        <f t="shared" si="76"/>
        <v>0</v>
      </c>
      <c r="BG255" s="133">
        <f t="shared" si="77"/>
        <v>0</v>
      </c>
      <c r="BH255" s="133">
        <f t="shared" si="78"/>
        <v>0</v>
      </c>
      <c r="BI255" s="133">
        <f t="shared" si="79"/>
        <v>0</v>
      </c>
      <c r="BJ255" s="13" t="s">
        <v>117</v>
      </c>
      <c r="BK255" s="134">
        <f t="shared" si="80"/>
        <v>0</v>
      </c>
      <c r="BL255" s="13" t="s">
        <v>274</v>
      </c>
      <c r="BM255" s="132" t="s">
        <v>407</v>
      </c>
    </row>
    <row r="256" spans="2:65" s="1" customFormat="1" ht="16.5" customHeight="1">
      <c r="B256" s="121"/>
      <c r="C256" s="150">
        <v>108</v>
      </c>
      <c r="D256" s="135" t="s">
        <v>209</v>
      </c>
      <c r="E256" s="136" t="s">
        <v>408</v>
      </c>
      <c r="F256" s="137" t="s">
        <v>409</v>
      </c>
      <c r="G256" s="138" t="s">
        <v>115</v>
      </c>
      <c r="H256" s="139">
        <v>2</v>
      </c>
      <c r="I256" s="139">
        <v>0</v>
      </c>
      <c r="J256" s="139">
        <f t="shared" si="71"/>
        <v>0</v>
      </c>
      <c r="K256" s="140"/>
      <c r="L256" s="147"/>
      <c r="M256" s="141" t="s">
        <v>1</v>
      </c>
      <c r="N256" s="142" t="s">
        <v>32</v>
      </c>
      <c r="O256" s="130">
        <v>0</v>
      </c>
      <c r="P256" s="130">
        <f t="shared" si="72"/>
        <v>0</v>
      </c>
      <c r="Q256" s="130">
        <v>0</v>
      </c>
      <c r="R256" s="130">
        <f t="shared" si="73"/>
        <v>0</v>
      </c>
      <c r="S256" s="130">
        <v>0</v>
      </c>
      <c r="T256" s="131">
        <f t="shared" si="74"/>
        <v>0</v>
      </c>
      <c r="AR256" s="132" t="s">
        <v>274</v>
      </c>
      <c r="AT256" s="132" t="s">
        <v>209</v>
      </c>
      <c r="AU256" s="132" t="s">
        <v>73</v>
      </c>
      <c r="AY256" s="13" t="s">
        <v>113</v>
      </c>
      <c r="BE256" s="133">
        <f t="shared" si="75"/>
        <v>0</v>
      </c>
      <c r="BF256" s="133">
        <f t="shared" si="76"/>
        <v>0</v>
      </c>
      <c r="BG256" s="133">
        <f t="shared" si="77"/>
        <v>0</v>
      </c>
      <c r="BH256" s="133">
        <f t="shared" si="78"/>
        <v>0</v>
      </c>
      <c r="BI256" s="133">
        <f t="shared" si="79"/>
        <v>0</v>
      </c>
      <c r="BJ256" s="13" t="s">
        <v>117</v>
      </c>
      <c r="BK256" s="134">
        <f t="shared" si="80"/>
        <v>0</v>
      </c>
      <c r="BL256" s="13" t="s">
        <v>274</v>
      </c>
      <c r="BM256" s="132" t="s">
        <v>410</v>
      </c>
    </row>
    <row r="257" spans="2:65" s="1" customFormat="1" ht="16.5" customHeight="1">
      <c r="B257" s="121"/>
      <c r="C257" s="150">
        <v>109</v>
      </c>
      <c r="D257" s="135" t="s">
        <v>209</v>
      </c>
      <c r="E257" s="136" t="s">
        <v>411</v>
      </c>
      <c r="F257" s="137" t="s">
        <v>412</v>
      </c>
      <c r="G257" s="138" t="s">
        <v>115</v>
      </c>
      <c r="H257" s="139">
        <v>1</v>
      </c>
      <c r="I257" s="139">
        <v>0</v>
      </c>
      <c r="J257" s="139">
        <f t="shared" si="71"/>
        <v>0</v>
      </c>
      <c r="K257" s="140"/>
      <c r="L257" s="147"/>
      <c r="M257" s="141" t="s">
        <v>1</v>
      </c>
      <c r="N257" s="142" t="s">
        <v>32</v>
      </c>
      <c r="O257" s="130">
        <v>0</v>
      </c>
      <c r="P257" s="130">
        <f t="shared" si="72"/>
        <v>0</v>
      </c>
      <c r="Q257" s="130">
        <v>0</v>
      </c>
      <c r="R257" s="130">
        <f t="shared" si="73"/>
        <v>0</v>
      </c>
      <c r="S257" s="130">
        <v>0</v>
      </c>
      <c r="T257" s="131">
        <f t="shared" si="74"/>
        <v>0</v>
      </c>
      <c r="AR257" s="132" t="s">
        <v>274</v>
      </c>
      <c r="AT257" s="132" t="s">
        <v>209</v>
      </c>
      <c r="AU257" s="132" t="s">
        <v>73</v>
      </c>
      <c r="AY257" s="13" t="s">
        <v>113</v>
      </c>
      <c r="BE257" s="133">
        <f t="shared" si="75"/>
        <v>0</v>
      </c>
      <c r="BF257" s="133">
        <f t="shared" si="76"/>
        <v>0</v>
      </c>
      <c r="BG257" s="133">
        <f t="shared" si="77"/>
        <v>0</v>
      </c>
      <c r="BH257" s="133">
        <f t="shared" si="78"/>
        <v>0</v>
      </c>
      <c r="BI257" s="133">
        <f t="shared" si="79"/>
        <v>0</v>
      </c>
      <c r="BJ257" s="13" t="s">
        <v>117</v>
      </c>
      <c r="BK257" s="134">
        <f t="shared" si="80"/>
        <v>0</v>
      </c>
      <c r="BL257" s="13" t="s">
        <v>274</v>
      </c>
      <c r="BM257" s="132" t="s">
        <v>413</v>
      </c>
    </row>
    <row r="258" spans="2:65" s="1" customFormat="1" ht="16.5" customHeight="1">
      <c r="B258" s="121"/>
      <c r="C258" s="150">
        <v>110</v>
      </c>
      <c r="D258" s="135" t="s">
        <v>209</v>
      </c>
      <c r="E258" s="136" t="s">
        <v>414</v>
      </c>
      <c r="F258" s="137" t="s">
        <v>415</v>
      </c>
      <c r="G258" s="138" t="s">
        <v>115</v>
      </c>
      <c r="H258" s="139">
        <v>1</v>
      </c>
      <c r="I258" s="139">
        <v>0</v>
      </c>
      <c r="J258" s="139">
        <f t="shared" si="71"/>
        <v>0</v>
      </c>
      <c r="K258" s="140"/>
      <c r="L258" s="147"/>
      <c r="M258" s="141" t="s">
        <v>1</v>
      </c>
      <c r="N258" s="142" t="s">
        <v>32</v>
      </c>
      <c r="O258" s="130">
        <v>0</v>
      </c>
      <c r="P258" s="130">
        <f t="shared" si="72"/>
        <v>0</v>
      </c>
      <c r="Q258" s="130">
        <v>0</v>
      </c>
      <c r="R258" s="130">
        <f t="shared" si="73"/>
        <v>0</v>
      </c>
      <c r="S258" s="130">
        <v>0</v>
      </c>
      <c r="T258" s="131">
        <f t="shared" si="74"/>
        <v>0</v>
      </c>
      <c r="AR258" s="132" t="s">
        <v>274</v>
      </c>
      <c r="AT258" s="132" t="s">
        <v>209</v>
      </c>
      <c r="AU258" s="132" t="s">
        <v>73</v>
      </c>
      <c r="AY258" s="13" t="s">
        <v>113</v>
      </c>
      <c r="BE258" s="133">
        <f t="shared" si="75"/>
        <v>0</v>
      </c>
      <c r="BF258" s="133">
        <f t="shared" si="76"/>
        <v>0</v>
      </c>
      <c r="BG258" s="133">
        <f t="shared" si="77"/>
        <v>0</v>
      </c>
      <c r="BH258" s="133">
        <f t="shared" si="78"/>
        <v>0</v>
      </c>
      <c r="BI258" s="133">
        <f t="shared" si="79"/>
        <v>0</v>
      </c>
      <c r="BJ258" s="13" t="s">
        <v>117</v>
      </c>
      <c r="BK258" s="134">
        <f t="shared" si="80"/>
        <v>0</v>
      </c>
      <c r="BL258" s="13" t="s">
        <v>274</v>
      </c>
      <c r="BM258" s="132" t="s">
        <v>416</v>
      </c>
    </row>
    <row r="259" spans="2:65" s="1" customFormat="1" ht="24" customHeight="1">
      <c r="B259" s="121"/>
      <c r="C259" s="122">
        <v>111</v>
      </c>
      <c r="D259" s="122" t="s">
        <v>114</v>
      </c>
      <c r="E259" s="123" t="s">
        <v>417</v>
      </c>
      <c r="F259" s="124" t="s">
        <v>418</v>
      </c>
      <c r="G259" s="125" t="s">
        <v>207</v>
      </c>
      <c r="H259" s="126">
        <v>39.046999999999997</v>
      </c>
      <c r="I259" s="126">
        <v>0</v>
      </c>
      <c r="J259" s="126">
        <f t="shared" si="71"/>
        <v>0</v>
      </c>
      <c r="K259" s="127"/>
      <c r="L259" s="147"/>
      <c r="M259" s="128" t="s">
        <v>1</v>
      </c>
      <c r="N259" s="129" t="s">
        <v>32</v>
      </c>
      <c r="O259" s="130">
        <v>0</v>
      </c>
      <c r="P259" s="130">
        <f t="shared" si="72"/>
        <v>0</v>
      </c>
      <c r="Q259" s="130">
        <v>0</v>
      </c>
      <c r="R259" s="130">
        <f t="shared" si="73"/>
        <v>0</v>
      </c>
      <c r="S259" s="130">
        <v>0</v>
      </c>
      <c r="T259" s="131">
        <f t="shared" si="74"/>
        <v>0</v>
      </c>
      <c r="AR259" s="132" t="s">
        <v>274</v>
      </c>
      <c r="AT259" s="132" t="s">
        <v>114</v>
      </c>
      <c r="AU259" s="132" t="s">
        <v>73</v>
      </c>
      <c r="AY259" s="13" t="s">
        <v>113</v>
      </c>
      <c r="BE259" s="133">
        <f t="shared" si="75"/>
        <v>0</v>
      </c>
      <c r="BF259" s="133">
        <f t="shared" si="76"/>
        <v>0</v>
      </c>
      <c r="BG259" s="133">
        <f t="shared" si="77"/>
        <v>0</v>
      </c>
      <c r="BH259" s="133">
        <f t="shared" si="78"/>
        <v>0</v>
      </c>
      <c r="BI259" s="133">
        <f t="shared" si="79"/>
        <v>0</v>
      </c>
      <c r="BJ259" s="13" t="s">
        <v>117</v>
      </c>
      <c r="BK259" s="134">
        <f t="shared" si="80"/>
        <v>0</v>
      </c>
      <c r="BL259" s="13" t="s">
        <v>274</v>
      </c>
      <c r="BM259" s="132" t="s">
        <v>419</v>
      </c>
    </row>
    <row r="260" spans="2:65" s="11" customFormat="1" ht="25.9" customHeight="1">
      <c r="B260" s="110"/>
      <c r="D260" s="111" t="s">
        <v>65</v>
      </c>
      <c r="E260" s="112" t="s">
        <v>420</v>
      </c>
      <c r="F260" s="112" t="s">
        <v>421</v>
      </c>
      <c r="J260" s="113">
        <f>BK260</f>
        <v>0</v>
      </c>
      <c r="L260" s="110"/>
      <c r="M260" s="114"/>
      <c r="P260" s="115">
        <f>SUM(P261:P287)</f>
        <v>0</v>
      </c>
      <c r="R260" s="115">
        <f>SUM(R261:R287)</f>
        <v>0</v>
      </c>
      <c r="T260" s="116">
        <f>SUM(T261:T287)</f>
        <v>0</v>
      </c>
      <c r="AR260" s="111" t="s">
        <v>73</v>
      </c>
      <c r="AT260" s="117" t="s">
        <v>65</v>
      </c>
      <c r="AU260" s="117" t="s">
        <v>66</v>
      </c>
      <c r="AY260" s="111" t="s">
        <v>113</v>
      </c>
      <c r="BK260" s="118">
        <f>SUM(BK261:BK287)</f>
        <v>0</v>
      </c>
    </row>
    <row r="261" spans="2:65" s="1" customFormat="1" ht="16.5" customHeight="1">
      <c r="B261" s="121"/>
      <c r="C261" s="135">
        <v>112</v>
      </c>
      <c r="D261" s="135" t="s">
        <v>209</v>
      </c>
      <c r="E261" s="136" t="s">
        <v>422</v>
      </c>
      <c r="F261" s="137" t="s">
        <v>423</v>
      </c>
      <c r="G261" s="138" t="s">
        <v>169</v>
      </c>
      <c r="H261" s="139">
        <v>16</v>
      </c>
      <c r="I261" s="139">
        <v>0</v>
      </c>
      <c r="J261" s="139">
        <f t="shared" ref="J261:J287" si="81">ROUND(I261*H261,3)</f>
        <v>0</v>
      </c>
      <c r="K261" s="140"/>
      <c r="L261" s="148"/>
      <c r="M261" s="141" t="s">
        <v>1</v>
      </c>
      <c r="N261" s="142" t="s">
        <v>32</v>
      </c>
      <c r="O261" s="130">
        <v>0</v>
      </c>
      <c r="P261" s="130">
        <f t="shared" ref="P261:P287" si="82">O261*H261</f>
        <v>0</v>
      </c>
      <c r="Q261" s="130">
        <v>0</v>
      </c>
      <c r="R261" s="130">
        <f t="shared" ref="R261:R287" si="83">Q261*H261</f>
        <v>0</v>
      </c>
      <c r="S261" s="130">
        <v>0</v>
      </c>
      <c r="T261" s="131">
        <f t="shared" ref="T261:T287" si="84">S261*H261</f>
        <v>0</v>
      </c>
      <c r="V261" s="151"/>
      <c r="AR261" s="132" t="s">
        <v>125</v>
      </c>
      <c r="AT261" s="132" t="s">
        <v>209</v>
      </c>
      <c r="AU261" s="132" t="s">
        <v>73</v>
      </c>
      <c r="AY261" s="13" t="s">
        <v>113</v>
      </c>
      <c r="BE261" s="133">
        <f t="shared" ref="BE261:BE287" si="85">IF(N261="základná",J261,0)</f>
        <v>0</v>
      </c>
      <c r="BF261" s="133">
        <f t="shared" ref="BF261:BF287" si="86">IF(N261="znížená",J261,0)</f>
        <v>0</v>
      </c>
      <c r="BG261" s="133">
        <f t="shared" ref="BG261:BG287" si="87">IF(N261="zákl. prenesená",J261,0)</f>
        <v>0</v>
      </c>
      <c r="BH261" s="133">
        <f t="shared" ref="BH261:BH287" si="88">IF(N261="zníž. prenesená",J261,0)</f>
        <v>0</v>
      </c>
      <c r="BI261" s="133">
        <f t="shared" ref="BI261:BI287" si="89">IF(N261="nulová",J261,0)</f>
        <v>0</v>
      </c>
      <c r="BJ261" s="13" t="s">
        <v>117</v>
      </c>
      <c r="BK261" s="134">
        <f t="shared" ref="BK261:BK287" si="90">ROUND(I261*H261,3)</f>
        <v>0</v>
      </c>
      <c r="BL261" s="13" t="s">
        <v>116</v>
      </c>
      <c r="BM261" s="132" t="s">
        <v>424</v>
      </c>
    </row>
    <row r="262" spans="2:65" s="1" customFormat="1" ht="16.5" customHeight="1">
      <c r="B262" s="121"/>
      <c r="C262" s="135">
        <v>113</v>
      </c>
      <c r="D262" s="135" t="s">
        <v>209</v>
      </c>
      <c r="E262" s="136" t="s">
        <v>425</v>
      </c>
      <c r="F262" s="137" t="s">
        <v>426</v>
      </c>
      <c r="G262" s="138" t="s">
        <v>169</v>
      </c>
      <c r="H262" s="139">
        <v>15</v>
      </c>
      <c r="I262" s="139">
        <v>0</v>
      </c>
      <c r="J262" s="139">
        <f t="shared" si="81"/>
        <v>0</v>
      </c>
      <c r="K262" s="140"/>
      <c r="L262" s="148"/>
      <c r="M262" s="141" t="s">
        <v>1</v>
      </c>
      <c r="N262" s="142" t="s">
        <v>32</v>
      </c>
      <c r="O262" s="130">
        <v>0</v>
      </c>
      <c r="P262" s="130">
        <f t="shared" si="82"/>
        <v>0</v>
      </c>
      <c r="Q262" s="130">
        <v>0</v>
      </c>
      <c r="R262" s="130">
        <f t="shared" si="83"/>
        <v>0</v>
      </c>
      <c r="S262" s="130">
        <v>0</v>
      </c>
      <c r="T262" s="131">
        <f t="shared" si="84"/>
        <v>0</v>
      </c>
      <c r="V262" s="151"/>
      <c r="AR262" s="132" t="s">
        <v>125</v>
      </c>
      <c r="AT262" s="132" t="s">
        <v>209</v>
      </c>
      <c r="AU262" s="132" t="s">
        <v>73</v>
      </c>
      <c r="AY262" s="13" t="s">
        <v>113</v>
      </c>
      <c r="BE262" s="133">
        <f t="shared" si="85"/>
        <v>0</v>
      </c>
      <c r="BF262" s="133">
        <f t="shared" si="86"/>
        <v>0</v>
      </c>
      <c r="BG262" s="133">
        <f t="shared" si="87"/>
        <v>0</v>
      </c>
      <c r="BH262" s="133">
        <f t="shared" si="88"/>
        <v>0</v>
      </c>
      <c r="BI262" s="133">
        <f t="shared" si="89"/>
        <v>0</v>
      </c>
      <c r="BJ262" s="13" t="s">
        <v>117</v>
      </c>
      <c r="BK262" s="134">
        <f t="shared" si="90"/>
        <v>0</v>
      </c>
      <c r="BL262" s="13" t="s">
        <v>116</v>
      </c>
      <c r="BM262" s="132" t="s">
        <v>427</v>
      </c>
    </row>
    <row r="263" spans="2:65" s="1" customFormat="1" ht="16.5" customHeight="1">
      <c r="B263" s="121"/>
      <c r="C263" s="135">
        <v>114</v>
      </c>
      <c r="D263" s="135" t="s">
        <v>209</v>
      </c>
      <c r="E263" s="136" t="s">
        <v>428</v>
      </c>
      <c r="F263" s="137" t="s">
        <v>429</v>
      </c>
      <c r="G263" s="138" t="s">
        <v>169</v>
      </c>
      <c r="H263" s="139">
        <v>88</v>
      </c>
      <c r="I263" s="139">
        <v>0</v>
      </c>
      <c r="J263" s="139">
        <f t="shared" si="81"/>
        <v>0</v>
      </c>
      <c r="K263" s="140"/>
      <c r="L263" s="148"/>
      <c r="M263" s="141" t="s">
        <v>1</v>
      </c>
      <c r="N263" s="142" t="s">
        <v>32</v>
      </c>
      <c r="O263" s="130">
        <v>0</v>
      </c>
      <c r="P263" s="130">
        <f t="shared" si="82"/>
        <v>0</v>
      </c>
      <c r="Q263" s="130">
        <v>0</v>
      </c>
      <c r="R263" s="130">
        <f t="shared" si="83"/>
        <v>0</v>
      </c>
      <c r="S263" s="130">
        <v>0</v>
      </c>
      <c r="T263" s="131">
        <f t="shared" si="84"/>
        <v>0</v>
      </c>
      <c r="V263" s="151"/>
      <c r="AR263" s="132" t="s">
        <v>125</v>
      </c>
      <c r="AT263" s="132" t="s">
        <v>209</v>
      </c>
      <c r="AU263" s="132" t="s">
        <v>73</v>
      </c>
      <c r="AY263" s="13" t="s">
        <v>113</v>
      </c>
      <c r="BE263" s="133">
        <f t="shared" si="85"/>
        <v>0</v>
      </c>
      <c r="BF263" s="133">
        <f t="shared" si="86"/>
        <v>0</v>
      </c>
      <c r="BG263" s="133">
        <f t="shared" si="87"/>
        <v>0</v>
      </c>
      <c r="BH263" s="133">
        <f t="shared" si="88"/>
        <v>0</v>
      </c>
      <c r="BI263" s="133">
        <f t="shared" si="89"/>
        <v>0</v>
      </c>
      <c r="BJ263" s="13" t="s">
        <v>117</v>
      </c>
      <c r="BK263" s="134">
        <f t="shared" si="90"/>
        <v>0</v>
      </c>
      <c r="BL263" s="13" t="s">
        <v>116</v>
      </c>
      <c r="BM263" s="132" t="s">
        <v>430</v>
      </c>
    </row>
    <row r="264" spans="2:65" s="1" customFormat="1" ht="16.5" customHeight="1">
      <c r="B264" s="121"/>
      <c r="C264" s="149">
        <v>115</v>
      </c>
      <c r="D264" s="122" t="s">
        <v>114</v>
      </c>
      <c r="E264" s="123" t="s">
        <v>431</v>
      </c>
      <c r="F264" s="124" t="s">
        <v>432</v>
      </c>
      <c r="G264" s="125" t="s">
        <v>115</v>
      </c>
      <c r="H264" s="126">
        <v>12</v>
      </c>
      <c r="I264" s="126">
        <v>0</v>
      </c>
      <c r="J264" s="126">
        <f t="shared" si="81"/>
        <v>0</v>
      </c>
      <c r="K264" s="127"/>
      <c r="L264" s="148"/>
      <c r="M264" s="128" t="s">
        <v>1</v>
      </c>
      <c r="N264" s="129" t="s">
        <v>32</v>
      </c>
      <c r="O264" s="130">
        <v>0</v>
      </c>
      <c r="P264" s="130">
        <f t="shared" si="82"/>
        <v>0</v>
      </c>
      <c r="Q264" s="130">
        <v>0</v>
      </c>
      <c r="R264" s="130">
        <f t="shared" si="83"/>
        <v>0</v>
      </c>
      <c r="S264" s="130">
        <v>0</v>
      </c>
      <c r="T264" s="131">
        <f t="shared" si="84"/>
        <v>0</v>
      </c>
      <c r="V264" s="151"/>
      <c r="AR264" s="132" t="s">
        <v>116</v>
      </c>
      <c r="AT264" s="132" t="s">
        <v>114</v>
      </c>
      <c r="AU264" s="132" t="s">
        <v>73</v>
      </c>
      <c r="AY264" s="13" t="s">
        <v>113</v>
      </c>
      <c r="BE264" s="133">
        <f t="shared" si="85"/>
        <v>0</v>
      </c>
      <c r="BF264" s="133">
        <f t="shared" si="86"/>
        <v>0</v>
      </c>
      <c r="BG264" s="133">
        <f t="shared" si="87"/>
        <v>0</v>
      </c>
      <c r="BH264" s="133">
        <f t="shared" si="88"/>
        <v>0</v>
      </c>
      <c r="BI264" s="133">
        <f t="shared" si="89"/>
        <v>0</v>
      </c>
      <c r="BJ264" s="13" t="s">
        <v>117</v>
      </c>
      <c r="BK264" s="134">
        <f t="shared" si="90"/>
        <v>0</v>
      </c>
      <c r="BL264" s="13" t="s">
        <v>116</v>
      </c>
      <c r="BM264" s="132" t="s">
        <v>433</v>
      </c>
    </row>
    <row r="265" spans="2:65" s="1" customFormat="1" ht="16.5" customHeight="1">
      <c r="B265" s="121"/>
      <c r="C265" s="149">
        <v>116</v>
      </c>
      <c r="D265" s="122" t="s">
        <v>114</v>
      </c>
      <c r="E265" s="123" t="s">
        <v>434</v>
      </c>
      <c r="F265" s="124" t="s">
        <v>435</v>
      </c>
      <c r="G265" s="125" t="s">
        <v>115</v>
      </c>
      <c r="H265" s="126">
        <v>2</v>
      </c>
      <c r="I265" s="126">
        <v>0</v>
      </c>
      <c r="J265" s="126">
        <f t="shared" si="81"/>
        <v>0</v>
      </c>
      <c r="K265" s="127"/>
      <c r="L265" s="148"/>
      <c r="M265" s="128" t="s">
        <v>1</v>
      </c>
      <c r="N265" s="129" t="s">
        <v>32</v>
      </c>
      <c r="O265" s="130">
        <v>0</v>
      </c>
      <c r="P265" s="130">
        <f t="shared" si="82"/>
        <v>0</v>
      </c>
      <c r="Q265" s="130">
        <v>0</v>
      </c>
      <c r="R265" s="130">
        <f t="shared" si="83"/>
        <v>0</v>
      </c>
      <c r="S265" s="130">
        <v>0</v>
      </c>
      <c r="T265" s="131">
        <f t="shared" si="84"/>
        <v>0</v>
      </c>
      <c r="V265" s="151"/>
      <c r="AR265" s="132" t="s">
        <v>116</v>
      </c>
      <c r="AT265" s="132" t="s">
        <v>114</v>
      </c>
      <c r="AU265" s="132" t="s">
        <v>73</v>
      </c>
      <c r="AY265" s="13" t="s">
        <v>113</v>
      </c>
      <c r="BE265" s="133">
        <f t="shared" si="85"/>
        <v>0</v>
      </c>
      <c r="BF265" s="133">
        <f t="shared" si="86"/>
        <v>0</v>
      </c>
      <c r="BG265" s="133">
        <f t="shared" si="87"/>
        <v>0</v>
      </c>
      <c r="BH265" s="133">
        <f t="shared" si="88"/>
        <v>0</v>
      </c>
      <c r="BI265" s="133">
        <f t="shared" si="89"/>
        <v>0</v>
      </c>
      <c r="BJ265" s="13" t="s">
        <v>117</v>
      </c>
      <c r="BK265" s="134">
        <f t="shared" si="90"/>
        <v>0</v>
      </c>
      <c r="BL265" s="13" t="s">
        <v>116</v>
      </c>
      <c r="BM265" s="132" t="s">
        <v>436</v>
      </c>
    </row>
    <row r="266" spans="2:65" s="1" customFormat="1" ht="16.5" customHeight="1">
      <c r="B266" s="121"/>
      <c r="C266" s="135">
        <v>117</v>
      </c>
      <c r="D266" s="135" t="s">
        <v>209</v>
      </c>
      <c r="E266" s="136" t="s">
        <v>437</v>
      </c>
      <c r="F266" s="137" t="s">
        <v>438</v>
      </c>
      <c r="G266" s="138" t="s">
        <v>115</v>
      </c>
      <c r="H266" s="139">
        <v>18</v>
      </c>
      <c r="I266" s="139">
        <v>0</v>
      </c>
      <c r="J266" s="139">
        <f t="shared" si="81"/>
        <v>0</v>
      </c>
      <c r="K266" s="140"/>
      <c r="L266" s="148"/>
      <c r="M266" s="141" t="s">
        <v>1</v>
      </c>
      <c r="N266" s="142" t="s">
        <v>32</v>
      </c>
      <c r="O266" s="130">
        <v>0</v>
      </c>
      <c r="P266" s="130">
        <f t="shared" si="82"/>
        <v>0</v>
      </c>
      <c r="Q266" s="130">
        <v>0</v>
      </c>
      <c r="R266" s="130">
        <f t="shared" si="83"/>
        <v>0</v>
      </c>
      <c r="S266" s="130">
        <v>0</v>
      </c>
      <c r="T266" s="131">
        <f t="shared" si="84"/>
        <v>0</v>
      </c>
      <c r="V266" s="151"/>
      <c r="AR266" s="132" t="s">
        <v>125</v>
      </c>
      <c r="AT266" s="132" t="s">
        <v>209</v>
      </c>
      <c r="AU266" s="132" t="s">
        <v>73</v>
      </c>
      <c r="AY266" s="13" t="s">
        <v>113</v>
      </c>
      <c r="BE266" s="133">
        <f t="shared" si="85"/>
        <v>0</v>
      </c>
      <c r="BF266" s="133">
        <f t="shared" si="86"/>
        <v>0</v>
      </c>
      <c r="BG266" s="133">
        <f t="shared" si="87"/>
        <v>0</v>
      </c>
      <c r="BH266" s="133">
        <f t="shared" si="88"/>
        <v>0</v>
      </c>
      <c r="BI266" s="133">
        <f t="shared" si="89"/>
        <v>0</v>
      </c>
      <c r="BJ266" s="13" t="s">
        <v>117</v>
      </c>
      <c r="BK266" s="134">
        <f t="shared" si="90"/>
        <v>0</v>
      </c>
      <c r="BL266" s="13" t="s">
        <v>116</v>
      </c>
      <c r="BM266" s="132" t="s">
        <v>439</v>
      </c>
    </row>
    <row r="267" spans="2:65" s="1" customFormat="1" ht="16.5" customHeight="1">
      <c r="B267" s="121"/>
      <c r="C267" s="135">
        <v>118</v>
      </c>
      <c r="D267" s="135" t="s">
        <v>209</v>
      </c>
      <c r="E267" s="136" t="s">
        <v>440</v>
      </c>
      <c r="F267" s="137" t="s">
        <v>441</v>
      </c>
      <c r="G267" s="138" t="s">
        <v>115</v>
      </c>
      <c r="H267" s="139">
        <v>14</v>
      </c>
      <c r="I267" s="139">
        <v>0</v>
      </c>
      <c r="J267" s="139">
        <f t="shared" si="81"/>
        <v>0</v>
      </c>
      <c r="K267" s="140"/>
      <c r="L267" s="148"/>
      <c r="M267" s="141" t="s">
        <v>1</v>
      </c>
      <c r="N267" s="142" t="s">
        <v>32</v>
      </c>
      <c r="O267" s="130">
        <v>0</v>
      </c>
      <c r="P267" s="130">
        <f t="shared" si="82"/>
        <v>0</v>
      </c>
      <c r="Q267" s="130">
        <v>0</v>
      </c>
      <c r="R267" s="130">
        <f t="shared" si="83"/>
        <v>0</v>
      </c>
      <c r="S267" s="130">
        <v>0</v>
      </c>
      <c r="T267" s="131">
        <f t="shared" si="84"/>
        <v>0</v>
      </c>
      <c r="V267" s="151"/>
      <c r="AR267" s="132" t="s">
        <v>125</v>
      </c>
      <c r="AT267" s="132" t="s">
        <v>209</v>
      </c>
      <c r="AU267" s="132" t="s">
        <v>73</v>
      </c>
      <c r="AY267" s="13" t="s">
        <v>113</v>
      </c>
      <c r="BE267" s="133">
        <f t="shared" si="85"/>
        <v>0</v>
      </c>
      <c r="BF267" s="133">
        <f t="shared" si="86"/>
        <v>0</v>
      </c>
      <c r="BG267" s="133">
        <f t="shared" si="87"/>
        <v>0</v>
      </c>
      <c r="BH267" s="133">
        <f t="shared" si="88"/>
        <v>0</v>
      </c>
      <c r="BI267" s="133">
        <f t="shared" si="89"/>
        <v>0</v>
      </c>
      <c r="BJ267" s="13" t="s">
        <v>117</v>
      </c>
      <c r="BK267" s="134">
        <f t="shared" si="90"/>
        <v>0</v>
      </c>
      <c r="BL267" s="13" t="s">
        <v>116</v>
      </c>
      <c r="BM267" s="132" t="s">
        <v>442</v>
      </c>
    </row>
    <row r="268" spans="2:65" s="1" customFormat="1" ht="16.5" customHeight="1">
      <c r="B268" s="121"/>
      <c r="C268" s="135">
        <v>119</v>
      </c>
      <c r="D268" s="135" t="s">
        <v>209</v>
      </c>
      <c r="E268" s="136" t="s">
        <v>443</v>
      </c>
      <c r="F268" s="137" t="s">
        <v>444</v>
      </c>
      <c r="G268" s="138" t="s">
        <v>115</v>
      </c>
      <c r="H268" s="139">
        <v>5</v>
      </c>
      <c r="I268" s="139">
        <v>0</v>
      </c>
      <c r="J268" s="139">
        <f t="shared" si="81"/>
        <v>0</v>
      </c>
      <c r="K268" s="140"/>
      <c r="L268" s="148"/>
      <c r="M268" s="141" t="s">
        <v>1</v>
      </c>
      <c r="N268" s="142" t="s">
        <v>32</v>
      </c>
      <c r="O268" s="130">
        <v>0</v>
      </c>
      <c r="P268" s="130">
        <f t="shared" si="82"/>
        <v>0</v>
      </c>
      <c r="Q268" s="130">
        <v>0</v>
      </c>
      <c r="R268" s="130">
        <f t="shared" si="83"/>
        <v>0</v>
      </c>
      <c r="S268" s="130">
        <v>0</v>
      </c>
      <c r="T268" s="131">
        <f t="shared" si="84"/>
        <v>0</v>
      </c>
      <c r="V268" s="151"/>
      <c r="AR268" s="132" t="s">
        <v>125</v>
      </c>
      <c r="AT268" s="132" t="s">
        <v>209</v>
      </c>
      <c r="AU268" s="132" t="s">
        <v>73</v>
      </c>
      <c r="AY268" s="13" t="s">
        <v>113</v>
      </c>
      <c r="BE268" s="133">
        <f t="shared" si="85"/>
        <v>0</v>
      </c>
      <c r="BF268" s="133">
        <f t="shared" si="86"/>
        <v>0</v>
      </c>
      <c r="BG268" s="133">
        <f t="shared" si="87"/>
        <v>0</v>
      </c>
      <c r="BH268" s="133">
        <f t="shared" si="88"/>
        <v>0</v>
      </c>
      <c r="BI268" s="133">
        <f t="shared" si="89"/>
        <v>0</v>
      </c>
      <c r="BJ268" s="13" t="s">
        <v>117</v>
      </c>
      <c r="BK268" s="134">
        <f t="shared" si="90"/>
        <v>0</v>
      </c>
      <c r="BL268" s="13" t="s">
        <v>116</v>
      </c>
      <c r="BM268" s="132" t="s">
        <v>445</v>
      </c>
    </row>
    <row r="269" spans="2:65" s="1" customFormat="1" ht="16.5" customHeight="1">
      <c r="B269" s="121"/>
      <c r="C269" s="135">
        <v>120</v>
      </c>
      <c r="D269" s="135" t="s">
        <v>209</v>
      </c>
      <c r="E269" s="136" t="s">
        <v>446</v>
      </c>
      <c r="F269" s="137" t="s">
        <v>447</v>
      </c>
      <c r="G269" s="138" t="s">
        <v>115</v>
      </c>
      <c r="H269" s="139">
        <v>5</v>
      </c>
      <c r="I269" s="139">
        <v>0</v>
      </c>
      <c r="J269" s="139">
        <f t="shared" si="81"/>
        <v>0</v>
      </c>
      <c r="K269" s="140"/>
      <c r="L269" s="148"/>
      <c r="M269" s="141" t="s">
        <v>1</v>
      </c>
      <c r="N269" s="142" t="s">
        <v>32</v>
      </c>
      <c r="O269" s="130">
        <v>0</v>
      </c>
      <c r="P269" s="130">
        <f t="shared" si="82"/>
        <v>0</v>
      </c>
      <c r="Q269" s="130">
        <v>0</v>
      </c>
      <c r="R269" s="130">
        <f t="shared" si="83"/>
        <v>0</v>
      </c>
      <c r="S269" s="130">
        <v>0</v>
      </c>
      <c r="T269" s="131">
        <f t="shared" si="84"/>
        <v>0</v>
      </c>
      <c r="V269" s="151"/>
      <c r="AR269" s="132" t="s">
        <v>125</v>
      </c>
      <c r="AT269" s="132" t="s">
        <v>209</v>
      </c>
      <c r="AU269" s="132" t="s">
        <v>73</v>
      </c>
      <c r="AY269" s="13" t="s">
        <v>113</v>
      </c>
      <c r="BE269" s="133">
        <f t="shared" si="85"/>
        <v>0</v>
      </c>
      <c r="BF269" s="133">
        <f t="shared" si="86"/>
        <v>0</v>
      </c>
      <c r="BG269" s="133">
        <f t="shared" si="87"/>
        <v>0</v>
      </c>
      <c r="BH269" s="133">
        <f t="shared" si="88"/>
        <v>0</v>
      </c>
      <c r="BI269" s="133">
        <f t="shared" si="89"/>
        <v>0</v>
      </c>
      <c r="BJ269" s="13" t="s">
        <v>117</v>
      </c>
      <c r="BK269" s="134">
        <f t="shared" si="90"/>
        <v>0</v>
      </c>
      <c r="BL269" s="13" t="s">
        <v>116</v>
      </c>
      <c r="BM269" s="132" t="s">
        <v>448</v>
      </c>
    </row>
    <row r="270" spans="2:65" s="1" customFormat="1" ht="16.5" customHeight="1">
      <c r="B270" s="121"/>
      <c r="C270" s="135">
        <v>121</v>
      </c>
      <c r="D270" s="135" t="s">
        <v>209</v>
      </c>
      <c r="E270" s="136" t="s">
        <v>449</v>
      </c>
      <c r="F270" s="137" t="s">
        <v>450</v>
      </c>
      <c r="G270" s="138" t="s">
        <v>115</v>
      </c>
      <c r="H270" s="139">
        <v>12</v>
      </c>
      <c r="I270" s="139">
        <v>0</v>
      </c>
      <c r="J270" s="139">
        <f t="shared" si="81"/>
        <v>0</v>
      </c>
      <c r="K270" s="140"/>
      <c r="L270" s="148"/>
      <c r="M270" s="141" t="s">
        <v>1</v>
      </c>
      <c r="N270" s="142" t="s">
        <v>32</v>
      </c>
      <c r="O270" s="130">
        <v>0</v>
      </c>
      <c r="P270" s="130">
        <f t="shared" si="82"/>
        <v>0</v>
      </c>
      <c r="Q270" s="130">
        <v>0</v>
      </c>
      <c r="R270" s="130">
        <f t="shared" si="83"/>
        <v>0</v>
      </c>
      <c r="S270" s="130">
        <v>0</v>
      </c>
      <c r="T270" s="131">
        <f t="shared" si="84"/>
        <v>0</v>
      </c>
      <c r="V270" s="151"/>
      <c r="AR270" s="132" t="s">
        <v>125</v>
      </c>
      <c r="AT270" s="132" t="s">
        <v>209</v>
      </c>
      <c r="AU270" s="132" t="s">
        <v>73</v>
      </c>
      <c r="AY270" s="13" t="s">
        <v>113</v>
      </c>
      <c r="BE270" s="133">
        <f t="shared" si="85"/>
        <v>0</v>
      </c>
      <c r="BF270" s="133">
        <f t="shared" si="86"/>
        <v>0</v>
      </c>
      <c r="BG270" s="133">
        <f t="shared" si="87"/>
        <v>0</v>
      </c>
      <c r="BH270" s="133">
        <f t="shared" si="88"/>
        <v>0</v>
      </c>
      <c r="BI270" s="133">
        <f t="shared" si="89"/>
        <v>0</v>
      </c>
      <c r="BJ270" s="13" t="s">
        <v>117</v>
      </c>
      <c r="BK270" s="134">
        <f t="shared" si="90"/>
        <v>0</v>
      </c>
      <c r="BL270" s="13" t="s">
        <v>116</v>
      </c>
      <c r="BM270" s="132" t="s">
        <v>451</v>
      </c>
    </row>
    <row r="271" spans="2:65" s="1" customFormat="1" ht="16.5" customHeight="1">
      <c r="B271" s="121"/>
      <c r="C271" s="135">
        <v>122</v>
      </c>
      <c r="D271" s="135" t="s">
        <v>209</v>
      </c>
      <c r="E271" s="136" t="s">
        <v>452</v>
      </c>
      <c r="F271" s="137" t="s">
        <v>453</v>
      </c>
      <c r="G271" s="138" t="s">
        <v>115</v>
      </c>
      <c r="H271" s="139">
        <v>16</v>
      </c>
      <c r="I271" s="139">
        <v>0</v>
      </c>
      <c r="J271" s="139">
        <f t="shared" si="81"/>
        <v>0</v>
      </c>
      <c r="K271" s="140"/>
      <c r="L271" s="148"/>
      <c r="M271" s="141" t="s">
        <v>1</v>
      </c>
      <c r="N271" s="142" t="s">
        <v>32</v>
      </c>
      <c r="O271" s="130">
        <v>0</v>
      </c>
      <c r="P271" s="130">
        <f t="shared" si="82"/>
        <v>0</v>
      </c>
      <c r="Q271" s="130">
        <v>0</v>
      </c>
      <c r="R271" s="130">
        <f t="shared" si="83"/>
        <v>0</v>
      </c>
      <c r="S271" s="130">
        <v>0</v>
      </c>
      <c r="T271" s="131">
        <f t="shared" si="84"/>
        <v>0</v>
      </c>
      <c r="V271" s="151"/>
      <c r="AR271" s="132" t="s">
        <v>125</v>
      </c>
      <c r="AT271" s="132" t="s">
        <v>209</v>
      </c>
      <c r="AU271" s="132" t="s">
        <v>73</v>
      </c>
      <c r="AY271" s="13" t="s">
        <v>113</v>
      </c>
      <c r="BE271" s="133">
        <f t="shared" si="85"/>
        <v>0</v>
      </c>
      <c r="BF271" s="133">
        <f t="shared" si="86"/>
        <v>0</v>
      </c>
      <c r="BG271" s="133">
        <f t="shared" si="87"/>
        <v>0</v>
      </c>
      <c r="BH271" s="133">
        <f t="shared" si="88"/>
        <v>0</v>
      </c>
      <c r="BI271" s="133">
        <f t="shared" si="89"/>
        <v>0</v>
      </c>
      <c r="BJ271" s="13" t="s">
        <v>117</v>
      </c>
      <c r="BK271" s="134">
        <f t="shared" si="90"/>
        <v>0</v>
      </c>
      <c r="BL271" s="13" t="s">
        <v>116</v>
      </c>
      <c r="BM271" s="132" t="s">
        <v>454</v>
      </c>
    </row>
    <row r="272" spans="2:65" s="1" customFormat="1" ht="16.5" customHeight="1">
      <c r="B272" s="121"/>
      <c r="C272" s="135">
        <v>123</v>
      </c>
      <c r="D272" s="135" t="s">
        <v>209</v>
      </c>
      <c r="E272" s="136" t="s">
        <v>455</v>
      </c>
      <c r="F272" s="137" t="s">
        <v>456</v>
      </c>
      <c r="G272" s="138" t="s">
        <v>115</v>
      </c>
      <c r="H272" s="139">
        <v>12</v>
      </c>
      <c r="I272" s="139">
        <v>0</v>
      </c>
      <c r="J272" s="139">
        <f t="shared" si="81"/>
        <v>0</v>
      </c>
      <c r="K272" s="140"/>
      <c r="L272" s="148"/>
      <c r="M272" s="141" t="s">
        <v>1</v>
      </c>
      <c r="N272" s="142" t="s">
        <v>32</v>
      </c>
      <c r="O272" s="130">
        <v>0</v>
      </c>
      <c r="P272" s="130">
        <f t="shared" si="82"/>
        <v>0</v>
      </c>
      <c r="Q272" s="130">
        <v>0</v>
      </c>
      <c r="R272" s="130">
        <f t="shared" si="83"/>
        <v>0</v>
      </c>
      <c r="S272" s="130">
        <v>0</v>
      </c>
      <c r="T272" s="131">
        <f t="shared" si="84"/>
        <v>0</v>
      </c>
      <c r="V272" s="151"/>
      <c r="AR272" s="132" t="s">
        <v>125</v>
      </c>
      <c r="AT272" s="132" t="s">
        <v>209</v>
      </c>
      <c r="AU272" s="132" t="s">
        <v>73</v>
      </c>
      <c r="AY272" s="13" t="s">
        <v>113</v>
      </c>
      <c r="BE272" s="133">
        <f t="shared" si="85"/>
        <v>0</v>
      </c>
      <c r="BF272" s="133">
        <f t="shared" si="86"/>
        <v>0</v>
      </c>
      <c r="BG272" s="133">
        <f t="shared" si="87"/>
        <v>0</v>
      </c>
      <c r="BH272" s="133">
        <f t="shared" si="88"/>
        <v>0</v>
      </c>
      <c r="BI272" s="133">
        <f t="shared" si="89"/>
        <v>0</v>
      </c>
      <c r="BJ272" s="13" t="s">
        <v>117</v>
      </c>
      <c r="BK272" s="134">
        <f t="shared" si="90"/>
        <v>0</v>
      </c>
      <c r="BL272" s="13" t="s">
        <v>116</v>
      </c>
      <c r="BM272" s="132" t="s">
        <v>457</v>
      </c>
    </row>
    <row r="273" spans="2:65" s="1" customFormat="1" ht="16.5" customHeight="1">
      <c r="B273" s="121"/>
      <c r="C273" s="135">
        <v>124</v>
      </c>
      <c r="D273" s="135" t="s">
        <v>209</v>
      </c>
      <c r="E273" s="136" t="s">
        <v>458</v>
      </c>
      <c r="F273" s="137" t="s">
        <v>459</v>
      </c>
      <c r="G273" s="138" t="s">
        <v>115</v>
      </c>
      <c r="H273" s="139">
        <v>8</v>
      </c>
      <c r="I273" s="139">
        <v>0</v>
      </c>
      <c r="J273" s="139">
        <f t="shared" si="81"/>
        <v>0</v>
      </c>
      <c r="K273" s="140"/>
      <c r="L273" s="148"/>
      <c r="M273" s="141" t="s">
        <v>1</v>
      </c>
      <c r="N273" s="142" t="s">
        <v>32</v>
      </c>
      <c r="O273" s="130">
        <v>0</v>
      </c>
      <c r="P273" s="130">
        <f t="shared" si="82"/>
        <v>0</v>
      </c>
      <c r="Q273" s="130">
        <v>0</v>
      </c>
      <c r="R273" s="130">
        <f t="shared" si="83"/>
        <v>0</v>
      </c>
      <c r="S273" s="130">
        <v>0</v>
      </c>
      <c r="T273" s="131">
        <f t="shared" si="84"/>
        <v>0</v>
      </c>
      <c r="V273" s="151"/>
      <c r="AR273" s="132" t="s">
        <v>125</v>
      </c>
      <c r="AT273" s="132" t="s">
        <v>209</v>
      </c>
      <c r="AU273" s="132" t="s">
        <v>73</v>
      </c>
      <c r="AY273" s="13" t="s">
        <v>113</v>
      </c>
      <c r="BE273" s="133">
        <f t="shared" si="85"/>
        <v>0</v>
      </c>
      <c r="BF273" s="133">
        <f t="shared" si="86"/>
        <v>0</v>
      </c>
      <c r="BG273" s="133">
        <f t="shared" si="87"/>
        <v>0</v>
      </c>
      <c r="BH273" s="133">
        <f t="shared" si="88"/>
        <v>0</v>
      </c>
      <c r="BI273" s="133">
        <f t="shared" si="89"/>
        <v>0</v>
      </c>
      <c r="BJ273" s="13" t="s">
        <v>117</v>
      </c>
      <c r="BK273" s="134">
        <f t="shared" si="90"/>
        <v>0</v>
      </c>
      <c r="BL273" s="13" t="s">
        <v>116</v>
      </c>
      <c r="BM273" s="132" t="s">
        <v>460</v>
      </c>
    </row>
    <row r="274" spans="2:65" s="1" customFormat="1" ht="16.5" customHeight="1">
      <c r="B274" s="121"/>
      <c r="C274" s="135">
        <v>125</v>
      </c>
      <c r="D274" s="135" t="s">
        <v>209</v>
      </c>
      <c r="E274" s="136" t="s">
        <v>461</v>
      </c>
      <c r="F274" s="137" t="s">
        <v>526</v>
      </c>
      <c r="G274" s="138" t="s">
        <v>115</v>
      </c>
      <c r="H274" s="139">
        <v>4</v>
      </c>
      <c r="I274" s="139">
        <v>0</v>
      </c>
      <c r="J274" s="139">
        <f t="shared" si="81"/>
        <v>0</v>
      </c>
      <c r="K274" s="140"/>
      <c r="L274" s="148"/>
      <c r="M274" s="141" t="s">
        <v>1</v>
      </c>
      <c r="N274" s="142" t="s">
        <v>32</v>
      </c>
      <c r="O274" s="130">
        <v>0</v>
      </c>
      <c r="P274" s="130">
        <f t="shared" si="82"/>
        <v>0</v>
      </c>
      <c r="Q274" s="130">
        <v>0</v>
      </c>
      <c r="R274" s="130">
        <f t="shared" si="83"/>
        <v>0</v>
      </c>
      <c r="S274" s="130">
        <v>0</v>
      </c>
      <c r="T274" s="131">
        <f t="shared" si="84"/>
        <v>0</v>
      </c>
      <c r="V274" s="151"/>
      <c r="AR274" s="132" t="s">
        <v>125</v>
      </c>
      <c r="AT274" s="132" t="s">
        <v>209</v>
      </c>
      <c r="AU274" s="132" t="s">
        <v>73</v>
      </c>
      <c r="AY274" s="13" t="s">
        <v>113</v>
      </c>
      <c r="BE274" s="133">
        <f t="shared" si="85"/>
        <v>0</v>
      </c>
      <c r="BF274" s="133">
        <f t="shared" si="86"/>
        <v>0</v>
      </c>
      <c r="BG274" s="133">
        <f t="shared" si="87"/>
        <v>0</v>
      </c>
      <c r="BH274" s="133">
        <f t="shared" si="88"/>
        <v>0</v>
      </c>
      <c r="BI274" s="133">
        <f t="shared" si="89"/>
        <v>0</v>
      </c>
      <c r="BJ274" s="13" t="s">
        <v>117</v>
      </c>
      <c r="BK274" s="134">
        <f t="shared" si="90"/>
        <v>0</v>
      </c>
      <c r="BL274" s="13" t="s">
        <v>116</v>
      </c>
      <c r="BM274" s="132" t="s">
        <v>462</v>
      </c>
    </row>
    <row r="275" spans="2:65" s="1" customFormat="1" ht="16.5" customHeight="1">
      <c r="B275" s="121"/>
      <c r="C275" s="149">
        <v>126</v>
      </c>
      <c r="D275" s="122" t="s">
        <v>114</v>
      </c>
      <c r="E275" s="123" t="s">
        <v>463</v>
      </c>
      <c r="F275" s="124" t="s">
        <v>464</v>
      </c>
      <c r="G275" s="125" t="s">
        <v>169</v>
      </c>
      <c r="H275" s="126">
        <v>15</v>
      </c>
      <c r="I275" s="126">
        <v>0</v>
      </c>
      <c r="J275" s="126">
        <f t="shared" si="81"/>
        <v>0</v>
      </c>
      <c r="K275" s="127"/>
      <c r="L275" s="148"/>
      <c r="M275" s="128" t="s">
        <v>1</v>
      </c>
      <c r="N275" s="129" t="s">
        <v>32</v>
      </c>
      <c r="O275" s="130">
        <v>0</v>
      </c>
      <c r="P275" s="130">
        <f t="shared" si="82"/>
        <v>0</v>
      </c>
      <c r="Q275" s="130">
        <v>0</v>
      </c>
      <c r="R275" s="130">
        <f t="shared" si="83"/>
        <v>0</v>
      </c>
      <c r="S275" s="130">
        <v>0</v>
      </c>
      <c r="T275" s="131">
        <f t="shared" si="84"/>
        <v>0</v>
      </c>
      <c r="V275" s="151"/>
      <c r="AR275" s="132" t="s">
        <v>116</v>
      </c>
      <c r="AT275" s="132" t="s">
        <v>114</v>
      </c>
      <c r="AU275" s="132" t="s">
        <v>73</v>
      </c>
      <c r="AY275" s="13" t="s">
        <v>113</v>
      </c>
      <c r="BE275" s="133">
        <f t="shared" si="85"/>
        <v>0</v>
      </c>
      <c r="BF275" s="133">
        <f t="shared" si="86"/>
        <v>0</v>
      </c>
      <c r="BG275" s="133">
        <f t="shared" si="87"/>
        <v>0</v>
      </c>
      <c r="BH275" s="133">
        <f t="shared" si="88"/>
        <v>0</v>
      </c>
      <c r="BI275" s="133">
        <f t="shared" si="89"/>
        <v>0</v>
      </c>
      <c r="BJ275" s="13" t="s">
        <v>117</v>
      </c>
      <c r="BK275" s="134">
        <f t="shared" si="90"/>
        <v>0</v>
      </c>
      <c r="BL275" s="13" t="s">
        <v>116</v>
      </c>
      <c r="BM275" s="132" t="s">
        <v>465</v>
      </c>
    </row>
    <row r="276" spans="2:65" s="1" customFormat="1" ht="16.5" customHeight="1">
      <c r="B276" s="121"/>
      <c r="C276" s="149">
        <v>127</v>
      </c>
      <c r="D276" s="122" t="s">
        <v>114</v>
      </c>
      <c r="E276" s="123" t="s">
        <v>466</v>
      </c>
      <c r="F276" s="124" t="s">
        <v>467</v>
      </c>
      <c r="G276" s="125" t="s">
        <v>169</v>
      </c>
      <c r="H276" s="126">
        <v>15</v>
      </c>
      <c r="I276" s="126">
        <v>0</v>
      </c>
      <c r="J276" s="126">
        <f t="shared" si="81"/>
        <v>0</v>
      </c>
      <c r="K276" s="127"/>
      <c r="L276" s="148"/>
      <c r="M276" s="128" t="s">
        <v>1</v>
      </c>
      <c r="N276" s="129" t="s">
        <v>32</v>
      </c>
      <c r="O276" s="130">
        <v>0</v>
      </c>
      <c r="P276" s="130">
        <f t="shared" si="82"/>
        <v>0</v>
      </c>
      <c r="Q276" s="130">
        <v>0</v>
      </c>
      <c r="R276" s="130">
        <f t="shared" si="83"/>
        <v>0</v>
      </c>
      <c r="S276" s="130">
        <v>0</v>
      </c>
      <c r="T276" s="131">
        <f t="shared" si="84"/>
        <v>0</v>
      </c>
      <c r="V276" s="151"/>
      <c r="AR276" s="132" t="s">
        <v>116</v>
      </c>
      <c r="AT276" s="132" t="s">
        <v>114</v>
      </c>
      <c r="AU276" s="132" t="s">
        <v>73</v>
      </c>
      <c r="AY276" s="13" t="s">
        <v>113</v>
      </c>
      <c r="BE276" s="133">
        <f t="shared" si="85"/>
        <v>0</v>
      </c>
      <c r="BF276" s="133">
        <f t="shared" si="86"/>
        <v>0</v>
      </c>
      <c r="BG276" s="133">
        <f t="shared" si="87"/>
        <v>0</v>
      </c>
      <c r="BH276" s="133">
        <f t="shared" si="88"/>
        <v>0</v>
      </c>
      <c r="BI276" s="133">
        <f t="shared" si="89"/>
        <v>0</v>
      </c>
      <c r="BJ276" s="13" t="s">
        <v>117</v>
      </c>
      <c r="BK276" s="134">
        <f t="shared" si="90"/>
        <v>0</v>
      </c>
      <c r="BL276" s="13" t="s">
        <v>116</v>
      </c>
      <c r="BM276" s="132" t="s">
        <v>468</v>
      </c>
    </row>
    <row r="277" spans="2:65" s="1" customFormat="1" ht="16.5" customHeight="1">
      <c r="B277" s="121"/>
      <c r="C277" s="149">
        <v>128</v>
      </c>
      <c r="D277" s="122" t="s">
        <v>114</v>
      </c>
      <c r="E277" s="123" t="s">
        <v>469</v>
      </c>
      <c r="F277" s="124" t="s">
        <v>470</v>
      </c>
      <c r="G277" s="125" t="s">
        <v>471</v>
      </c>
      <c r="H277" s="126">
        <v>20</v>
      </c>
      <c r="I277" s="126">
        <v>0</v>
      </c>
      <c r="J277" s="126">
        <f t="shared" si="81"/>
        <v>0</v>
      </c>
      <c r="K277" s="127"/>
      <c r="L277" s="148"/>
      <c r="M277" s="128" t="s">
        <v>1</v>
      </c>
      <c r="N277" s="129" t="s">
        <v>32</v>
      </c>
      <c r="O277" s="130">
        <v>0</v>
      </c>
      <c r="P277" s="130">
        <f t="shared" si="82"/>
        <v>0</v>
      </c>
      <c r="Q277" s="130">
        <v>0</v>
      </c>
      <c r="R277" s="130">
        <f t="shared" si="83"/>
        <v>0</v>
      </c>
      <c r="S277" s="130">
        <v>0</v>
      </c>
      <c r="T277" s="131">
        <f t="shared" si="84"/>
        <v>0</v>
      </c>
      <c r="V277" s="151"/>
      <c r="AR277" s="132" t="s">
        <v>116</v>
      </c>
      <c r="AT277" s="132" t="s">
        <v>114</v>
      </c>
      <c r="AU277" s="132" t="s">
        <v>73</v>
      </c>
      <c r="AY277" s="13" t="s">
        <v>113</v>
      </c>
      <c r="BE277" s="133">
        <f t="shared" si="85"/>
        <v>0</v>
      </c>
      <c r="BF277" s="133">
        <f t="shared" si="86"/>
        <v>0</v>
      </c>
      <c r="BG277" s="133">
        <f t="shared" si="87"/>
        <v>0</v>
      </c>
      <c r="BH277" s="133">
        <f t="shared" si="88"/>
        <v>0</v>
      </c>
      <c r="BI277" s="133">
        <f t="shared" si="89"/>
        <v>0</v>
      </c>
      <c r="BJ277" s="13" t="s">
        <v>117</v>
      </c>
      <c r="BK277" s="134">
        <f t="shared" si="90"/>
        <v>0</v>
      </c>
      <c r="BL277" s="13" t="s">
        <v>116</v>
      </c>
      <c r="BM277" s="132" t="s">
        <v>472</v>
      </c>
    </row>
    <row r="278" spans="2:65" s="1" customFormat="1" ht="16.5" customHeight="1">
      <c r="B278" s="121"/>
      <c r="C278" s="149">
        <v>129</v>
      </c>
      <c r="D278" s="122" t="s">
        <v>114</v>
      </c>
      <c r="E278" s="123" t="s">
        <v>473</v>
      </c>
      <c r="F278" s="124" t="s">
        <v>474</v>
      </c>
      <c r="G278" s="125" t="s">
        <v>471</v>
      </c>
      <c r="H278" s="126">
        <v>22</v>
      </c>
      <c r="I278" s="126">
        <v>0</v>
      </c>
      <c r="J278" s="126">
        <f t="shared" si="81"/>
        <v>0</v>
      </c>
      <c r="K278" s="127"/>
      <c r="L278" s="148"/>
      <c r="M278" s="128" t="s">
        <v>1</v>
      </c>
      <c r="N278" s="129" t="s">
        <v>32</v>
      </c>
      <c r="O278" s="130">
        <v>0</v>
      </c>
      <c r="P278" s="130">
        <f t="shared" si="82"/>
        <v>0</v>
      </c>
      <c r="Q278" s="130">
        <v>0</v>
      </c>
      <c r="R278" s="130">
        <f t="shared" si="83"/>
        <v>0</v>
      </c>
      <c r="S278" s="130">
        <v>0</v>
      </c>
      <c r="T278" s="131">
        <f t="shared" si="84"/>
        <v>0</v>
      </c>
      <c r="V278" s="151"/>
      <c r="AR278" s="132" t="s">
        <v>116</v>
      </c>
      <c r="AT278" s="132" t="s">
        <v>114</v>
      </c>
      <c r="AU278" s="132" t="s">
        <v>73</v>
      </c>
      <c r="AY278" s="13" t="s">
        <v>113</v>
      </c>
      <c r="BE278" s="133">
        <f t="shared" si="85"/>
        <v>0</v>
      </c>
      <c r="BF278" s="133">
        <f t="shared" si="86"/>
        <v>0</v>
      </c>
      <c r="BG278" s="133">
        <f t="shared" si="87"/>
        <v>0</v>
      </c>
      <c r="BH278" s="133">
        <f t="shared" si="88"/>
        <v>0</v>
      </c>
      <c r="BI278" s="133">
        <f t="shared" si="89"/>
        <v>0</v>
      </c>
      <c r="BJ278" s="13" t="s">
        <v>117</v>
      </c>
      <c r="BK278" s="134">
        <f t="shared" si="90"/>
        <v>0</v>
      </c>
      <c r="BL278" s="13" t="s">
        <v>116</v>
      </c>
      <c r="BM278" s="132" t="s">
        <v>475</v>
      </c>
    </row>
    <row r="279" spans="2:65" s="1" customFormat="1" ht="16.5" customHeight="1">
      <c r="B279" s="121"/>
      <c r="C279" s="149">
        <v>130</v>
      </c>
      <c r="D279" s="122" t="s">
        <v>114</v>
      </c>
      <c r="E279" s="123" t="s">
        <v>476</v>
      </c>
      <c r="F279" s="124" t="s">
        <v>477</v>
      </c>
      <c r="G279" s="125" t="s">
        <v>471</v>
      </c>
      <c r="H279" s="126">
        <v>38</v>
      </c>
      <c r="I279" s="126">
        <v>0</v>
      </c>
      <c r="J279" s="126">
        <f t="shared" si="81"/>
        <v>0</v>
      </c>
      <c r="K279" s="127"/>
      <c r="L279" s="148"/>
      <c r="M279" s="128" t="s">
        <v>1</v>
      </c>
      <c r="N279" s="129" t="s">
        <v>32</v>
      </c>
      <c r="O279" s="130">
        <v>0</v>
      </c>
      <c r="P279" s="130">
        <f t="shared" si="82"/>
        <v>0</v>
      </c>
      <c r="Q279" s="130">
        <v>0</v>
      </c>
      <c r="R279" s="130">
        <f t="shared" si="83"/>
        <v>0</v>
      </c>
      <c r="S279" s="130">
        <v>0</v>
      </c>
      <c r="T279" s="131">
        <f t="shared" si="84"/>
        <v>0</v>
      </c>
      <c r="V279" s="151"/>
      <c r="AR279" s="132" t="s">
        <v>116</v>
      </c>
      <c r="AT279" s="132" t="s">
        <v>114</v>
      </c>
      <c r="AU279" s="132" t="s">
        <v>73</v>
      </c>
      <c r="AY279" s="13" t="s">
        <v>113</v>
      </c>
      <c r="BE279" s="133">
        <f t="shared" si="85"/>
        <v>0</v>
      </c>
      <c r="BF279" s="133">
        <f t="shared" si="86"/>
        <v>0</v>
      </c>
      <c r="BG279" s="133">
        <f t="shared" si="87"/>
        <v>0</v>
      </c>
      <c r="BH279" s="133">
        <f t="shared" si="88"/>
        <v>0</v>
      </c>
      <c r="BI279" s="133">
        <f t="shared" si="89"/>
        <v>0</v>
      </c>
      <c r="BJ279" s="13" t="s">
        <v>117</v>
      </c>
      <c r="BK279" s="134">
        <f t="shared" si="90"/>
        <v>0</v>
      </c>
      <c r="BL279" s="13" t="s">
        <v>116</v>
      </c>
      <c r="BM279" s="132" t="s">
        <v>478</v>
      </c>
    </row>
    <row r="280" spans="2:65" s="1" customFormat="1" ht="16.5" customHeight="1">
      <c r="B280" s="121"/>
      <c r="C280" s="149">
        <v>131</v>
      </c>
      <c r="D280" s="122" t="s">
        <v>114</v>
      </c>
      <c r="E280" s="123" t="s">
        <v>479</v>
      </c>
      <c r="F280" s="124" t="s">
        <v>543</v>
      </c>
      <c r="G280" s="125" t="s">
        <v>471</v>
      </c>
      <c r="H280" s="126">
        <v>8</v>
      </c>
      <c r="I280" s="126">
        <v>0</v>
      </c>
      <c r="J280" s="126">
        <f t="shared" si="81"/>
        <v>0</v>
      </c>
      <c r="K280" s="127"/>
      <c r="L280" s="148"/>
      <c r="M280" s="128" t="s">
        <v>1</v>
      </c>
      <c r="N280" s="129" t="s">
        <v>32</v>
      </c>
      <c r="O280" s="130">
        <v>0</v>
      </c>
      <c r="P280" s="130">
        <f t="shared" si="82"/>
        <v>0</v>
      </c>
      <c r="Q280" s="130">
        <v>0</v>
      </c>
      <c r="R280" s="130">
        <f t="shared" si="83"/>
        <v>0</v>
      </c>
      <c r="S280" s="130">
        <v>0</v>
      </c>
      <c r="T280" s="131">
        <f t="shared" si="84"/>
        <v>0</v>
      </c>
      <c r="V280" s="151"/>
      <c r="AR280" s="132" t="s">
        <v>116</v>
      </c>
      <c r="AT280" s="132" t="s">
        <v>114</v>
      </c>
      <c r="AU280" s="132" t="s">
        <v>73</v>
      </c>
      <c r="AY280" s="13" t="s">
        <v>113</v>
      </c>
      <c r="BE280" s="133">
        <f t="shared" si="85"/>
        <v>0</v>
      </c>
      <c r="BF280" s="133">
        <f t="shared" si="86"/>
        <v>0</v>
      </c>
      <c r="BG280" s="133">
        <f t="shared" si="87"/>
        <v>0</v>
      </c>
      <c r="BH280" s="133">
        <f t="shared" si="88"/>
        <v>0</v>
      </c>
      <c r="BI280" s="133">
        <f t="shared" si="89"/>
        <v>0</v>
      </c>
      <c r="BJ280" s="13" t="s">
        <v>117</v>
      </c>
      <c r="BK280" s="134">
        <f t="shared" si="90"/>
        <v>0</v>
      </c>
      <c r="BL280" s="13" t="s">
        <v>116</v>
      </c>
      <c r="BM280" s="132" t="s">
        <v>480</v>
      </c>
    </row>
    <row r="281" spans="2:65" s="1" customFormat="1" ht="16.5" customHeight="1">
      <c r="B281" s="121"/>
      <c r="C281" s="149">
        <v>132</v>
      </c>
      <c r="D281" s="122" t="s">
        <v>114</v>
      </c>
      <c r="E281" s="123" t="s">
        <v>541</v>
      </c>
      <c r="F281" s="124" t="s">
        <v>482</v>
      </c>
      <c r="G281" s="125" t="s">
        <v>471</v>
      </c>
      <c r="H281" s="126">
        <v>6</v>
      </c>
      <c r="I281" s="126">
        <v>0</v>
      </c>
      <c r="J281" s="126">
        <f t="shared" si="81"/>
        <v>0</v>
      </c>
      <c r="K281" s="127"/>
      <c r="L281" s="148"/>
      <c r="M281" s="128" t="s">
        <v>1</v>
      </c>
      <c r="N281" s="129" t="s">
        <v>32</v>
      </c>
      <c r="O281" s="130">
        <v>0</v>
      </c>
      <c r="P281" s="130">
        <f t="shared" si="82"/>
        <v>0</v>
      </c>
      <c r="Q281" s="130">
        <v>0</v>
      </c>
      <c r="R281" s="130">
        <f t="shared" si="83"/>
        <v>0</v>
      </c>
      <c r="S281" s="130">
        <v>0</v>
      </c>
      <c r="T281" s="131">
        <f t="shared" si="84"/>
        <v>0</v>
      </c>
      <c r="V281" s="151"/>
      <c r="AR281" s="132" t="s">
        <v>116</v>
      </c>
      <c r="AT281" s="132" t="s">
        <v>114</v>
      </c>
      <c r="AU281" s="132" t="s">
        <v>73</v>
      </c>
      <c r="AY281" s="13" t="s">
        <v>113</v>
      </c>
      <c r="BE281" s="133">
        <f t="shared" si="85"/>
        <v>0</v>
      </c>
      <c r="BF281" s="133">
        <f t="shared" si="86"/>
        <v>0</v>
      </c>
      <c r="BG281" s="133">
        <f t="shared" si="87"/>
        <v>0</v>
      </c>
      <c r="BH281" s="133">
        <f t="shared" si="88"/>
        <v>0</v>
      </c>
      <c r="BI281" s="133">
        <f t="shared" si="89"/>
        <v>0</v>
      </c>
      <c r="BJ281" s="13" t="s">
        <v>117</v>
      </c>
      <c r="BK281" s="134">
        <f t="shared" si="90"/>
        <v>0</v>
      </c>
      <c r="BL281" s="13" t="s">
        <v>116</v>
      </c>
      <c r="BM281" s="132" t="s">
        <v>483</v>
      </c>
    </row>
    <row r="282" spans="2:65" s="1" customFormat="1" ht="16.5" customHeight="1">
      <c r="B282" s="121"/>
      <c r="C282" s="149">
        <v>133</v>
      </c>
      <c r="D282" s="122" t="s">
        <v>114</v>
      </c>
      <c r="E282" s="123" t="s">
        <v>481</v>
      </c>
      <c r="F282" s="124" t="s">
        <v>485</v>
      </c>
      <c r="G282" s="125" t="s">
        <v>471</v>
      </c>
      <c r="H282" s="126">
        <v>6</v>
      </c>
      <c r="I282" s="126">
        <v>0</v>
      </c>
      <c r="J282" s="126">
        <f t="shared" si="81"/>
        <v>0</v>
      </c>
      <c r="K282" s="127"/>
      <c r="L282" s="148"/>
      <c r="M282" s="128" t="s">
        <v>1</v>
      </c>
      <c r="N282" s="129" t="s">
        <v>32</v>
      </c>
      <c r="O282" s="130">
        <v>0</v>
      </c>
      <c r="P282" s="130">
        <f t="shared" si="82"/>
        <v>0</v>
      </c>
      <c r="Q282" s="130">
        <v>0</v>
      </c>
      <c r="R282" s="130">
        <f t="shared" si="83"/>
        <v>0</v>
      </c>
      <c r="S282" s="130">
        <v>0</v>
      </c>
      <c r="T282" s="131">
        <f t="shared" si="84"/>
        <v>0</v>
      </c>
      <c r="V282" s="151"/>
      <c r="AR282" s="132" t="s">
        <v>116</v>
      </c>
      <c r="AT282" s="132" t="s">
        <v>114</v>
      </c>
      <c r="AU282" s="132" t="s">
        <v>73</v>
      </c>
      <c r="AY282" s="13" t="s">
        <v>113</v>
      </c>
      <c r="BE282" s="133">
        <f t="shared" si="85"/>
        <v>0</v>
      </c>
      <c r="BF282" s="133">
        <f t="shared" si="86"/>
        <v>0</v>
      </c>
      <c r="BG282" s="133">
        <f t="shared" si="87"/>
        <v>0</v>
      </c>
      <c r="BH282" s="133">
        <f t="shared" si="88"/>
        <v>0</v>
      </c>
      <c r="BI282" s="133">
        <f t="shared" si="89"/>
        <v>0</v>
      </c>
      <c r="BJ282" s="13" t="s">
        <v>117</v>
      </c>
      <c r="BK282" s="134">
        <f t="shared" si="90"/>
        <v>0</v>
      </c>
      <c r="BL282" s="13" t="s">
        <v>116</v>
      </c>
      <c r="BM282" s="132" t="s">
        <v>486</v>
      </c>
    </row>
    <row r="283" spans="2:65" s="1" customFormat="1" ht="16.5" customHeight="1">
      <c r="B283" s="121"/>
      <c r="C283" s="149">
        <v>134</v>
      </c>
      <c r="D283" s="122" t="s">
        <v>114</v>
      </c>
      <c r="E283" s="123" t="s">
        <v>484</v>
      </c>
      <c r="F283" s="124" t="s">
        <v>488</v>
      </c>
      <c r="G283" s="125" t="s">
        <v>471</v>
      </c>
      <c r="H283" s="126">
        <v>16</v>
      </c>
      <c r="I283" s="126">
        <v>0</v>
      </c>
      <c r="J283" s="126">
        <f t="shared" si="81"/>
        <v>0</v>
      </c>
      <c r="K283" s="127"/>
      <c r="L283" s="148"/>
      <c r="M283" s="128" t="s">
        <v>1</v>
      </c>
      <c r="N283" s="129" t="s">
        <v>32</v>
      </c>
      <c r="O283" s="130">
        <v>0</v>
      </c>
      <c r="P283" s="130">
        <f t="shared" si="82"/>
        <v>0</v>
      </c>
      <c r="Q283" s="130">
        <v>0</v>
      </c>
      <c r="R283" s="130">
        <f t="shared" si="83"/>
        <v>0</v>
      </c>
      <c r="S283" s="130">
        <v>0</v>
      </c>
      <c r="T283" s="131">
        <f t="shared" si="84"/>
        <v>0</v>
      </c>
      <c r="V283" s="151"/>
      <c r="AR283" s="132" t="s">
        <v>116</v>
      </c>
      <c r="AT283" s="132" t="s">
        <v>114</v>
      </c>
      <c r="AU283" s="132" t="s">
        <v>73</v>
      </c>
      <c r="AY283" s="13" t="s">
        <v>113</v>
      </c>
      <c r="BE283" s="133">
        <f t="shared" si="85"/>
        <v>0</v>
      </c>
      <c r="BF283" s="133">
        <f t="shared" si="86"/>
        <v>0</v>
      </c>
      <c r="BG283" s="133">
        <f t="shared" si="87"/>
        <v>0</v>
      </c>
      <c r="BH283" s="133">
        <f t="shared" si="88"/>
        <v>0</v>
      </c>
      <c r="BI283" s="133">
        <f t="shared" si="89"/>
        <v>0</v>
      </c>
      <c r="BJ283" s="13" t="s">
        <v>117</v>
      </c>
      <c r="BK283" s="134">
        <f t="shared" si="90"/>
        <v>0</v>
      </c>
      <c r="BL283" s="13" t="s">
        <v>116</v>
      </c>
      <c r="BM283" s="132" t="s">
        <v>489</v>
      </c>
    </row>
    <row r="284" spans="2:65" s="1" customFormat="1" ht="16.5" customHeight="1">
      <c r="B284" s="121"/>
      <c r="C284" s="149">
        <v>135</v>
      </c>
      <c r="D284" s="122" t="s">
        <v>114</v>
      </c>
      <c r="E284" s="123" t="s">
        <v>487</v>
      </c>
      <c r="F284" s="124" t="s">
        <v>542</v>
      </c>
      <c r="G284" s="125" t="s">
        <v>497</v>
      </c>
      <c r="H284" s="126">
        <v>1</v>
      </c>
      <c r="I284" s="126">
        <v>0</v>
      </c>
      <c r="J284" s="126">
        <f t="shared" si="81"/>
        <v>0</v>
      </c>
      <c r="K284" s="127"/>
      <c r="L284" s="148"/>
      <c r="M284" s="128"/>
      <c r="N284" s="129"/>
      <c r="O284" s="130"/>
      <c r="P284" s="130"/>
      <c r="Q284" s="130"/>
      <c r="R284" s="130"/>
      <c r="S284" s="130"/>
      <c r="T284" s="131"/>
      <c r="V284" s="151"/>
      <c r="AR284" s="132"/>
      <c r="AT284" s="132"/>
      <c r="AU284" s="132"/>
      <c r="AY284" s="13"/>
      <c r="BE284" s="133"/>
      <c r="BF284" s="133"/>
      <c r="BG284" s="133"/>
      <c r="BH284" s="133"/>
      <c r="BI284" s="133"/>
      <c r="BJ284" s="13"/>
      <c r="BK284" s="134">
        <f t="shared" si="90"/>
        <v>0</v>
      </c>
      <c r="BL284" s="13"/>
      <c r="BM284" s="132"/>
    </row>
    <row r="285" spans="2:65" s="1" customFormat="1" ht="16.5" customHeight="1">
      <c r="B285" s="121"/>
      <c r="C285" s="149">
        <v>136</v>
      </c>
      <c r="D285" s="122" t="s">
        <v>114</v>
      </c>
      <c r="E285" s="123" t="s">
        <v>490</v>
      </c>
      <c r="F285" s="124" t="s">
        <v>491</v>
      </c>
      <c r="G285" s="125" t="s">
        <v>471</v>
      </c>
      <c r="H285" s="126">
        <v>8</v>
      </c>
      <c r="I285" s="126">
        <v>0</v>
      </c>
      <c r="J285" s="126">
        <f t="shared" si="81"/>
        <v>0</v>
      </c>
      <c r="K285" s="127"/>
      <c r="L285" s="148"/>
      <c r="M285" s="128" t="s">
        <v>1</v>
      </c>
      <c r="N285" s="129" t="s">
        <v>32</v>
      </c>
      <c r="O285" s="130">
        <v>0</v>
      </c>
      <c r="P285" s="130">
        <f t="shared" si="82"/>
        <v>0</v>
      </c>
      <c r="Q285" s="130">
        <v>0</v>
      </c>
      <c r="R285" s="130">
        <f t="shared" si="83"/>
        <v>0</v>
      </c>
      <c r="S285" s="130">
        <v>0</v>
      </c>
      <c r="T285" s="131">
        <f t="shared" si="84"/>
        <v>0</v>
      </c>
      <c r="V285" s="151"/>
      <c r="AR285" s="132" t="s">
        <v>116</v>
      </c>
      <c r="AT285" s="132" t="s">
        <v>114</v>
      </c>
      <c r="AU285" s="132" t="s">
        <v>73</v>
      </c>
      <c r="AY285" s="13" t="s">
        <v>113</v>
      </c>
      <c r="BE285" s="133">
        <f t="shared" si="85"/>
        <v>0</v>
      </c>
      <c r="BF285" s="133">
        <f t="shared" si="86"/>
        <v>0</v>
      </c>
      <c r="BG285" s="133">
        <f t="shared" si="87"/>
        <v>0</v>
      </c>
      <c r="BH285" s="133">
        <f t="shared" si="88"/>
        <v>0</v>
      </c>
      <c r="BI285" s="133">
        <f t="shared" si="89"/>
        <v>0</v>
      </c>
      <c r="BJ285" s="13" t="s">
        <v>117</v>
      </c>
      <c r="BK285" s="134">
        <f t="shared" si="90"/>
        <v>0</v>
      </c>
      <c r="BL285" s="13" t="s">
        <v>116</v>
      </c>
      <c r="BM285" s="132" t="s">
        <v>492</v>
      </c>
    </row>
    <row r="286" spans="2:65" ht="12">
      <c r="I286" s="153"/>
    </row>
    <row r="287" spans="2:65" s="1" customFormat="1" ht="16.5" customHeight="1">
      <c r="B287" s="121"/>
      <c r="C287" s="149">
        <v>137</v>
      </c>
      <c r="D287" s="122" t="s">
        <v>114</v>
      </c>
      <c r="E287" s="123" t="s">
        <v>493</v>
      </c>
      <c r="F287" s="124" t="s">
        <v>494</v>
      </c>
      <c r="G287" s="125" t="s">
        <v>495</v>
      </c>
      <c r="H287" s="126">
        <v>1</v>
      </c>
      <c r="I287" s="126">
        <v>0</v>
      </c>
      <c r="J287" s="126">
        <f t="shared" si="81"/>
        <v>0</v>
      </c>
      <c r="K287" s="127"/>
      <c r="L287" s="148"/>
      <c r="M287" s="143" t="s">
        <v>1</v>
      </c>
      <c r="N287" s="144" t="s">
        <v>32</v>
      </c>
      <c r="O287" s="145">
        <v>0</v>
      </c>
      <c r="P287" s="145">
        <f t="shared" si="82"/>
        <v>0</v>
      </c>
      <c r="Q287" s="145">
        <v>0</v>
      </c>
      <c r="R287" s="145">
        <f t="shared" si="83"/>
        <v>0</v>
      </c>
      <c r="S287" s="145">
        <v>0</v>
      </c>
      <c r="T287" s="146">
        <f t="shared" si="84"/>
        <v>0</v>
      </c>
      <c r="V287" s="151"/>
      <c r="AR287" s="132" t="s">
        <v>116</v>
      </c>
      <c r="AT287" s="132" t="s">
        <v>114</v>
      </c>
      <c r="AU287" s="132" t="s">
        <v>73</v>
      </c>
      <c r="AY287" s="13" t="s">
        <v>113</v>
      </c>
      <c r="BE287" s="133">
        <f t="shared" si="85"/>
        <v>0</v>
      </c>
      <c r="BF287" s="133">
        <f t="shared" si="86"/>
        <v>0</v>
      </c>
      <c r="BG287" s="133">
        <f t="shared" si="87"/>
        <v>0</v>
      </c>
      <c r="BH287" s="133">
        <f t="shared" si="88"/>
        <v>0</v>
      </c>
      <c r="BI287" s="133">
        <f t="shared" si="89"/>
        <v>0</v>
      </c>
      <c r="BJ287" s="13" t="s">
        <v>117</v>
      </c>
      <c r="BK287" s="134">
        <f t="shared" si="90"/>
        <v>0</v>
      </c>
      <c r="BL287" s="13" t="s">
        <v>116</v>
      </c>
      <c r="BM287" s="132" t="s">
        <v>496</v>
      </c>
    </row>
    <row r="288" spans="2:65" s="1" customFormat="1" ht="6.95" customHeight="1">
      <c r="B288" s="37"/>
      <c r="C288" s="38"/>
      <c r="D288" s="38"/>
      <c r="E288" s="38"/>
      <c r="F288" s="38"/>
      <c r="G288" s="38"/>
      <c r="H288" s="38"/>
      <c r="I288" s="38"/>
      <c r="J288" s="38"/>
      <c r="K288" s="38"/>
      <c r="L288" s="25"/>
    </row>
  </sheetData>
  <autoFilter ref="C132:K287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87:J196 J136:J140 J253 J287 H144 J144 J162:J170 J147:J154 J172:J178 J180 J183 J285 J157:J159 J239:J245 J247:J251 J199:J207 J185 J255:J283 J209:J2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Rekonštrukcia soc. priestorov</vt:lpstr>
      <vt:lpstr>'Rekapitulácia stavby'!Názvy_tlače</vt:lpstr>
      <vt:lpstr>'Rekonštrukcia soc. priestorov'!Názvy_tlače</vt:lpstr>
      <vt:lpstr>'Rekapitulácia stavby'!Oblasť_tlače</vt:lpstr>
      <vt:lpstr>'Rekonštrukcia soc. priestorov'!Oblasť_tlače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2023-06-14T10:15:47Z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