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lubica.golejova\Desktop\VO\VO\Podlimitky\FONDOVÁ\2019-ÁTRIUM pod Mestskou vežou\Átrium dokumentácia-aktuálna\1.časť-stavebné práce\"/>
    </mc:Choice>
  </mc:AlternateContent>
  <xr:revisionPtr revIDLastSave="0" documentId="8_{35916B36-470D-4CB4-AFC6-E974C3BF3BD5}" xr6:coauthVersionLast="43" xr6:coauthVersionMax="43" xr10:uidLastSave="{00000000-0000-0000-0000-000000000000}"/>
  <bookViews>
    <workbookView xWindow="-120" yWindow="-120" windowWidth="29040" windowHeight="15840" firstSheet="7" activeTab="9" xr2:uid="{00000000-000D-0000-FFFF-FFFF00000000}"/>
  </bookViews>
  <sheets>
    <sheet name="Rekapitulácia stavby" sheetId="1" r:id="rId1"/>
    <sheet name="1 - SO 01 - Terénne úpravy" sheetId="2" r:id="rId2"/>
    <sheet name="2 - SO 02 - Spevnené plochy" sheetId="3" r:id="rId3"/>
    <sheet name="3 - SO 03 - Hlavné pódium" sheetId="4" r:id="rId4"/>
    <sheet name="4 - SO 04 - Mobilné zázemie" sheetId="5" r:id="rId5"/>
    <sheet name="5 - SO 05 - Rozvody NN" sheetId="6" r:id="rId6"/>
    <sheet name="6 -  SO 06 Rozšírenie ver..." sheetId="7" r:id="rId7"/>
    <sheet name="7 - SO 07 - Vonkajší rozv..." sheetId="8" r:id="rId8"/>
    <sheet name="8 - SO 08 - Studňa úžitko..." sheetId="9" r:id="rId9"/>
    <sheet name="9 - SO 09 - Prípojka dažď..." sheetId="10" r:id="rId10"/>
  </sheets>
  <externalReferences>
    <externalReference r:id="rId11"/>
    <externalReference r:id="rId12"/>
  </externalReferences>
  <definedNames>
    <definedName name="_xlnm._FilterDatabase" localSheetId="1" hidden="1">'1 - SO 01 - Terénne úpravy'!$C$121:$K$202</definedName>
    <definedName name="_xlnm._FilterDatabase" localSheetId="2" hidden="1">'2 - SO 02 - Spevnené plochy'!$C$122:$K$188</definedName>
    <definedName name="_xlnm._FilterDatabase" localSheetId="3" hidden="1">'3 - SO 03 - Hlavné pódium'!$C$120:$K$159</definedName>
    <definedName name="_xlnm._FilterDatabase" localSheetId="4" hidden="1">'4 - SO 04 - Mobilné zázemie'!$C$119:$K$135</definedName>
    <definedName name="_xlnm._FilterDatabase" localSheetId="5" hidden="1">'5 - SO 05 - Rozvody NN'!$C$118:$K$221</definedName>
    <definedName name="_xlnm._FilterDatabase" localSheetId="6" hidden="1">'6 -  SO 06 Rozšírenie ver...'!$C$118:$K$171</definedName>
    <definedName name="_xlnm._FilterDatabase" localSheetId="7" hidden="1">'7 - SO 07 - Vonkajší rozv...'!$C$124:$K$173</definedName>
    <definedName name="_xlnm._FilterDatabase" localSheetId="8" hidden="1">'8 - SO 08 - Studňa úžitko...'!$C$124:$K$174</definedName>
    <definedName name="_xlnm._FilterDatabase" localSheetId="9" hidden="1">'9 - SO 09 - Prípojka dažď...'!$C$121:$K$159</definedName>
    <definedName name="_xlnm.Print_Titles" localSheetId="1">'1 - SO 01 - Terénne úpravy'!$121:$121</definedName>
    <definedName name="_xlnm.Print_Titles" localSheetId="2">'2 - SO 02 - Spevnené plochy'!$122:$122</definedName>
    <definedName name="_xlnm.Print_Titles" localSheetId="3">'3 - SO 03 - Hlavné pódium'!$120:$120</definedName>
    <definedName name="_xlnm.Print_Titles" localSheetId="4">'4 - SO 04 - Mobilné zázemie'!$119:$119</definedName>
    <definedName name="_xlnm.Print_Titles" localSheetId="5">'5 - SO 05 - Rozvody NN'!$118:$118</definedName>
    <definedName name="_xlnm.Print_Titles" localSheetId="6">'6 -  SO 06 Rozšírenie ver...'!$118:$118</definedName>
    <definedName name="_xlnm.Print_Titles" localSheetId="7">'7 - SO 07 - Vonkajší rozv...'!$124:$124</definedName>
    <definedName name="_xlnm.Print_Titles" localSheetId="8">'8 - SO 08 - Studňa úžitko...'!$124:$124</definedName>
    <definedName name="_xlnm.Print_Titles" localSheetId="9">'9 - SO 09 - Prípojka dažď...'!$121:$121</definedName>
    <definedName name="_xlnm.Print_Titles" localSheetId="0">'Rekapitulácia stavby'!$92:$92</definedName>
    <definedName name="_xlnm.Print_Area" localSheetId="1">'1 - SO 01 - Terénne úpravy'!$C$4:$J$76,'1 - SO 01 - Terénne úpravy'!$C$82:$J$103,'1 - SO 01 - Terénne úpravy'!$C$109:$K$202</definedName>
    <definedName name="_xlnm.Print_Area" localSheetId="2">'2 - SO 02 - Spevnené plochy'!$C$4:$J$76,'2 - SO 02 - Spevnené plochy'!$C$82:$J$104,'2 - SO 02 - Spevnené plochy'!$C$110:$K$188</definedName>
    <definedName name="_xlnm.Print_Area" localSheetId="3">'3 - SO 03 - Hlavné pódium'!$C$4:$J$76,'3 - SO 03 - Hlavné pódium'!$C$82:$J$102,'3 - SO 03 - Hlavné pódium'!$C$108:$K$159</definedName>
    <definedName name="_xlnm.Print_Area" localSheetId="4">'4 - SO 04 - Mobilné zázemie'!$C$4:$J$76,'4 - SO 04 - Mobilné zázemie'!$C$82:$J$101,'4 - SO 04 - Mobilné zázemie'!$C$107:$K$135</definedName>
    <definedName name="_xlnm.Print_Area" localSheetId="5">'5 - SO 05 - Rozvody NN'!$C$4:$J$76,'5 - SO 05 - Rozvody NN'!$C$82:$J$100,'5 - SO 05 - Rozvody NN'!$C$106:$K$221</definedName>
    <definedName name="_xlnm.Print_Area" localSheetId="6">'6 -  SO 06 Rozšírenie ver...'!$C$4:$J$76,'6 -  SO 06 Rozšírenie ver...'!$C$82:$J$100,'6 -  SO 06 Rozšírenie ver...'!$C$106:$K$171</definedName>
    <definedName name="_xlnm.Print_Area" localSheetId="7">'7 - SO 07 - Vonkajší rozv...'!$C$4:$J$76,'7 - SO 07 - Vonkajší rozv...'!$C$82:$J$106,'7 - SO 07 - Vonkajší rozv...'!$C$112:$K$173</definedName>
    <definedName name="_xlnm.Print_Area" localSheetId="8">'8 - SO 08 - Studňa úžitko...'!$C$4:$J$76,'8 - SO 08 - Studňa úžitko...'!$C$82:$J$106,'8 - SO 08 - Studňa úžitko...'!$C$112:$K$174</definedName>
    <definedName name="_xlnm.Print_Area" localSheetId="9">'9 - SO 09 - Prípojka dažď...'!$C$4:$J$76,'9 - SO 09 - Prípojka dažď...'!$C$82:$J$103,'9 - SO 09 - Prípojka dažď...'!$C$109:$K$159</definedName>
    <definedName name="_xlnm.Print_Area" localSheetId="0">'Rekapitulácia stavby'!$D$4:$AO$76,'Rekapitulácia stavby'!$C$82:$AQ$106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X104" i="1" l="1"/>
  <c r="AV104" i="1"/>
  <c r="BC104" i="1"/>
  <c r="BD104" i="1"/>
  <c r="BB104" i="1"/>
  <c r="AY105" i="1"/>
  <c r="AX105" i="1"/>
  <c r="BD105" i="1"/>
  <c r="BC105" i="1"/>
  <c r="BB105" i="1"/>
  <c r="AV105" i="1"/>
  <c r="AZ105" i="1"/>
  <c r="AY104" i="1"/>
  <c r="J37" i="10"/>
  <c r="J36" i="10"/>
  <c r="AY103" i="1" s="1"/>
  <c r="J35" i="10"/>
  <c r="AX103" i="1" s="1"/>
  <c r="BI159" i="10"/>
  <c r="BH159" i="10"/>
  <c r="BG159" i="10"/>
  <c r="BE159" i="10"/>
  <c r="T159" i="10"/>
  <c r="R159" i="10"/>
  <c r="P159" i="10"/>
  <c r="BK159" i="10"/>
  <c r="J159" i="10"/>
  <c r="BF159" i="10" s="1"/>
  <c r="BI158" i="10"/>
  <c r="BH158" i="10"/>
  <c r="BG158" i="10"/>
  <c r="BE158" i="10"/>
  <c r="T158" i="10"/>
  <c r="R158" i="10"/>
  <c r="P158" i="10"/>
  <c r="BK158" i="10"/>
  <c r="J158" i="10"/>
  <c r="BF158" i="10" s="1"/>
  <c r="BI157" i="10"/>
  <c r="BH157" i="10"/>
  <c r="BG157" i="10"/>
  <c r="BE157" i="10"/>
  <c r="T157" i="10"/>
  <c r="R157" i="10"/>
  <c r="R156" i="10"/>
  <c r="R155" i="10" s="1"/>
  <c r="P157" i="10"/>
  <c r="P156" i="10" s="1"/>
  <c r="P155" i="10" s="1"/>
  <c r="BK157" i="10"/>
  <c r="BK156" i="10"/>
  <c r="J156" i="10" s="1"/>
  <c r="BK155" i="10"/>
  <c r="J155" i="10" s="1"/>
  <c r="J101" i="10" s="1"/>
  <c r="J157" i="10"/>
  <c r="BF157" i="10" s="1"/>
  <c r="J102" i="10"/>
  <c r="BI154" i="10"/>
  <c r="BH154" i="10"/>
  <c r="BG154" i="10"/>
  <c r="BE154" i="10"/>
  <c r="T154" i="10"/>
  <c r="R154" i="10"/>
  <c r="P154" i="10"/>
  <c r="BK154" i="10"/>
  <c r="J154" i="10"/>
  <c r="BF154" i="10" s="1"/>
  <c r="BI153" i="10"/>
  <c r="BH153" i="10"/>
  <c r="BG153" i="10"/>
  <c r="BE153" i="10"/>
  <c r="T153" i="10"/>
  <c r="R153" i="10"/>
  <c r="P153" i="10"/>
  <c r="BK153" i="10"/>
  <c r="J153" i="10"/>
  <c r="BF153" i="10" s="1"/>
  <c r="BI152" i="10"/>
  <c r="BH152" i="10"/>
  <c r="BG152" i="10"/>
  <c r="BE152" i="10"/>
  <c r="T152" i="10"/>
  <c r="R152" i="10"/>
  <c r="P152" i="10"/>
  <c r="BK152" i="10"/>
  <c r="J152" i="10"/>
  <c r="BF152" i="10" s="1"/>
  <c r="BI151" i="10"/>
  <c r="BH151" i="10"/>
  <c r="BG151" i="10"/>
  <c r="BE151" i="10"/>
  <c r="T151" i="10"/>
  <c r="R151" i="10"/>
  <c r="P151" i="10"/>
  <c r="BK151" i="10"/>
  <c r="J151" i="10"/>
  <c r="BF151" i="10" s="1"/>
  <c r="BI150" i="10"/>
  <c r="BH150" i="10"/>
  <c r="BG150" i="10"/>
  <c r="BE150" i="10"/>
  <c r="T150" i="10"/>
  <c r="R150" i="10"/>
  <c r="P150" i="10"/>
  <c r="BK150" i="10"/>
  <c r="J150" i="10"/>
  <c r="BF150" i="10" s="1"/>
  <c r="BI149" i="10"/>
  <c r="BH149" i="10"/>
  <c r="BG149" i="10"/>
  <c r="BE149" i="10"/>
  <c r="T149" i="10"/>
  <c r="R149" i="10"/>
  <c r="P149" i="10"/>
  <c r="BK149" i="10"/>
  <c r="J149" i="10"/>
  <c r="BF149" i="10" s="1"/>
  <c r="BI148" i="10"/>
  <c r="BH148" i="10"/>
  <c r="BG148" i="10"/>
  <c r="BE148" i="10"/>
  <c r="T148" i="10"/>
  <c r="R148" i="10"/>
  <c r="P148" i="10"/>
  <c r="BK148" i="10"/>
  <c r="J148" i="10"/>
  <c r="BF148" i="10" s="1"/>
  <c r="BI147" i="10"/>
  <c r="BH147" i="10"/>
  <c r="BG147" i="10"/>
  <c r="BE147" i="10"/>
  <c r="T147" i="10"/>
  <c r="R147" i="10"/>
  <c r="P147" i="10"/>
  <c r="BK147" i="10"/>
  <c r="J147" i="10"/>
  <c r="BF147" i="10" s="1"/>
  <c r="BI146" i="10"/>
  <c r="BH146" i="10"/>
  <c r="BG146" i="10"/>
  <c r="BE146" i="10"/>
  <c r="T146" i="10"/>
  <c r="R146" i="10"/>
  <c r="P146" i="10"/>
  <c r="BK146" i="10"/>
  <c r="J146" i="10"/>
  <c r="BF146" i="10" s="1"/>
  <c r="BI145" i="10"/>
  <c r="BH145" i="10"/>
  <c r="BG145" i="10"/>
  <c r="BE145" i="10"/>
  <c r="T145" i="10"/>
  <c r="R145" i="10"/>
  <c r="P145" i="10"/>
  <c r="BK145" i="10"/>
  <c r="J145" i="10"/>
  <c r="BF145" i="10" s="1"/>
  <c r="BI144" i="10"/>
  <c r="BH144" i="10"/>
  <c r="BG144" i="10"/>
  <c r="BE144" i="10"/>
  <c r="T144" i="10"/>
  <c r="R144" i="10"/>
  <c r="R143" i="10" s="1"/>
  <c r="P144" i="10"/>
  <c r="BK144" i="10"/>
  <c r="BK143" i="10" s="1"/>
  <c r="J143" i="10" s="1"/>
  <c r="J100" i="10" s="1"/>
  <c r="J144" i="10"/>
  <c r="BF144" i="10"/>
  <c r="BI142" i="10"/>
  <c r="BH142" i="10"/>
  <c r="BG142" i="10"/>
  <c r="BE142" i="10"/>
  <c r="T142" i="10"/>
  <c r="R142" i="10"/>
  <c r="P142" i="10"/>
  <c r="BK142" i="10"/>
  <c r="J142" i="10"/>
  <c r="BF142" i="10" s="1"/>
  <c r="BI141" i="10"/>
  <c r="BH141" i="10"/>
  <c r="BG141" i="10"/>
  <c r="BE141" i="10"/>
  <c r="T141" i="10"/>
  <c r="R141" i="10"/>
  <c r="R140" i="10" s="1"/>
  <c r="R123" i="10" s="1"/>
  <c r="R122" i="10" s="1"/>
  <c r="P141" i="10"/>
  <c r="BK141" i="10"/>
  <c r="BK140" i="10" s="1"/>
  <c r="J140" i="10" s="1"/>
  <c r="J99" i="10" s="1"/>
  <c r="J141" i="10"/>
  <c r="BF141" i="10"/>
  <c r="BI139" i="10"/>
  <c r="BH139" i="10"/>
  <c r="BG139" i="10"/>
  <c r="BE139" i="10"/>
  <c r="T139" i="10"/>
  <c r="R139" i="10"/>
  <c r="P139" i="10"/>
  <c r="BK139" i="10"/>
  <c r="J139" i="10"/>
  <c r="BF139" i="10" s="1"/>
  <c r="BI138" i="10"/>
  <c r="BH138" i="10"/>
  <c r="BG138" i="10"/>
  <c r="BE138" i="10"/>
  <c r="T138" i="10"/>
  <c r="R138" i="10"/>
  <c r="P138" i="10"/>
  <c r="BK138" i="10"/>
  <c r="J138" i="10"/>
  <c r="BF138" i="10" s="1"/>
  <c r="BI137" i="10"/>
  <c r="BH137" i="10"/>
  <c r="BG137" i="10"/>
  <c r="BE137" i="10"/>
  <c r="T137" i="10"/>
  <c r="R137" i="10"/>
  <c r="P137" i="10"/>
  <c r="BK137" i="10"/>
  <c r="J137" i="10"/>
  <c r="BF137" i="10" s="1"/>
  <c r="BI136" i="10"/>
  <c r="BH136" i="10"/>
  <c r="BG136" i="10"/>
  <c r="BE136" i="10"/>
  <c r="T136" i="10"/>
  <c r="R136" i="10"/>
  <c r="P136" i="10"/>
  <c r="BK136" i="10"/>
  <c r="J136" i="10"/>
  <c r="BF136" i="10" s="1"/>
  <c r="BI135" i="10"/>
  <c r="BH135" i="10"/>
  <c r="BG135" i="10"/>
  <c r="BE135" i="10"/>
  <c r="T135" i="10"/>
  <c r="R135" i="10"/>
  <c r="P135" i="10"/>
  <c r="BK135" i="10"/>
  <c r="J135" i="10"/>
  <c r="BF135" i="10" s="1"/>
  <c r="BI134" i="10"/>
  <c r="BH134" i="10"/>
  <c r="BG134" i="10"/>
  <c r="BE134" i="10"/>
  <c r="T134" i="10"/>
  <c r="R134" i="10"/>
  <c r="P134" i="10"/>
  <c r="BK134" i="10"/>
  <c r="J134" i="10"/>
  <c r="BF134" i="10" s="1"/>
  <c r="BI133" i="10"/>
  <c r="BH133" i="10"/>
  <c r="BG133" i="10"/>
  <c r="BE133" i="10"/>
  <c r="T133" i="10"/>
  <c r="R133" i="10"/>
  <c r="P133" i="10"/>
  <c r="BK133" i="10"/>
  <c r="J133" i="10"/>
  <c r="BF133" i="10" s="1"/>
  <c r="BI132" i="10"/>
  <c r="BH132" i="10"/>
  <c r="BG132" i="10"/>
  <c r="BE132" i="10"/>
  <c r="T132" i="10"/>
  <c r="R132" i="10"/>
  <c r="P132" i="10"/>
  <c r="BK132" i="10"/>
  <c r="J132" i="10"/>
  <c r="BF132" i="10" s="1"/>
  <c r="BI131" i="10"/>
  <c r="BH131" i="10"/>
  <c r="BG131" i="10"/>
  <c r="BE131" i="10"/>
  <c r="T131" i="10"/>
  <c r="R131" i="10"/>
  <c r="P131" i="10"/>
  <c r="BK131" i="10"/>
  <c r="J131" i="10"/>
  <c r="BF131" i="10" s="1"/>
  <c r="BI130" i="10"/>
  <c r="BH130" i="10"/>
  <c r="BG130" i="10"/>
  <c r="BE130" i="10"/>
  <c r="T130" i="10"/>
  <c r="R130" i="10"/>
  <c r="P130" i="10"/>
  <c r="BK130" i="10"/>
  <c r="J130" i="10"/>
  <c r="BF130" i="10" s="1"/>
  <c r="BI129" i="10"/>
  <c r="BH129" i="10"/>
  <c r="BG129" i="10"/>
  <c r="BE129" i="10"/>
  <c r="T129" i="10"/>
  <c r="R129" i="10"/>
  <c r="P129" i="10"/>
  <c r="BK129" i="10"/>
  <c r="J129" i="10"/>
  <c r="BF129" i="10" s="1"/>
  <c r="BI128" i="10"/>
  <c r="BH128" i="10"/>
  <c r="BG128" i="10"/>
  <c r="BE128" i="10"/>
  <c r="T128" i="10"/>
  <c r="R128" i="10"/>
  <c r="P128" i="10"/>
  <c r="BK128" i="10"/>
  <c r="J128" i="10"/>
  <c r="BF128" i="10" s="1"/>
  <c r="BI127" i="10"/>
  <c r="BH127" i="10"/>
  <c r="BG127" i="10"/>
  <c r="BE127" i="10"/>
  <c r="T127" i="10"/>
  <c r="R127" i="10"/>
  <c r="P127" i="10"/>
  <c r="BK127" i="10"/>
  <c r="J127" i="10"/>
  <c r="BF127" i="10" s="1"/>
  <c r="BI126" i="10"/>
  <c r="BH126" i="10"/>
  <c r="BG126" i="10"/>
  <c r="BE126" i="10"/>
  <c r="T126" i="10"/>
  <c r="R126" i="10"/>
  <c r="P126" i="10"/>
  <c r="BK126" i="10"/>
  <c r="J126" i="10"/>
  <c r="BF126" i="10" s="1"/>
  <c r="BI125" i="10"/>
  <c r="F37" i="10" s="1"/>
  <c r="BD103" i="1"/>
  <c r="BH125" i="10"/>
  <c r="F36" i="10"/>
  <c r="BC103" i="1" s="1"/>
  <c r="BG125" i="10"/>
  <c r="BE125" i="10"/>
  <c r="J33" i="10"/>
  <c r="AV103" i="1" s="1"/>
  <c r="F33" i="10"/>
  <c r="AZ103" i="1" s="1"/>
  <c r="T125" i="10"/>
  <c r="T124" i="10" s="1"/>
  <c r="R125" i="10"/>
  <c r="R124" i="10" s="1"/>
  <c r="P125" i="10"/>
  <c r="BK125" i="10"/>
  <c r="BK124" i="10"/>
  <c r="J125" i="10"/>
  <c r="BF125" i="10"/>
  <c r="J119" i="10"/>
  <c r="J118" i="10"/>
  <c r="F118" i="10"/>
  <c r="F116" i="10"/>
  <c r="E114" i="10"/>
  <c r="J92" i="10"/>
  <c r="J91" i="10"/>
  <c r="F91" i="10"/>
  <c r="F89" i="10"/>
  <c r="E87" i="10"/>
  <c r="J18" i="10"/>
  <c r="E18" i="10"/>
  <c r="F119" i="10"/>
  <c r="F92" i="10"/>
  <c r="J17" i="10"/>
  <c r="J12" i="10"/>
  <c r="J116" i="10"/>
  <c r="J89" i="10"/>
  <c r="E7" i="10"/>
  <c r="J37" i="9"/>
  <c r="J36" i="9"/>
  <c r="AY102" i="1" s="1"/>
  <c r="J35" i="9"/>
  <c r="AX102" i="1" s="1"/>
  <c r="BI174" i="9"/>
  <c r="BH174" i="9"/>
  <c r="BG174" i="9"/>
  <c r="BE174" i="9"/>
  <c r="T174" i="9"/>
  <c r="T173" i="9" s="1"/>
  <c r="T172" i="9" s="1"/>
  <c r="R174" i="9"/>
  <c r="R173" i="9"/>
  <c r="R172" i="9" s="1"/>
  <c r="P174" i="9"/>
  <c r="P173" i="9" s="1"/>
  <c r="P172" i="9" s="1"/>
  <c r="BK174" i="9"/>
  <c r="BK173" i="9"/>
  <c r="J174" i="9"/>
  <c r="BF174" i="9" s="1"/>
  <c r="BI171" i="9"/>
  <c r="BH171" i="9"/>
  <c r="BG171" i="9"/>
  <c r="BE171" i="9"/>
  <c r="T171" i="9"/>
  <c r="R171" i="9"/>
  <c r="P171" i="9"/>
  <c r="BK171" i="9"/>
  <c r="J171" i="9"/>
  <c r="BF171" i="9" s="1"/>
  <c r="BI170" i="9"/>
  <c r="BH170" i="9"/>
  <c r="BG170" i="9"/>
  <c r="BE170" i="9"/>
  <c r="T170" i="9"/>
  <c r="R170" i="9"/>
  <c r="P170" i="9"/>
  <c r="BK170" i="9"/>
  <c r="J170" i="9"/>
  <c r="BF170" i="9" s="1"/>
  <c r="BI169" i="9"/>
  <c r="BH169" i="9"/>
  <c r="BG169" i="9"/>
  <c r="BE169" i="9"/>
  <c r="T169" i="9"/>
  <c r="R169" i="9"/>
  <c r="R168" i="9"/>
  <c r="R167" i="9" s="1"/>
  <c r="P169" i="9"/>
  <c r="BK169" i="9"/>
  <c r="BK168" i="9"/>
  <c r="J168" i="9" s="1"/>
  <c r="J169" i="9"/>
  <c r="BF169" i="9" s="1"/>
  <c r="J103" i="9"/>
  <c r="BI166" i="9"/>
  <c r="BH166" i="9"/>
  <c r="BG166" i="9"/>
  <c r="BE166" i="9"/>
  <c r="T166" i="9"/>
  <c r="R166" i="9"/>
  <c r="P166" i="9"/>
  <c r="BK166" i="9"/>
  <c r="J166" i="9"/>
  <c r="BF166" i="9" s="1"/>
  <c r="BI165" i="9"/>
  <c r="BH165" i="9"/>
  <c r="BG165" i="9"/>
  <c r="BE165" i="9"/>
  <c r="T165" i="9"/>
  <c r="R165" i="9"/>
  <c r="P165" i="9"/>
  <c r="BK165" i="9"/>
  <c r="J165" i="9"/>
  <c r="BF165" i="9" s="1"/>
  <c r="BI164" i="9"/>
  <c r="BH164" i="9"/>
  <c r="BG164" i="9"/>
  <c r="BE164" i="9"/>
  <c r="T164" i="9"/>
  <c r="R164" i="9"/>
  <c r="P164" i="9"/>
  <c r="BK164" i="9"/>
  <c r="J164" i="9"/>
  <c r="BF164" i="9" s="1"/>
  <c r="BI163" i="9"/>
  <c r="BH163" i="9"/>
  <c r="BG163" i="9"/>
  <c r="BE163" i="9"/>
  <c r="T163" i="9"/>
  <c r="R163" i="9"/>
  <c r="P163" i="9"/>
  <c r="BK163" i="9"/>
  <c r="J163" i="9"/>
  <c r="BF163" i="9" s="1"/>
  <c r="BI162" i="9"/>
  <c r="BH162" i="9"/>
  <c r="BG162" i="9"/>
  <c r="BE162" i="9"/>
  <c r="T162" i="9"/>
  <c r="R162" i="9"/>
  <c r="P162" i="9"/>
  <c r="BK162" i="9"/>
  <c r="J162" i="9"/>
  <c r="BF162" i="9" s="1"/>
  <c r="BI161" i="9"/>
  <c r="BH161" i="9"/>
  <c r="BG161" i="9"/>
  <c r="BE161" i="9"/>
  <c r="T161" i="9"/>
  <c r="R161" i="9"/>
  <c r="P161" i="9"/>
  <c r="BK161" i="9"/>
  <c r="J161" i="9"/>
  <c r="BF161" i="9" s="1"/>
  <c r="BI160" i="9"/>
  <c r="BH160" i="9"/>
  <c r="BG160" i="9"/>
  <c r="BE160" i="9"/>
  <c r="T160" i="9"/>
  <c r="R160" i="9"/>
  <c r="P160" i="9"/>
  <c r="BK160" i="9"/>
  <c r="J160" i="9"/>
  <c r="BF160" i="9" s="1"/>
  <c r="BI159" i="9"/>
  <c r="BH159" i="9"/>
  <c r="BG159" i="9"/>
  <c r="BE159" i="9"/>
  <c r="T159" i="9"/>
  <c r="R159" i="9"/>
  <c r="P159" i="9"/>
  <c r="BK159" i="9"/>
  <c r="J159" i="9"/>
  <c r="BF159" i="9" s="1"/>
  <c r="BI158" i="9"/>
  <c r="BH158" i="9"/>
  <c r="BG158" i="9"/>
  <c r="BE158" i="9"/>
  <c r="T158" i="9"/>
  <c r="R158" i="9"/>
  <c r="P158" i="9"/>
  <c r="BK158" i="9"/>
  <c r="J158" i="9"/>
  <c r="BF158" i="9" s="1"/>
  <c r="BI157" i="9"/>
  <c r="BH157" i="9"/>
  <c r="BG157" i="9"/>
  <c r="BE157" i="9"/>
  <c r="T157" i="9"/>
  <c r="R157" i="9"/>
  <c r="P157" i="9"/>
  <c r="BK157" i="9"/>
  <c r="J157" i="9"/>
  <c r="BF157" i="9" s="1"/>
  <c r="BI156" i="9"/>
  <c r="BH156" i="9"/>
  <c r="BG156" i="9"/>
  <c r="BE156" i="9"/>
  <c r="T156" i="9"/>
  <c r="R156" i="9"/>
  <c r="P156" i="9"/>
  <c r="BK156" i="9"/>
  <c r="J156" i="9"/>
  <c r="BF156" i="9" s="1"/>
  <c r="BI155" i="9"/>
  <c r="BH155" i="9"/>
  <c r="BG155" i="9"/>
  <c r="BE155" i="9"/>
  <c r="T155" i="9"/>
  <c r="R155" i="9"/>
  <c r="P155" i="9"/>
  <c r="BK155" i="9"/>
  <c r="J155" i="9"/>
  <c r="BF155" i="9" s="1"/>
  <c r="BI154" i="9"/>
  <c r="BH154" i="9"/>
  <c r="BG154" i="9"/>
  <c r="BE154" i="9"/>
  <c r="T154" i="9"/>
  <c r="R154" i="9"/>
  <c r="P154" i="9"/>
  <c r="BK154" i="9"/>
  <c r="J154" i="9"/>
  <c r="BF154" i="9" s="1"/>
  <c r="BI153" i="9"/>
  <c r="BH153" i="9"/>
  <c r="BG153" i="9"/>
  <c r="BE153" i="9"/>
  <c r="T153" i="9"/>
  <c r="R153" i="9"/>
  <c r="P153" i="9"/>
  <c r="BK153" i="9"/>
  <c r="J153" i="9"/>
  <c r="BF153" i="9" s="1"/>
  <c r="BI152" i="9"/>
  <c r="BH152" i="9"/>
  <c r="BG152" i="9"/>
  <c r="BE152" i="9"/>
  <c r="T152" i="9"/>
  <c r="R152" i="9"/>
  <c r="P152" i="9"/>
  <c r="BK152" i="9"/>
  <c r="J152" i="9"/>
  <c r="BF152" i="9" s="1"/>
  <c r="BI151" i="9"/>
  <c r="BH151" i="9"/>
  <c r="BG151" i="9"/>
  <c r="BE151" i="9"/>
  <c r="T151" i="9"/>
  <c r="R151" i="9"/>
  <c r="P151" i="9"/>
  <c r="BK151" i="9"/>
  <c r="J151" i="9"/>
  <c r="BF151" i="9" s="1"/>
  <c r="BI150" i="9"/>
  <c r="BH150" i="9"/>
  <c r="BG150" i="9"/>
  <c r="BE150" i="9"/>
  <c r="T150" i="9"/>
  <c r="R150" i="9"/>
  <c r="R149" i="9" s="1"/>
  <c r="P150" i="9"/>
  <c r="BK150" i="9"/>
  <c r="BK149" i="9" s="1"/>
  <c r="J149" i="9" s="1"/>
  <c r="J101" i="9" s="1"/>
  <c r="J150" i="9"/>
  <c r="BF150" i="9"/>
  <c r="BI148" i="9"/>
  <c r="BH148" i="9"/>
  <c r="BG148" i="9"/>
  <c r="BE148" i="9"/>
  <c r="T148" i="9"/>
  <c r="R148" i="9"/>
  <c r="P148" i="9"/>
  <c r="BK148" i="9"/>
  <c r="J148" i="9"/>
  <c r="BF148" i="9" s="1"/>
  <c r="BI147" i="9"/>
  <c r="BH147" i="9"/>
  <c r="BG147" i="9"/>
  <c r="BE147" i="9"/>
  <c r="T147" i="9"/>
  <c r="R147" i="9"/>
  <c r="R146" i="9" s="1"/>
  <c r="P147" i="9"/>
  <c r="P146" i="9" s="1"/>
  <c r="BK147" i="9"/>
  <c r="BK146" i="9" s="1"/>
  <c r="J146" i="9" s="1"/>
  <c r="J100" i="9" s="1"/>
  <c r="J147" i="9"/>
  <c r="BF147" i="9"/>
  <c r="BI145" i="9"/>
  <c r="BH145" i="9"/>
  <c r="BG145" i="9"/>
  <c r="BE145" i="9"/>
  <c r="T145" i="9"/>
  <c r="T144" i="9" s="1"/>
  <c r="R145" i="9"/>
  <c r="R144" i="9" s="1"/>
  <c r="P145" i="9"/>
  <c r="P144" i="9" s="1"/>
  <c r="BK145" i="9"/>
  <c r="BK144" i="9" s="1"/>
  <c r="J144" i="9"/>
  <c r="J99" i="9" s="1"/>
  <c r="J145" i="9"/>
  <c r="BF145" i="9"/>
  <c r="BI143" i="9"/>
  <c r="BH143" i="9"/>
  <c r="BG143" i="9"/>
  <c r="BE143" i="9"/>
  <c r="T143" i="9"/>
  <c r="R143" i="9"/>
  <c r="P143" i="9"/>
  <c r="BK143" i="9"/>
  <c r="J143" i="9"/>
  <c r="BF143" i="9" s="1"/>
  <c r="BI142" i="9"/>
  <c r="BH142" i="9"/>
  <c r="BG142" i="9"/>
  <c r="BE142" i="9"/>
  <c r="T142" i="9"/>
  <c r="R142" i="9"/>
  <c r="P142" i="9"/>
  <c r="BK142" i="9"/>
  <c r="J142" i="9"/>
  <c r="BF142" i="9" s="1"/>
  <c r="BI141" i="9"/>
  <c r="BH141" i="9"/>
  <c r="BG141" i="9"/>
  <c r="BE141" i="9"/>
  <c r="T141" i="9"/>
  <c r="R141" i="9"/>
  <c r="P141" i="9"/>
  <c r="BK141" i="9"/>
  <c r="J141" i="9"/>
  <c r="BF141" i="9" s="1"/>
  <c r="BI140" i="9"/>
  <c r="BH140" i="9"/>
  <c r="BG140" i="9"/>
  <c r="BE140" i="9"/>
  <c r="T140" i="9"/>
  <c r="R140" i="9"/>
  <c r="P140" i="9"/>
  <c r="BK140" i="9"/>
  <c r="J140" i="9"/>
  <c r="BF140" i="9" s="1"/>
  <c r="BI139" i="9"/>
  <c r="BH139" i="9"/>
  <c r="BG139" i="9"/>
  <c r="BE139" i="9"/>
  <c r="T139" i="9"/>
  <c r="R139" i="9"/>
  <c r="P139" i="9"/>
  <c r="BK139" i="9"/>
  <c r="J139" i="9"/>
  <c r="BF139" i="9" s="1"/>
  <c r="BI138" i="9"/>
  <c r="BH138" i="9"/>
  <c r="BG138" i="9"/>
  <c r="BE138" i="9"/>
  <c r="T138" i="9"/>
  <c r="R138" i="9"/>
  <c r="P138" i="9"/>
  <c r="BK138" i="9"/>
  <c r="J138" i="9"/>
  <c r="BF138" i="9" s="1"/>
  <c r="BI137" i="9"/>
  <c r="BH137" i="9"/>
  <c r="BG137" i="9"/>
  <c r="BE137" i="9"/>
  <c r="T137" i="9"/>
  <c r="R137" i="9"/>
  <c r="P137" i="9"/>
  <c r="BK137" i="9"/>
  <c r="J137" i="9"/>
  <c r="BF137" i="9" s="1"/>
  <c r="BI136" i="9"/>
  <c r="BH136" i="9"/>
  <c r="BG136" i="9"/>
  <c r="BE136" i="9"/>
  <c r="T136" i="9"/>
  <c r="R136" i="9"/>
  <c r="P136" i="9"/>
  <c r="BK136" i="9"/>
  <c r="J136" i="9"/>
  <c r="BF136" i="9" s="1"/>
  <c r="BI135" i="9"/>
  <c r="BH135" i="9"/>
  <c r="BG135" i="9"/>
  <c r="BE135" i="9"/>
  <c r="T135" i="9"/>
  <c r="R135" i="9"/>
  <c r="P135" i="9"/>
  <c r="BK135" i="9"/>
  <c r="J135" i="9"/>
  <c r="BF135" i="9" s="1"/>
  <c r="BI134" i="9"/>
  <c r="BH134" i="9"/>
  <c r="BG134" i="9"/>
  <c r="BE134" i="9"/>
  <c r="T134" i="9"/>
  <c r="R134" i="9"/>
  <c r="P134" i="9"/>
  <c r="BK134" i="9"/>
  <c r="J134" i="9"/>
  <c r="BF134" i="9" s="1"/>
  <c r="BI133" i="9"/>
  <c r="BH133" i="9"/>
  <c r="BG133" i="9"/>
  <c r="BE133" i="9"/>
  <c r="T133" i="9"/>
  <c r="R133" i="9"/>
  <c r="P133" i="9"/>
  <c r="BK133" i="9"/>
  <c r="J133" i="9"/>
  <c r="BF133" i="9" s="1"/>
  <c r="BI132" i="9"/>
  <c r="BH132" i="9"/>
  <c r="BG132" i="9"/>
  <c r="BE132" i="9"/>
  <c r="T132" i="9"/>
  <c r="R132" i="9"/>
  <c r="P132" i="9"/>
  <c r="BK132" i="9"/>
  <c r="J132" i="9"/>
  <c r="BF132" i="9" s="1"/>
  <c r="BI131" i="9"/>
  <c r="BH131" i="9"/>
  <c r="BG131" i="9"/>
  <c r="BE131" i="9"/>
  <c r="T131" i="9"/>
  <c r="R131" i="9"/>
  <c r="P131" i="9"/>
  <c r="BK131" i="9"/>
  <c r="J131" i="9"/>
  <c r="BF131" i="9" s="1"/>
  <c r="BI130" i="9"/>
  <c r="BH130" i="9"/>
  <c r="BG130" i="9"/>
  <c r="BE130" i="9"/>
  <c r="T130" i="9"/>
  <c r="R130" i="9"/>
  <c r="P130" i="9"/>
  <c r="BK130" i="9"/>
  <c r="J130" i="9"/>
  <c r="BF130" i="9" s="1"/>
  <c r="BI129" i="9"/>
  <c r="BH129" i="9"/>
  <c r="BG129" i="9"/>
  <c r="BE129" i="9"/>
  <c r="T129" i="9"/>
  <c r="R129" i="9"/>
  <c r="P129" i="9"/>
  <c r="BK129" i="9"/>
  <c r="J129" i="9"/>
  <c r="BF129" i="9" s="1"/>
  <c r="BI128" i="9"/>
  <c r="BH128" i="9"/>
  <c r="F36" i="9"/>
  <c r="BC102" i="1" s="1"/>
  <c r="BG128" i="9"/>
  <c r="BE128" i="9"/>
  <c r="J33" i="9"/>
  <c r="AV102" i="1" s="1"/>
  <c r="F33" i="9"/>
  <c r="AZ102" i="1" s="1"/>
  <c r="T128" i="9"/>
  <c r="R128" i="9"/>
  <c r="R127" i="9" s="1"/>
  <c r="R126" i="9" s="1"/>
  <c r="P128" i="9"/>
  <c r="BK128" i="9"/>
  <c r="BK127" i="9"/>
  <c r="J127" i="9" s="1"/>
  <c r="J98" i="9" s="1"/>
  <c r="BK126" i="9"/>
  <c r="J128" i="9"/>
  <c r="BF128" i="9"/>
  <c r="J121" i="9"/>
  <c r="F121" i="9"/>
  <c r="F119" i="9"/>
  <c r="E117" i="9"/>
  <c r="J91" i="9"/>
  <c r="F91" i="9"/>
  <c r="F89" i="9"/>
  <c r="E87" i="9"/>
  <c r="J24" i="9"/>
  <c r="E24" i="9"/>
  <c r="J92" i="9" s="1"/>
  <c r="J122" i="9"/>
  <c r="J23" i="9"/>
  <c r="J18" i="9"/>
  <c r="E18" i="9"/>
  <c r="F122" i="9" s="1"/>
  <c r="F92" i="9"/>
  <c r="J17" i="9"/>
  <c r="J12" i="9"/>
  <c r="J119" i="9" s="1"/>
  <c r="E7" i="9"/>
  <c r="E85" i="9" s="1"/>
  <c r="E115" i="9"/>
  <c r="J37" i="8"/>
  <c r="J36" i="8"/>
  <c r="AY101" i="1"/>
  <c r="J35" i="8"/>
  <c r="AX101" i="1"/>
  <c r="BI173" i="8"/>
  <c r="BH173" i="8"/>
  <c r="BG173" i="8"/>
  <c r="BE173" i="8"/>
  <c r="T173" i="8"/>
  <c r="T172" i="8"/>
  <c r="T171" i="8" s="1"/>
  <c r="R173" i="8"/>
  <c r="R172" i="8" s="1"/>
  <c r="R171" i="8" s="1"/>
  <c r="P173" i="8"/>
  <c r="P172" i="8"/>
  <c r="P171" i="8" s="1"/>
  <c r="BK173" i="8"/>
  <c r="BK172" i="8" s="1"/>
  <c r="J173" i="8"/>
  <c r="BF173" i="8"/>
  <c r="BI170" i="8"/>
  <c r="BH170" i="8"/>
  <c r="BG170" i="8"/>
  <c r="BE170" i="8"/>
  <c r="T170" i="8"/>
  <c r="R170" i="8"/>
  <c r="P170" i="8"/>
  <c r="BK170" i="8"/>
  <c r="J170" i="8"/>
  <c r="BF170" i="8"/>
  <c r="BI169" i="8"/>
  <c r="BH169" i="8"/>
  <c r="BG169" i="8"/>
  <c r="BE169" i="8"/>
  <c r="T169" i="8"/>
  <c r="R169" i="8"/>
  <c r="P169" i="8"/>
  <c r="BK169" i="8"/>
  <c r="J169" i="8"/>
  <c r="BF169" i="8"/>
  <c r="BI168" i="8"/>
  <c r="BH168" i="8"/>
  <c r="BG168" i="8"/>
  <c r="BE168" i="8"/>
  <c r="T168" i="8"/>
  <c r="R168" i="8"/>
  <c r="P168" i="8"/>
  <c r="BK168" i="8"/>
  <c r="J168" i="8"/>
  <c r="BF168" i="8"/>
  <c r="BI167" i="8"/>
  <c r="BH167" i="8"/>
  <c r="BG167" i="8"/>
  <c r="BE167" i="8"/>
  <c r="T167" i="8"/>
  <c r="R167" i="8"/>
  <c r="P167" i="8"/>
  <c r="BK167" i="8"/>
  <c r="J167" i="8"/>
  <c r="BF167" i="8"/>
  <c r="BI166" i="8"/>
  <c r="BH166" i="8"/>
  <c r="BG166" i="8"/>
  <c r="BE166" i="8"/>
  <c r="T166" i="8"/>
  <c r="R166" i="8"/>
  <c r="P166" i="8"/>
  <c r="BK166" i="8"/>
  <c r="J166" i="8"/>
  <c r="BF166" i="8"/>
  <c r="BI165" i="8"/>
  <c r="BH165" i="8"/>
  <c r="BG165" i="8"/>
  <c r="BE165" i="8"/>
  <c r="T165" i="8"/>
  <c r="R165" i="8"/>
  <c r="P165" i="8"/>
  <c r="BK165" i="8"/>
  <c r="J165" i="8"/>
  <c r="BF165" i="8"/>
  <c r="BI164" i="8"/>
  <c r="BH164" i="8"/>
  <c r="BG164" i="8"/>
  <c r="BE164" i="8"/>
  <c r="T164" i="8"/>
  <c r="R164" i="8"/>
  <c r="P164" i="8"/>
  <c r="BK164" i="8"/>
  <c r="J164" i="8"/>
  <c r="BF164" i="8"/>
  <c r="BI163" i="8"/>
  <c r="BH163" i="8"/>
  <c r="BG163" i="8"/>
  <c r="BE163" i="8"/>
  <c r="T163" i="8"/>
  <c r="T162" i="8"/>
  <c r="T161" i="8" s="1"/>
  <c r="R163" i="8"/>
  <c r="P163" i="8"/>
  <c r="P162" i="8"/>
  <c r="P161" i="8" s="1"/>
  <c r="BK163" i="8"/>
  <c r="J163" i="8"/>
  <c r="BF163" i="8"/>
  <c r="BI160" i="8"/>
  <c r="BH160" i="8"/>
  <c r="BG160" i="8"/>
  <c r="BE160" i="8"/>
  <c r="T160" i="8"/>
  <c r="R160" i="8"/>
  <c r="P160" i="8"/>
  <c r="BK160" i="8"/>
  <c r="BK158" i="8" s="1"/>
  <c r="J158" i="8" s="1"/>
  <c r="J101" i="8" s="1"/>
  <c r="J160" i="8"/>
  <c r="BF160" i="8"/>
  <c r="BI159" i="8"/>
  <c r="BH159" i="8"/>
  <c r="BG159" i="8"/>
  <c r="BE159" i="8"/>
  <c r="T159" i="8"/>
  <c r="T158" i="8"/>
  <c r="R159" i="8"/>
  <c r="R158" i="8"/>
  <c r="P159" i="8"/>
  <c r="P158" i="8"/>
  <c r="BK159" i="8"/>
  <c r="J159" i="8"/>
  <c r="BF159" i="8" s="1"/>
  <c r="BI157" i="8"/>
  <c r="BH157" i="8"/>
  <c r="BG157" i="8"/>
  <c r="BE157" i="8"/>
  <c r="T157" i="8"/>
  <c r="R157" i="8"/>
  <c r="P157" i="8"/>
  <c r="BK157" i="8"/>
  <c r="J157" i="8"/>
  <c r="BF157" i="8"/>
  <c r="BI156" i="8"/>
  <c r="BH156" i="8"/>
  <c r="BG156" i="8"/>
  <c r="BE156" i="8"/>
  <c r="T156" i="8"/>
  <c r="R156" i="8"/>
  <c r="P156" i="8"/>
  <c r="BK156" i="8"/>
  <c r="J156" i="8"/>
  <c r="BF156" i="8"/>
  <c r="BI155" i="8"/>
  <c r="BH155" i="8"/>
  <c r="BG155" i="8"/>
  <c r="BE155" i="8"/>
  <c r="T155" i="8"/>
  <c r="R155" i="8"/>
  <c r="P155" i="8"/>
  <c r="BK155" i="8"/>
  <c r="J155" i="8"/>
  <c r="BF155" i="8"/>
  <c r="BI154" i="8"/>
  <c r="BH154" i="8"/>
  <c r="BG154" i="8"/>
  <c r="BE154" i="8"/>
  <c r="T154" i="8"/>
  <c r="R154" i="8"/>
  <c r="P154" i="8"/>
  <c r="BK154" i="8"/>
  <c r="J154" i="8"/>
  <c r="BF154" i="8"/>
  <c r="BI153" i="8"/>
  <c r="BH153" i="8"/>
  <c r="BG153" i="8"/>
  <c r="BE153" i="8"/>
  <c r="T153" i="8"/>
  <c r="R153" i="8"/>
  <c r="P153" i="8"/>
  <c r="BK153" i="8"/>
  <c r="J153" i="8"/>
  <c r="BF153" i="8"/>
  <c r="BI152" i="8"/>
  <c r="BH152" i="8"/>
  <c r="BG152" i="8"/>
  <c r="BE152" i="8"/>
  <c r="T152" i="8"/>
  <c r="R152" i="8"/>
  <c r="P152" i="8"/>
  <c r="BK152" i="8"/>
  <c r="J152" i="8"/>
  <c r="BF152" i="8"/>
  <c r="BI151" i="8"/>
  <c r="BH151" i="8"/>
  <c r="BG151" i="8"/>
  <c r="BE151" i="8"/>
  <c r="T151" i="8"/>
  <c r="R151" i="8"/>
  <c r="P151" i="8"/>
  <c r="BK151" i="8"/>
  <c r="J151" i="8"/>
  <c r="BF151" i="8"/>
  <c r="BI150" i="8"/>
  <c r="BH150" i="8"/>
  <c r="BG150" i="8"/>
  <c r="BE150" i="8"/>
  <c r="T150" i="8"/>
  <c r="R150" i="8"/>
  <c r="P150" i="8"/>
  <c r="BK150" i="8"/>
  <c r="J150" i="8"/>
  <c r="BF150" i="8"/>
  <c r="BI149" i="8"/>
  <c r="BH149" i="8"/>
  <c r="BG149" i="8"/>
  <c r="BE149" i="8"/>
  <c r="T149" i="8"/>
  <c r="R149" i="8"/>
  <c r="P149" i="8"/>
  <c r="BK149" i="8"/>
  <c r="J149" i="8"/>
  <c r="BF149" i="8"/>
  <c r="BI148" i="8"/>
  <c r="BH148" i="8"/>
  <c r="BG148" i="8"/>
  <c r="BE148" i="8"/>
  <c r="T148" i="8"/>
  <c r="R148" i="8"/>
  <c r="P148" i="8"/>
  <c r="BK148" i="8"/>
  <c r="J148" i="8"/>
  <c r="BF148" i="8"/>
  <c r="BI147" i="8"/>
  <c r="BH147" i="8"/>
  <c r="BG147" i="8"/>
  <c r="BE147" i="8"/>
  <c r="T147" i="8"/>
  <c r="R147" i="8"/>
  <c r="P147" i="8"/>
  <c r="BK147" i="8"/>
  <c r="J147" i="8"/>
  <c r="BF147" i="8"/>
  <c r="BI146" i="8"/>
  <c r="BH146" i="8"/>
  <c r="BG146" i="8"/>
  <c r="BE146" i="8"/>
  <c r="T146" i="8"/>
  <c r="R146" i="8"/>
  <c r="P146" i="8"/>
  <c r="BK146" i="8"/>
  <c r="J146" i="8"/>
  <c r="BF146" i="8"/>
  <c r="BI145" i="8"/>
  <c r="BH145" i="8"/>
  <c r="BG145" i="8"/>
  <c r="BE145" i="8"/>
  <c r="T145" i="8"/>
  <c r="T144" i="8"/>
  <c r="R145" i="8"/>
  <c r="R144" i="8"/>
  <c r="P145" i="8"/>
  <c r="P144" i="8"/>
  <c r="BK145" i="8"/>
  <c r="BK144" i="8"/>
  <c r="J144" i="8" s="1"/>
  <c r="J100" i="8" s="1"/>
  <c r="J145" i="8"/>
  <c r="BF145" i="8" s="1"/>
  <c r="BI143" i="8"/>
  <c r="BH143" i="8"/>
  <c r="BG143" i="8"/>
  <c r="BE143" i="8"/>
  <c r="T143" i="8"/>
  <c r="R143" i="8"/>
  <c r="P143" i="8"/>
  <c r="BK143" i="8"/>
  <c r="J143" i="8"/>
  <c r="BF143" i="8"/>
  <c r="BI142" i="8"/>
  <c r="BH142" i="8"/>
  <c r="BG142" i="8"/>
  <c r="BE142" i="8"/>
  <c r="T142" i="8"/>
  <c r="T141" i="8"/>
  <c r="R142" i="8"/>
  <c r="R141" i="8"/>
  <c r="P142" i="8"/>
  <c r="P141" i="8"/>
  <c r="BK142" i="8"/>
  <c r="BK141" i="8"/>
  <c r="J141" i="8" s="1"/>
  <c r="J99" i="8" s="1"/>
  <c r="J142" i="8"/>
  <c r="BF142" i="8" s="1"/>
  <c r="BI140" i="8"/>
  <c r="BH140" i="8"/>
  <c r="BG140" i="8"/>
  <c r="BE140" i="8"/>
  <c r="T140" i="8"/>
  <c r="R140" i="8"/>
  <c r="P140" i="8"/>
  <c r="BK140" i="8"/>
  <c r="J140" i="8"/>
  <c r="BF140" i="8"/>
  <c r="BI139" i="8"/>
  <c r="BH139" i="8"/>
  <c r="BG139" i="8"/>
  <c r="BE139" i="8"/>
  <c r="T139" i="8"/>
  <c r="R139" i="8"/>
  <c r="P139" i="8"/>
  <c r="BK139" i="8"/>
  <c r="J139" i="8"/>
  <c r="BF139" i="8"/>
  <c r="BI138" i="8"/>
  <c r="BH138" i="8"/>
  <c r="BG138" i="8"/>
  <c r="BE138" i="8"/>
  <c r="T138" i="8"/>
  <c r="R138" i="8"/>
  <c r="P138" i="8"/>
  <c r="BK138" i="8"/>
  <c r="J138" i="8"/>
  <c r="BF138" i="8"/>
  <c r="BI137" i="8"/>
  <c r="BH137" i="8"/>
  <c r="BG137" i="8"/>
  <c r="BE137" i="8"/>
  <c r="T137" i="8"/>
  <c r="R137" i="8"/>
  <c r="P137" i="8"/>
  <c r="BK137" i="8"/>
  <c r="J137" i="8"/>
  <c r="BF137" i="8"/>
  <c r="BI136" i="8"/>
  <c r="BH136" i="8"/>
  <c r="BG136" i="8"/>
  <c r="BE136" i="8"/>
  <c r="T136" i="8"/>
  <c r="R136" i="8"/>
  <c r="P136" i="8"/>
  <c r="BK136" i="8"/>
  <c r="J136" i="8"/>
  <c r="BF136" i="8"/>
  <c r="BI135" i="8"/>
  <c r="BH135" i="8"/>
  <c r="BG135" i="8"/>
  <c r="BE135" i="8"/>
  <c r="T135" i="8"/>
  <c r="R135" i="8"/>
  <c r="P135" i="8"/>
  <c r="BK135" i="8"/>
  <c r="J135" i="8"/>
  <c r="BF135" i="8"/>
  <c r="BI134" i="8"/>
  <c r="BH134" i="8"/>
  <c r="BG134" i="8"/>
  <c r="BE134" i="8"/>
  <c r="T134" i="8"/>
  <c r="R134" i="8"/>
  <c r="P134" i="8"/>
  <c r="BK134" i="8"/>
  <c r="J134" i="8"/>
  <c r="BF134" i="8"/>
  <c r="BI133" i="8"/>
  <c r="BH133" i="8"/>
  <c r="BG133" i="8"/>
  <c r="BE133" i="8"/>
  <c r="T133" i="8"/>
  <c r="R133" i="8"/>
  <c r="P133" i="8"/>
  <c r="BK133" i="8"/>
  <c r="J133" i="8"/>
  <c r="BF133" i="8"/>
  <c r="BI132" i="8"/>
  <c r="BH132" i="8"/>
  <c r="BG132" i="8"/>
  <c r="BE132" i="8"/>
  <c r="T132" i="8"/>
  <c r="R132" i="8"/>
  <c r="P132" i="8"/>
  <c r="BK132" i="8"/>
  <c r="J132" i="8"/>
  <c r="BF132" i="8"/>
  <c r="BI131" i="8"/>
  <c r="BH131" i="8"/>
  <c r="BG131" i="8"/>
  <c r="BE131" i="8"/>
  <c r="T131" i="8"/>
  <c r="R131" i="8"/>
  <c r="P131" i="8"/>
  <c r="BK131" i="8"/>
  <c r="J131" i="8"/>
  <c r="BF131" i="8"/>
  <c r="BI130" i="8"/>
  <c r="BH130" i="8"/>
  <c r="BG130" i="8"/>
  <c r="BE130" i="8"/>
  <c r="T130" i="8"/>
  <c r="R130" i="8"/>
  <c r="P130" i="8"/>
  <c r="BK130" i="8"/>
  <c r="J130" i="8"/>
  <c r="BF130" i="8"/>
  <c r="F34" i="8" s="1"/>
  <c r="BA101" i="1" s="1"/>
  <c r="BI129" i="8"/>
  <c r="BH129" i="8"/>
  <c r="BG129" i="8"/>
  <c r="BE129" i="8"/>
  <c r="T129" i="8"/>
  <c r="R129" i="8"/>
  <c r="P129" i="8"/>
  <c r="BK129" i="8"/>
  <c r="J129" i="8"/>
  <c r="BF129" i="8"/>
  <c r="BI128" i="8"/>
  <c r="F37" i="8"/>
  <c r="BD101" i="1" s="1"/>
  <c r="BH128" i="8"/>
  <c r="BG128" i="8"/>
  <c r="F35" i="8"/>
  <c r="BB101" i="1" s="1"/>
  <c r="BE128" i="8"/>
  <c r="T128" i="8"/>
  <c r="T127" i="8"/>
  <c r="T126" i="8" s="1"/>
  <c r="T125" i="8" s="1"/>
  <c r="R128" i="8"/>
  <c r="R127" i="8"/>
  <c r="R126" i="8" s="1"/>
  <c r="P128" i="8"/>
  <c r="P127" i="8"/>
  <c r="BK128" i="8"/>
  <c r="J128" i="8"/>
  <c r="BF128" i="8" s="1"/>
  <c r="J121" i="8"/>
  <c r="F121" i="8"/>
  <c r="F119" i="8"/>
  <c r="E117" i="8"/>
  <c r="J91" i="8"/>
  <c r="F91" i="8"/>
  <c r="F89" i="8"/>
  <c r="E87" i="8"/>
  <c r="J24" i="8"/>
  <c r="E24" i="8"/>
  <c r="J122" i="8" s="1"/>
  <c r="J23" i="8"/>
  <c r="J18" i="8"/>
  <c r="E18" i="8"/>
  <c r="F92" i="8" s="1"/>
  <c r="F122" i="8"/>
  <c r="J17" i="8"/>
  <c r="J12" i="8"/>
  <c r="J89" i="8" s="1"/>
  <c r="J119" i="8"/>
  <c r="E7" i="8"/>
  <c r="J37" i="7"/>
  <c r="J36" i="7"/>
  <c r="AY100" i="1" s="1"/>
  <c r="J35" i="7"/>
  <c r="AX100" i="1" s="1"/>
  <c r="BI171" i="7"/>
  <c r="BH171" i="7"/>
  <c r="BG171" i="7"/>
  <c r="BE171" i="7"/>
  <c r="T171" i="7"/>
  <c r="R171" i="7"/>
  <c r="P171" i="7"/>
  <c r="BK171" i="7"/>
  <c r="J171" i="7"/>
  <c r="BF171" i="7" s="1"/>
  <c r="BI170" i="7"/>
  <c r="BH170" i="7"/>
  <c r="BG170" i="7"/>
  <c r="BE170" i="7"/>
  <c r="T170" i="7"/>
  <c r="R170" i="7"/>
  <c r="P170" i="7"/>
  <c r="BK170" i="7"/>
  <c r="J170" i="7"/>
  <c r="BF170" i="7" s="1"/>
  <c r="BI169" i="7"/>
  <c r="BH169" i="7"/>
  <c r="BG169" i="7"/>
  <c r="BE169" i="7"/>
  <c r="T169" i="7"/>
  <c r="R169" i="7"/>
  <c r="P169" i="7"/>
  <c r="BK169" i="7"/>
  <c r="J169" i="7"/>
  <c r="BF169" i="7" s="1"/>
  <c r="BI168" i="7"/>
  <c r="BH168" i="7"/>
  <c r="BG168" i="7"/>
  <c r="BE168" i="7"/>
  <c r="T168" i="7"/>
  <c r="R168" i="7"/>
  <c r="P168" i="7"/>
  <c r="BK168" i="7"/>
  <c r="J168" i="7"/>
  <c r="BF168" i="7" s="1"/>
  <c r="BI167" i="7"/>
  <c r="BH167" i="7"/>
  <c r="BG167" i="7"/>
  <c r="BE167" i="7"/>
  <c r="T167" i="7"/>
  <c r="R167" i="7"/>
  <c r="P167" i="7"/>
  <c r="BK167" i="7"/>
  <c r="J167" i="7"/>
  <c r="BF167" i="7" s="1"/>
  <c r="BI166" i="7"/>
  <c r="BH166" i="7"/>
  <c r="BG166" i="7"/>
  <c r="BE166" i="7"/>
  <c r="T166" i="7"/>
  <c r="R166" i="7"/>
  <c r="P166" i="7"/>
  <c r="BK166" i="7"/>
  <c r="J166" i="7"/>
  <c r="BF166" i="7" s="1"/>
  <c r="BI165" i="7"/>
  <c r="BH165" i="7"/>
  <c r="BG165" i="7"/>
  <c r="BE165" i="7"/>
  <c r="T165" i="7"/>
  <c r="R165" i="7"/>
  <c r="P165" i="7"/>
  <c r="BK165" i="7"/>
  <c r="J165" i="7"/>
  <c r="BF165" i="7" s="1"/>
  <c r="BI164" i="7"/>
  <c r="BH164" i="7"/>
  <c r="BG164" i="7"/>
  <c r="BE164" i="7"/>
  <c r="T164" i="7"/>
  <c r="R164" i="7"/>
  <c r="P164" i="7"/>
  <c r="BK164" i="7"/>
  <c r="J164" i="7"/>
  <c r="BF164" i="7"/>
  <c r="BI163" i="7"/>
  <c r="BH163" i="7"/>
  <c r="BG163" i="7"/>
  <c r="BE163" i="7"/>
  <c r="T163" i="7"/>
  <c r="R163" i="7"/>
  <c r="P163" i="7"/>
  <c r="BK163" i="7"/>
  <c r="BK158" i="7" s="1"/>
  <c r="J158" i="7" s="1"/>
  <c r="J99" i="7" s="1"/>
  <c r="J163" i="7"/>
  <c r="BF163" i="7" s="1"/>
  <c r="BI162" i="7"/>
  <c r="BH162" i="7"/>
  <c r="BG162" i="7"/>
  <c r="BE162" i="7"/>
  <c r="T162" i="7"/>
  <c r="R162" i="7"/>
  <c r="P162" i="7"/>
  <c r="BK162" i="7"/>
  <c r="J162" i="7"/>
  <c r="BF162" i="7" s="1"/>
  <c r="BI161" i="7"/>
  <c r="BH161" i="7"/>
  <c r="BG161" i="7"/>
  <c r="BE161" i="7"/>
  <c r="T161" i="7"/>
  <c r="R161" i="7"/>
  <c r="P161" i="7"/>
  <c r="BK161" i="7"/>
  <c r="J161" i="7"/>
  <c r="BF161" i="7" s="1"/>
  <c r="BI160" i="7"/>
  <c r="BH160" i="7"/>
  <c r="BG160" i="7"/>
  <c r="BE160" i="7"/>
  <c r="T160" i="7"/>
  <c r="R160" i="7"/>
  <c r="P160" i="7"/>
  <c r="BK160" i="7"/>
  <c r="J160" i="7"/>
  <c r="BF160" i="7"/>
  <c r="BI159" i="7"/>
  <c r="BH159" i="7"/>
  <c r="BG159" i="7"/>
  <c r="BE159" i="7"/>
  <c r="T159" i="7"/>
  <c r="R159" i="7"/>
  <c r="P159" i="7"/>
  <c r="BK159" i="7"/>
  <c r="J159" i="7"/>
  <c r="BF159" i="7"/>
  <c r="BI157" i="7"/>
  <c r="BH157" i="7"/>
  <c r="BG157" i="7"/>
  <c r="BE157" i="7"/>
  <c r="T157" i="7"/>
  <c r="R157" i="7"/>
  <c r="P157" i="7"/>
  <c r="BK157" i="7"/>
  <c r="J157" i="7"/>
  <c r="BF157" i="7" s="1"/>
  <c r="BI156" i="7"/>
  <c r="BH156" i="7"/>
  <c r="BG156" i="7"/>
  <c r="BE156" i="7"/>
  <c r="T156" i="7"/>
  <c r="R156" i="7"/>
  <c r="P156" i="7"/>
  <c r="BK156" i="7"/>
  <c r="J156" i="7"/>
  <c r="BF156" i="7"/>
  <c r="BI155" i="7"/>
  <c r="BH155" i="7"/>
  <c r="BG155" i="7"/>
  <c r="BE155" i="7"/>
  <c r="T155" i="7"/>
  <c r="R155" i="7"/>
  <c r="P155" i="7"/>
  <c r="BK155" i="7"/>
  <c r="J155" i="7"/>
  <c r="BF155" i="7" s="1"/>
  <c r="BI154" i="7"/>
  <c r="BH154" i="7"/>
  <c r="BG154" i="7"/>
  <c r="BE154" i="7"/>
  <c r="T154" i="7"/>
  <c r="R154" i="7"/>
  <c r="P154" i="7"/>
  <c r="BK154" i="7"/>
  <c r="J154" i="7"/>
  <c r="BF154" i="7" s="1"/>
  <c r="BI153" i="7"/>
  <c r="BH153" i="7"/>
  <c r="BG153" i="7"/>
  <c r="BE153" i="7"/>
  <c r="T153" i="7"/>
  <c r="R153" i="7"/>
  <c r="P153" i="7"/>
  <c r="BK153" i="7"/>
  <c r="J153" i="7"/>
  <c r="BF153" i="7" s="1"/>
  <c r="BI152" i="7"/>
  <c r="BH152" i="7"/>
  <c r="BG152" i="7"/>
  <c r="BE152" i="7"/>
  <c r="T152" i="7"/>
  <c r="R152" i="7"/>
  <c r="P152" i="7"/>
  <c r="BK152" i="7"/>
  <c r="J152" i="7"/>
  <c r="BF152" i="7"/>
  <c r="BI151" i="7"/>
  <c r="BH151" i="7"/>
  <c r="BG151" i="7"/>
  <c r="BE151" i="7"/>
  <c r="T151" i="7"/>
  <c r="R151" i="7"/>
  <c r="P151" i="7"/>
  <c r="BK151" i="7"/>
  <c r="J151" i="7"/>
  <c r="BF151" i="7" s="1"/>
  <c r="BI150" i="7"/>
  <c r="BH150" i="7"/>
  <c r="BG150" i="7"/>
  <c r="BE150" i="7"/>
  <c r="T150" i="7"/>
  <c r="R150" i="7"/>
  <c r="P150" i="7"/>
  <c r="BK150" i="7"/>
  <c r="J150" i="7"/>
  <c r="BF150" i="7" s="1"/>
  <c r="BI149" i="7"/>
  <c r="BH149" i="7"/>
  <c r="BG149" i="7"/>
  <c r="BE149" i="7"/>
  <c r="T149" i="7"/>
  <c r="R149" i="7"/>
  <c r="P149" i="7"/>
  <c r="BK149" i="7"/>
  <c r="J149" i="7"/>
  <c r="BF149" i="7" s="1"/>
  <c r="BI148" i="7"/>
  <c r="BH148" i="7"/>
  <c r="BG148" i="7"/>
  <c r="BE148" i="7"/>
  <c r="T148" i="7"/>
  <c r="R148" i="7"/>
  <c r="P148" i="7"/>
  <c r="BK148" i="7"/>
  <c r="J148" i="7"/>
  <c r="BF148" i="7"/>
  <c r="BI147" i="7"/>
  <c r="BH147" i="7"/>
  <c r="BG147" i="7"/>
  <c r="BE147" i="7"/>
  <c r="T147" i="7"/>
  <c r="R147" i="7"/>
  <c r="P147" i="7"/>
  <c r="BK147" i="7"/>
  <c r="J147" i="7"/>
  <c r="BF147" i="7" s="1"/>
  <c r="BI146" i="7"/>
  <c r="BH146" i="7"/>
  <c r="BG146" i="7"/>
  <c r="BE146" i="7"/>
  <c r="T146" i="7"/>
  <c r="R146" i="7"/>
  <c r="P146" i="7"/>
  <c r="BK146" i="7"/>
  <c r="J146" i="7"/>
  <c r="BF146" i="7" s="1"/>
  <c r="BI145" i="7"/>
  <c r="BH145" i="7"/>
  <c r="BG145" i="7"/>
  <c r="BE145" i="7"/>
  <c r="T145" i="7"/>
  <c r="R145" i="7"/>
  <c r="P145" i="7"/>
  <c r="BK145" i="7"/>
  <c r="J145" i="7"/>
  <c r="BF145" i="7" s="1"/>
  <c r="BI144" i="7"/>
  <c r="BH144" i="7"/>
  <c r="BG144" i="7"/>
  <c r="BE144" i="7"/>
  <c r="T144" i="7"/>
  <c r="R144" i="7"/>
  <c r="P144" i="7"/>
  <c r="BK144" i="7"/>
  <c r="J144" i="7"/>
  <c r="BF144" i="7"/>
  <c r="BI143" i="7"/>
  <c r="BH143" i="7"/>
  <c r="BG143" i="7"/>
  <c r="BE143" i="7"/>
  <c r="T143" i="7"/>
  <c r="R143" i="7"/>
  <c r="P143" i="7"/>
  <c r="BK143" i="7"/>
  <c r="J143" i="7"/>
  <c r="BF143" i="7" s="1"/>
  <c r="BI142" i="7"/>
  <c r="BH142" i="7"/>
  <c r="BG142" i="7"/>
  <c r="BE142" i="7"/>
  <c r="T142" i="7"/>
  <c r="R142" i="7"/>
  <c r="P142" i="7"/>
  <c r="BK142" i="7"/>
  <c r="J142" i="7"/>
  <c r="BF142" i="7" s="1"/>
  <c r="BI141" i="7"/>
  <c r="BH141" i="7"/>
  <c r="BG141" i="7"/>
  <c r="BE141" i="7"/>
  <c r="T141" i="7"/>
  <c r="R141" i="7"/>
  <c r="P141" i="7"/>
  <c r="BK141" i="7"/>
  <c r="J141" i="7"/>
  <c r="BF141" i="7" s="1"/>
  <c r="BI140" i="7"/>
  <c r="BH140" i="7"/>
  <c r="BG140" i="7"/>
  <c r="BE140" i="7"/>
  <c r="T140" i="7"/>
  <c r="R140" i="7"/>
  <c r="P140" i="7"/>
  <c r="BK140" i="7"/>
  <c r="J140" i="7"/>
  <c r="BF140" i="7"/>
  <c r="BI139" i="7"/>
  <c r="BH139" i="7"/>
  <c r="BG139" i="7"/>
  <c r="BE139" i="7"/>
  <c r="T139" i="7"/>
  <c r="R139" i="7"/>
  <c r="P139" i="7"/>
  <c r="BK139" i="7"/>
  <c r="J139" i="7"/>
  <c r="BF139" i="7" s="1"/>
  <c r="BI138" i="7"/>
  <c r="BH138" i="7"/>
  <c r="BG138" i="7"/>
  <c r="BE138" i="7"/>
  <c r="T138" i="7"/>
  <c r="R138" i="7"/>
  <c r="P138" i="7"/>
  <c r="BK138" i="7"/>
  <c r="J138" i="7"/>
  <c r="BF138" i="7" s="1"/>
  <c r="BI137" i="7"/>
  <c r="BH137" i="7"/>
  <c r="BG137" i="7"/>
  <c r="BE137" i="7"/>
  <c r="T137" i="7"/>
  <c r="R137" i="7"/>
  <c r="P137" i="7"/>
  <c r="BK137" i="7"/>
  <c r="J137" i="7"/>
  <c r="BF137" i="7" s="1"/>
  <c r="BI136" i="7"/>
  <c r="BH136" i="7"/>
  <c r="BG136" i="7"/>
  <c r="BE136" i="7"/>
  <c r="T136" i="7"/>
  <c r="R136" i="7"/>
  <c r="P136" i="7"/>
  <c r="BK136" i="7"/>
  <c r="J136" i="7"/>
  <c r="BF136" i="7"/>
  <c r="BI135" i="7"/>
  <c r="BH135" i="7"/>
  <c r="BG135" i="7"/>
  <c r="BE135" i="7"/>
  <c r="F33" i="7" s="1"/>
  <c r="AZ100" i="1" s="1"/>
  <c r="T135" i="7"/>
  <c r="R135" i="7"/>
  <c r="P135" i="7"/>
  <c r="BK135" i="7"/>
  <c r="J135" i="7"/>
  <c r="BF135" i="7" s="1"/>
  <c r="BI134" i="7"/>
  <c r="BH134" i="7"/>
  <c r="BG134" i="7"/>
  <c r="BE134" i="7"/>
  <c r="T134" i="7"/>
  <c r="R134" i="7"/>
  <c r="P134" i="7"/>
  <c r="BK134" i="7"/>
  <c r="J134" i="7"/>
  <c r="BF134" i="7" s="1"/>
  <c r="BI133" i="7"/>
  <c r="BH133" i="7"/>
  <c r="BG133" i="7"/>
  <c r="BE133" i="7"/>
  <c r="T133" i="7"/>
  <c r="R133" i="7"/>
  <c r="P133" i="7"/>
  <c r="BK133" i="7"/>
  <c r="J133" i="7"/>
  <c r="BF133" i="7" s="1"/>
  <c r="BI132" i="7"/>
  <c r="BH132" i="7"/>
  <c r="BG132" i="7"/>
  <c r="BE132" i="7"/>
  <c r="T132" i="7"/>
  <c r="R132" i="7"/>
  <c r="P132" i="7"/>
  <c r="BK132" i="7"/>
  <c r="J132" i="7"/>
  <c r="BF132" i="7"/>
  <c r="BI131" i="7"/>
  <c r="BH131" i="7"/>
  <c r="BG131" i="7"/>
  <c r="BE131" i="7"/>
  <c r="T131" i="7"/>
  <c r="R131" i="7"/>
  <c r="P131" i="7"/>
  <c r="BK131" i="7"/>
  <c r="J131" i="7"/>
  <c r="BF131" i="7" s="1"/>
  <c r="BI130" i="7"/>
  <c r="BH130" i="7"/>
  <c r="BG130" i="7"/>
  <c r="BE130" i="7"/>
  <c r="T130" i="7"/>
  <c r="R130" i="7"/>
  <c r="P130" i="7"/>
  <c r="BK130" i="7"/>
  <c r="J130" i="7"/>
  <c r="BF130" i="7" s="1"/>
  <c r="BI129" i="7"/>
  <c r="BH129" i="7"/>
  <c r="BG129" i="7"/>
  <c r="BE129" i="7"/>
  <c r="T129" i="7"/>
  <c r="R129" i="7"/>
  <c r="P129" i="7"/>
  <c r="BK129" i="7"/>
  <c r="J129" i="7"/>
  <c r="BF129" i="7" s="1"/>
  <c r="BI128" i="7"/>
  <c r="BH128" i="7"/>
  <c r="BG128" i="7"/>
  <c r="BE128" i="7"/>
  <c r="T128" i="7"/>
  <c r="R128" i="7"/>
  <c r="P128" i="7"/>
  <c r="BK128" i="7"/>
  <c r="J128" i="7"/>
  <c r="BF128" i="7"/>
  <c r="BI127" i="7"/>
  <c r="BH127" i="7"/>
  <c r="BG127" i="7"/>
  <c r="BE127" i="7"/>
  <c r="T127" i="7"/>
  <c r="R127" i="7"/>
  <c r="P127" i="7"/>
  <c r="BK127" i="7"/>
  <c r="J127" i="7"/>
  <c r="BF127" i="7" s="1"/>
  <c r="BI126" i="7"/>
  <c r="BH126" i="7"/>
  <c r="BG126" i="7"/>
  <c r="BE126" i="7"/>
  <c r="T126" i="7"/>
  <c r="R126" i="7"/>
  <c r="P126" i="7"/>
  <c r="BK126" i="7"/>
  <c r="J126" i="7"/>
  <c r="BF126" i="7" s="1"/>
  <c r="BI125" i="7"/>
  <c r="BH125" i="7"/>
  <c r="BG125" i="7"/>
  <c r="BE125" i="7"/>
  <c r="T125" i="7"/>
  <c r="R125" i="7"/>
  <c r="P125" i="7"/>
  <c r="BK125" i="7"/>
  <c r="J125" i="7"/>
  <c r="BF125" i="7" s="1"/>
  <c r="BI124" i="7"/>
  <c r="BH124" i="7"/>
  <c r="BG124" i="7"/>
  <c r="BE124" i="7"/>
  <c r="T124" i="7"/>
  <c r="R124" i="7"/>
  <c r="P124" i="7"/>
  <c r="BK124" i="7"/>
  <c r="J124" i="7"/>
  <c r="BF124" i="7"/>
  <c r="BI123" i="7"/>
  <c r="BH123" i="7"/>
  <c r="BG123" i="7"/>
  <c r="BE123" i="7"/>
  <c r="T123" i="7"/>
  <c r="R123" i="7"/>
  <c r="P123" i="7"/>
  <c r="BK123" i="7"/>
  <c r="J123" i="7"/>
  <c r="BF123" i="7" s="1"/>
  <c r="BI122" i="7"/>
  <c r="F37" i="7" s="1"/>
  <c r="BD100" i="1" s="1"/>
  <c r="BH122" i="7"/>
  <c r="BG122" i="7"/>
  <c r="BE122" i="7"/>
  <c r="T122" i="7"/>
  <c r="R122" i="7"/>
  <c r="P122" i="7"/>
  <c r="P121" i="7" s="1"/>
  <c r="BK122" i="7"/>
  <c r="BK121" i="7"/>
  <c r="J122" i="7"/>
  <c r="BF122" i="7" s="1"/>
  <c r="J116" i="7"/>
  <c r="J115" i="7"/>
  <c r="F115" i="7"/>
  <c r="F113" i="7"/>
  <c r="E111" i="7"/>
  <c r="J92" i="7"/>
  <c r="J91" i="7"/>
  <c r="F91" i="7"/>
  <c r="F89" i="7"/>
  <c r="E87" i="7"/>
  <c r="J18" i="7"/>
  <c r="E18" i="7"/>
  <c r="J17" i="7"/>
  <c r="J12" i="7"/>
  <c r="E7" i="7"/>
  <c r="E85" i="7" s="1"/>
  <c r="E109" i="7"/>
  <c r="J37" i="6"/>
  <c r="J36" i="6"/>
  <c r="AY99" i="1" s="1"/>
  <c r="J35" i="6"/>
  <c r="AX99" i="1" s="1"/>
  <c r="BI221" i="6"/>
  <c r="BH221" i="6"/>
  <c r="BG221" i="6"/>
  <c r="BE221" i="6"/>
  <c r="T221" i="6"/>
  <c r="R221" i="6"/>
  <c r="P221" i="6"/>
  <c r="BK221" i="6"/>
  <c r="J221" i="6"/>
  <c r="BF221" i="6"/>
  <c r="BI220" i="6"/>
  <c r="BH220" i="6"/>
  <c r="BG220" i="6"/>
  <c r="BE220" i="6"/>
  <c r="T220" i="6"/>
  <c r="R220" i="6"/>
  <c r="P220" i="6"/>
  <c r="BK220" i="6"/>
  <c r="J220" i="6"/>
  <c r="BF220" i="6" s="1"/>
  <c r="BI219" i="6"/>
  <c r="BH219" i="6"/>
  <c r="BG219" i="6"/>
  <c r="BE219" i="6"/>
  <c r="T219" i="6"/>
  <c r="R219" i="6"/>
  <c r="P219" i="6"/>
  <c r="BK219" i="6"/>
  <c r="J219" i="6"/>
  <c r="BF219" i="6" s="1"/>
  <c r="BI218" i="6"/>
  <c r="BH218" i="6"/>
  <c r="BG218" i="6"/>
  <c r="BE218" i="6"/>
  <c r="T218" i="6"/>
  <c r="R218" i="6"/>
  <c r="P218" i="6"/>
  <c r="BK218" i="6"/>
  <c r="J218" i="6"/>
  <c r="BF218" i="6" s="1"/>
  <c r="BI217" i="6"/>
  <c r="BH217" i="6"/>
  <c r="BG217" i="6"/>
  <c r="BE217" i="6"/>
  <c r="T217" i="6"/>
  <c r="R217" i="6"/>
  <c r="P217" i="6"/>
  <c r="BK217" i="6"/>
  <c r="J217" i="6"/>
  <c r="BF217" i="6"/>
  <c r="BI216" i="6"/>
  <c r="BH216" i="6"/>
  <c r="BG216" i="6"/>
  <c r="BE216" i="6"/>
  <c r="T216" i="6"/>
  <c r="R216" i="6"/>
  <c r="P216" i="6"/>
  <c r="BK216" i="6"/>
  <c r="J216" i="6"/>
  <c r="BF216" i="6" s="1"/>
  <c r="BI215" i="6"/>
  <c r="BH215" i="6"/>
  <c r="BG215" i="6"/>
  <c r="BE215" i="6"/>
  <c r="T215" i="6"/>
  <c r="R215" i="6"/>
  <c r="P215" i="6"/>
  <c r="BK215" i="6"/>
  <c r="J215" i="6"/>
  <c r="BF215" i="6" s="1"/>
  <c r="BI214" i="6"/>
  <c r="BH214" i="6"/>
  <c r="BG214" i="6"/>
  <c r="BE214" i="6"/>
  <c r="T214" i="6"/>
  <c r="R214" i="6"/>
  <c r="P214" i="6"/>
  <c r="BK214" i="6"/>
  <c r="J214" i="6"/>
  <c r="BF214" i="6" s="1"/>
  <c r="BI213" i="6"/>
  <c r="BH213" i="6"/>
  <c r="BG213" i="6"/>
  <c r="BE213" i="6"/>
  <c r="T213" i="6"/>
  <c r="R213" i="6"/>
  <c r="P213" i="6"/>
  <c r="BK213" i="6"/>
  <c r="J213" i="6"/>
  <c r="BF213" i="6"/>
  <c r="BI212" i="6"/>
  <c r="BH212" i="6"/>
  <c r="BG212" i="6"/>
  <c r="BE212" i="6"/>
  <c r="T212" i="6"/>
  <c r="R212" i="6"/>
  <c r="P212" i="6"/>
  <c r="BK212" i="6"/>
  <c r="J212" i="6"/>
  <c r="BF212" i="6" s="1"/>
  <c r="BI211" i="6"/>
  <c r="BH211" i="6"/>
  <c r="BG211" i="6"/>
  <c r="BE211" i="6"/>
  <c r="T211" i="6"/>
  <c r="R211" i="6"/>
  <c r="P211" i="6"/>
  <c r="BK211" i="6"/>
  <c r="J211" i="6"/>
  <c r="BF211" i="6" s="1"/>
  <c r="BI210" i="6"/>
  <c r="BH210" i="6"/>
  <c r="BG210" i="6"/>
  <c r="BE210" i="6"/>
  <c r="T210" i="6"/>
  <c r="R210" i="6"/>
  <c r="P210" i="6"/>
  <c r="BK210" i="6"/>
  <c r="J210" i="6"/>
  <c r="BF210" i="6" s="1"/>
  <c r="BI209" i="6"/>
  <c r="BH209" i="6"/>
  <c r="BG209" i="6"/>
  <c r="BE209" i="6"/>
  <c r="T209" i="6"/>
  <c r="R209" i="6"/>
  <c r="P209" i="6"/>
  <c r="BK209" i="6"/>
  <c r="J209" i="6"/>
  <c r="BF209" i="6"/>
  <c r="BI208" i="6"/>
  <c r="BH208" i="6"/>
  <c r="BG208" i="6"/>
  <c r="BE208" i="6"/>
  <c r="T208" i="6"/>
  <c r="R208" i="6"/>
  <c r="P208" i="6"/>
  <c r="BK208" i="6"/>
  <c r="J208" i="6"/>
  <c r="BF208" i="6" s="1"/>
  <c r="BI207" i="6"/>
  <c r="BH207" i="6"/>
  <c r="BG207" i="6"/>
  <c r="BE207" i="6"/>
  <c r="T207" i="6"/>
  <c r="T204" i="6" s="1"/>
  <c r="R207" i="6"/>
  <c r="P207" i="6"/>
  <c r="BK207" i="6"/>
  <c r="J207" i="6"/>
  <c r="BF207" i="6" s="1"/>
  <c r="BI206" i="6"/>
  <c r="BH206" i="6"/>
  <c r="BG206" i="6"/>
  <c r="BE206" i="6"/>
  <c r="T206" i="6"/>
  <c r="R206" i="6"/>
  <c r="P206" i="6"/>
  <c r="BK206" i="6"/>
  <c r="J206" i="6"/>
  <c r="BF206" i="6" s="1"/>
  <c r="BI205" i="6"/>
  <c r="BH205" i="6"/>
  <c r="BG205" i="6"/>
  <c r="BE205" i="6"/>
  <c r="T205" i="6"/>
  <c r="R205" i="6"/>
  <c r="P205" i="6"/>
  <c r="BK205" i="6"/>
  <c r="J205" i="6"/>
  <c r="BF205" i="6" s="1"/>
  <c r="BI203" i="6"/>
  <c r="BH203" i="6"/>
  <c r="BG203" i="6"/>
  <c r="BE203" i="6"/>
  <c r="T203" i="6"/>
  <c r="R203" i="6"/>
  <c r="P203" i="6"/>
  <c r="BK203" i="6"/>
  <c r="J203" i="6"/>
  <c r="BF203" i="6"/>
  <c r="BI202" i="6"/>
  <c r="BH202" i="6"/>
  <c r="BG202" i="6"/>
  <c r="BE202" i="6"/>
  <c r="T202" i="6"/>
  <c r="R202" i="6"/>
  <c r="P202" i="6"/>
  <c r="BK202" i="6"/>
  <c r="J202" i="6"/>
  <c r="BF202" i="6" s="1"/>
  <c r="BI201" i="6"/>
  <c r="BH201" i="6"/>
  <c r="BG201" i="6"/>
  <c r="BE201" i="6"/>
  <c r="T201" i="6"/>
  <c r="R201" i="6"/>
  <c r="P201" i="6"/>
  <c r="BK201" i="6"/>
  <c r="J201" i="6"/>
  <c r="BF201" i="6" s="1"/>
  <c r="BI200" i="6"/>
  <c r="BH200" i="6"/>
  <c r="BG200" i="6"/>
  <c r="BE200" i="6"/>
  <c r="T200" i="6"/>
  <c r="R200" i="6"/>
  <c r="P200" i="6"/>
  <c r="BK200" i="6"/>
  <c r="J200" i="6"/>
  <c r="BF200" i="6" s="1"/>
  <c r="BI199" i="6"/>
  <c r="BH199" i="6"/>
  <c r="BG199" i="6"/>
  <c r="BE199" i="6"/>
  <c r="T199" i="6"/>
  <c r="R199" i="6"/>
  <c r="P199" i="6"/>
  <c r="BK199" i="6"/>
  <c r="J199" i="6"/>
  <c r="BF199" i="6"/>
  <c r="BI198" i="6"/>
  <c r="BH198" i="6"/>
  <c r="BG198" i="6"/>
  <c r="BE198" i="6"/>
  <c r="T198" i="6"/>
  <c r="R198" i="6"/>
  <c r="P198" i="6"/>
  <c r="BK198" i="6"/>
  <c r="J198" i="6"/>
  <c r="BF198" i="6" s="1"/>
  <c r="BI197" i="6"/>
  <c r="BH197" i="6"/>
  <c r="BG197" i="6"/>
  <c r="BE197" i="6"/>
  <c r="T197" i="6"/>
  <c r="R197" i="6"/>
  <c r="P197" i="6"/>
  <c r="BK197" i="6"/>
  <c r="J197" i="6"/>
  <c r="BF197" i="6" s="1"/>
  <c r="BI196" i="6"/>
  <c r="BH196" i="6"/>
  <c r="BG196" i="6"/>
  <c r="BE196" i="6"/>
  <c r="T196" i="6"/>
  <c r="R196" i="6"/>
  <c r="P196" i="6"/>
  <c r="BK196" i="6"/>
  <c r="J196" i="6"/>
  <c r="BF196" i="6" s="1"/>
  <c r="BI195" i="6"/>
  <c r="BH195" i="6"/>
  <c r="BG195" i="6"/>
  <c r="BE195" i="6"/>
  <c r="T195" i="6"/>
  <c r="R195" i="6"/>
  <c r="P195" i="6"/>
  <c r="BK195" i="6"/>
  <c r="J195" i="6"/>
  <c r="BF195" i="6"/>
  <c r="BI194" i="6"/>
  <c r="BH194" i="6"/>
  <c r="BG194" i="6"/>
  <c r="BE194" i="6"/>
  <c r="T194" i="6"/>
  <c r="R194" i="6"/>
  <c r="P194" i="6"/>
  <c r="BK194" i="6"/>
  <c r="J194" i="6"/>
  <c r="BF194" i="6" s="1"/>
  <c r="BI193" i="6"/>
  <c r="BH193" i="6"/>
  <c r="BG193" i="6"/>
  <c r="BE193" i="6"/>
  <c r="T193" i="6"/>
  <c r="R193" i="6"/>
  <c r="P193" i="6"/>
  <c r="BK193" i="6"/>
  <c r="J193" i="6"/>
  <c r="BF193" i="6" s="1"/>
  <c r="BI192" i="6"/>
  <c r="BH192" i="6"/>
  <c r="BG192" i="6"/>
  <c r="BE192" i="6"/>
  <c r="T192" i="6"/>
  <c r="R192" i="6"/>
  <c r="P192" i="6"/>
  <c r="BK192" i="6"/>
  <c r="J192" i="6"/>
  <c r="BF192" i="6" s="1"/>
  <c r="BI191" i="6"/>
  <c r="BH191" i="6"/>
  <c r="BG191" i="6"/>
  <c r="BE191" i="6"/>
  <c r="T191" i="6"/>
  <c r="R191" i="6"/>
  <c r="P191" i="6"/>
  <c r="BK191" i="6"/>
  <c r="J191" i="6"/>
  <c r="BF191" i="6"/>
  <c r="BI190" i="6"/>
  <c r="BH190" i="6"/>
  <c r="BG190" i="6"/>
  <c r="BE190" i="6"/>
  <c r="T190" i="6"/>
  <c r="R190" i="6"/>
  <c r="P190" i="6"/>
  <c r="BK190" i="6"/>
  <c r="J190" i="6"/>
  <c r="BF190" i="6" s="1"/>
  <c r="BI189" i="6"/>
  <c r="BH189" i="6"/>
  <c r="BG189" i="6"/>
  <c r="BE189" i="6"/>
  <c r="T189" i="6"/>
  <c r="R189" i="6"/>
  <c r="P189" i="6"/>
  <c r="BK189" i="6"/>
  <c r="J189" i="6"/>
  <c r="BF189" i="6" s="1"/>
  <c r="BI188" i="6"/>
  <c r="BH188" i="6"/>
  <c r="BG188" i="6"/>
  <c r="BE188" i="6"/>
  <c r="T188" i="6"/>
  <c r="R188" i="6"/>
  <c r="P188" i="6"/>
  <c r="BK188" i="6"/>
  <c r="J188" i="6"/>
  <c r="BF188" i="6" s="1"/>
  <c r="BI187" i="6"/>
  <c r="BH187" i="6"/>
  <c r="BG187" i="6"/>
  <c r="BE187" i="6"/>
  <c r="T187" i="6"/>
  <c r="R187" i="6"/>
  <c r="P187" i="6"/>
  <c r="BK187" i="6"/>
  <c r="J187" i="6"/>
  <c r="BF187" i="6"/>
  <c r="BI186" i="6"/>
  <c r="BH186" i="6"/>
  <c r="BG186" i="6"/>
  <c r="BE186" i="6"/>
  <c r="T186" i="6"/>
  <c r="R186" i="6"/>
  <c r="P186" i="6"/>
  <c r="BK186" i="6"/>
  <c r="J186" i="6"/>
  <c r="BF186" i="6" s="1"/>
  <c r="BI185" i="6"/>
  <c r="BH185" i="6"/>
  <c r="BG185" i="6"/>
  <c r="BE185" i="6"/>
  <c r="T185" i="6"/>
  <c r="R185" i="6"/>
  <c r="P185" i="6"/>
  <c r="BK185" i="6"/>
  <c r="J185" i="6"/>
  <c r="BF185" i="6" s="1"/>
  <c r="BI184" i="6"/>
  <c r="BH184" i="6"/>
  <c r="BG184" i="6"/>
  <c r="BE184" i="6"/>
  <c r="T184" i="6"/>
  <c r="R184" i="6"/>
  <c r="P184" i="6"/>
  <c r="BK184" i="6"/>
  <c r="J184" i="6"/>
  <c r="BF184" i="6" s="1"/>
  <c r="BI183" i="6"/>
  <c r="BH183" i="6"/>
  <c r="BG183" i="6"/>
  <c r="BE183" i="6"/>
  <c r="T183" i="6"/>
  <c r="R183" i="6"/>
  <c r="P183" i="6"/>
  <c r="BK183" i="6"/>
  <c r="J183" i="6"/>
  <c r="BF183" i="6"/>
  <c r="BI182" i="6"/>
  <c r="BH182" i="6"/>
  <c r="BG182" i="6"/>
  <c r="BE182" i="6"/>
  <c r="T182" i="6"/>
  <c r="R182" i="6"/>
  <c r="P182" i="6"/>
  <c r="BK182" i="6"/>
  <c r="J182" i="6"/>
  <c r="BF182" i="6" s="1"/>
  <c r="BI181" i="6"/>
  <c r="BH181" i="6"/>
  <c r="BG181" i="6"/>
  <c r="BE181" i="6"/>
  <c r="T181" i="6"/>
  <c r="R181" i="6"/>
  <c r="P181" i="6"/>
  <c r="BK181" i="6"/>
  <c r="J181" i="6"/>
  <c r="BF181" i="6" s="1"/>
  <c r="BI180" i="6"/>
  <c r="BH180" i="6"/>
  <c r="BG180" i="6"/>
  <c r="BE180" i="6"/>
  <c r="T180" i="6"/>
  <c r="R180" i="6"/>
  <c r="P180" i="6"/>
  <c r="BK180" i="6"/>
  <c r="J180" i="6"/>
  <c r="BF180" i="6" s="1"/>
  <c r="BI179" i="6"/>
  <c r="BH179" i="6"/>
  <c r="BG179" i="6"/>
  <c r="BE179" i="6"/>
  <c r="T179" i="6"/>
  <c r="R179" i="6"/>
  <c r="P179" i="6"/>
  <c r="BK179" i="6"/>
  <c r="J179" i="6"/>
  <c r="BF179" i="6"/>
  <c r="BI178" i="6"/>
  <c r="BH178" i="6"/>
  <c r="BG178" i="6"/>
  <c r="BE178" i="6"/>
  <c r="T178" i="6"/>
  <c r="R178" i="6"/>
  <c r="P178" i="6"/>
  <c r="BK178" i="6"/>
  <c r="J178" i="6"/>
  <c r="BF178" i="6" s="1"/>
  <c r="BI177" i="6"/>
  <c r="BH177" i="6"/>
  <c r="BG177" i="6"/>
  <c r="BE177" i="6"/>
  <c r="T177" i="6"/>
  <c r="R177" i="6"/>
  <c r="P177" i="6"/>
  <c r="BK177" i="6"/>
  <c r="J177" i="6"/>
  <c r="BF177" i="6" s="1"/>
  <c r="BI176" i="6"/>
  <c r="BH176" i="6"/>
  <c r="BG176" i="6"/>
  <c r="BE176" i="6"/>
  <c r="T176" i="6"/>
  <c r="R176" i="6"/>
  <c r="P176" i="6"/>
  <c r="BK176" i="6"/>
  <c r="J176" i="6"/>
  <c r="BF176" i="6" s="1"/>
  <c r="BI175" i="6"/>
  <c r="BH175" i="6"/>
  <c r="BG175" i="6"/>
  <c r="BE175" i="6"/>
  <c r="T175" i="6"/>
  <c r="R175" i="6"/>
  <c r="P175" i="6"/>
  <c r="BK175" i="6"/>
  <c r="J175" i="6"/>
  <c r="BF175" i="6"/>
  <c r="BI174" i="6"/>
  <c r="BH174" i="6"/>
  <c r="BG174" i="6"/>
  <c r="BE174" i="6"/>
  <c r="T174" i="6"/>
  <c r="R174" i="6"/>
  <c r="P174" i="6"/>
  <c r="BK174" i="6"/>
  <c r="J174" i="6"/>
  <c r="BF174" i="6" s="1"/>
  <c r="BI173" i="6"/>
  <c r="BH173" i="6"/>
  <c r="BG173" i="6"/>
  <c r="BE173" i="6"/>
  <c r="T173" i="6"/>
  <c r="R173" i="6"/>
  <c r="P173" i="6"/>
  <c r="BK173" i="6"/>
  <c r="J173" i="6"/>
  <c r="BF173" i="6" s="1"/>
  <c r="BI172" i="6"/>
  <c r="BH172" i="6"/>
  <c r="BG172" i="6"/>
  <c r="BE172" i="6"/>
  <c r="T172" i="6"/>
  <c r="R172" i="6"/>
  <c r="P172" i="6"/>
  <c r="BK172" i="6"/>
  <c r="J172" i="6"/>
  <c r="BF172" i="6" s="1"/>
  <c r="BI171" i="6"/>
  <c r="BH171" i="6"/>
  <c r="BG171" i="6"/>
  <c r="BE171" i="6"/>
  <c r="T171" i="6"/>
  <c r="R171" i="6"/>
  <c r="P171" i="6"/>
  <c r="BK171" i="6"/>
  <c r="J171" i="6"/>
  <c r="BF171" i="6"/>
  <c r="BI170" i="6"/>
  <c r="BH170" i="6"/>
  <c r="BG170" i="6"/>
  <c r="BE170" i="6"/>
  <c r="T170" i="6"/>
  <c r="R170" i="6"/>
  <c r="P170" i="6"/>
  <c r="BK170" i="6"/>
  <c r="J170" i="6"/>
  <c r="BF170" i="6" s="1"/>
  <c r="BI169" i="6"/>
  <c r="BH169" i="6"/>
  <c r="BG169" i="6"/>
  <c r="BE169" i="6"/>
  <c r="T169" i="6"/>
  <c r="R169" i="6"/>
  <c r="P169" i="6"/>
  <c r="BK169" i="6"/>
  <c r="J169" i="6"/>
  <c r="BF169" i="6" s="1"/>
  <c r="BI168" i="6"/>
  <c r="BH168" i="6"/>
  <c r="BG168" i="6"/>
  <c r="BE168" i="6"/>
  <c r="T168" i="6"/>
  <c r="R168" i="6"/>
  <c r="P168" i="6"/>
  <c r="BK168" i="6"/>
  <c r="J168" i="6"/>
  <c r="BF168" i="6" s="1"/>
  <c r="BI167" i="6"/>
  <c r="BH167" i="6"/>
  <c r="BG167" i="6"/>
  <c r="BE167" i="6"/>
  <c r="T167" i="6"/>
  <c r="R167" i="6"/>
  <c r="P167" i="6"/>
  <c r="BK167" i="6"/>
  <c r="J167" i="6"/>
  <c r="BF167" i="6" s="1"/>
  <c r="BI166" i="6"/>
  <c r="BH166" i="6"/>
  <c r="BG166" i="6"/>
  <c r="BE166" i="6"/>
  <c r="T166" i="6"/>
  <c r="R166" i="6"/>
  <c r="P166" i="6"/>
  <c r="BK166" i="6"/>
  <c r="J166" i="6"/>
  <c r="BF166" i="6" s="1"/>
  <c r="BI165" i="6"/>
  <c r="BH165" i="6"/>
  <c r="BG165" i="6"/>
  <c r="BE165" i="6"/>
  <c r="T165" i="6"/>
  <c r="R165" i="6"/>
  <c r="P165" i="6"/>
  <c r="BK165" i="6"/>
  <c r="J165" i="6"/>
  <c r="BF165" i="6" s="1"/>
  <c r="BI164" i="6"/>
  <c r="BH164" i="6"/>
  <c r="BG164" i="6"/>
  <c r="BE164" i="6"/>
  <c r="T164" i="6"/>
  <c r="R164" i="6"/>
  <c r="P164" i="6"/>
  <c r="BK164" i="6"/>
  <c r="J164" i="6"/>
  <c r="BF164" i="6" s="1"/>
  <c r="BI163" i="6"/>
  <c r="BH163" i="6"/>
  <c r="BG163" i="6"/>
  <c r="BE163" i="6"/>
  <c r="T163" i="6"/>
  <c r="R163" i="6"/>
  <c r="P163" i="6"/>
  <c r="BK163" i="6"/>
  <c r="J163" i="6"/>
  <c r="BF163" i="6" s="1"/>
  <c r="BI162" i="6"/>
  <c r="BH162" i="6"/>
  <c r="BG162" i="6"/>
  <c r="BE162" i="6"/>
  <c r="T162" i="6"/>
  <c r="R162" i="6"/>
  <c r="P162" i="6"/>
  <c r="BK162" i="6"/>
  <c r="J162" i="6"/>
  <c r="BF162" i="6" s="1"/>
  <c r="BI161" i="6"/>
  <c r="BH161" i="6"/>
  <c r="BG161" i="6"/>
  <c r="BE161" i="6"/>
  <c r="T161" i="6"/>
  <c r="R161" i="6"/>
  <c r="P161" i="6"/>
  <c r="BK161" i="6"/>
  <c r="J161" i="6"/>
  <c r="BF161" i="6" s="1"/>
  <c r="BI160" i="6"/>
  <c r="BH160" i="6"/>
  <c r="BG160" i="6"/>
  <c r="BE160" i="6"/>
  <c r="T160" i="6"/>
  <c r="R160" i="6"/>
  <c r="P160" i="6"/>
  <c r="BK160" i="6"/>
  <c r="J160" i="6"/>
  <c r="BF160" i="6" s="1"/>
  <c r="BI159" i="6"/>
  <c r="BH159" i="6"/>
  <c r="BG159" i="6"/>
  <c r="BE159" i="6"/>
  <c r="T159" i="6"/>
  <c r="R159" i="6"/>
  <c r="P159" i="6"/>
  <c r="BK159" i="6"/>
  <c r="J159" i="6"/>
  <c r="BF159" i="6" s="1"/>
  <c r="BI158" i="6"/>
  <c r="BH158" i="6"/>
  <c r="BG158" i="6"/>
  <c r="BE158" i="6"/>
  <c r="T158" i="6"/>
  <c r="R158" i="6"/>
  <c r="P158" i="6"/>
  <c r="BK158" i="6"/>
  <c r="J158" i="6"/>
  <c r="BF158" i="6" s="1"/>
  <c r="BI157" i="6"/>
  <c r="BH157" i="6"/>
  <c r="BG157" i="6"/>
  <c r="BE157" i="6"/>
  <c r="T157" i="6"/>
  <c r="R157" i="6"/>
  <c r="P157" i="6"/>
  <c r="BK157" i="6"/>
  <c r="J157" i="6"/>
  <c r="BF157" i="6" s="1"/>
  <c r="BI156" i="6"/>
  <c r="BH156" i="6"/>
  <c r="BG156" i="6"/>
  <c r="BE156" i="6"/>
  <c r="T156" i="6"/>
  <c r="R156" i="6"/>
  <c r="P156" i="6"/>
  <c r="BK156" i="6"/>
  <c r="J156" i="6"/>
  <c r="BF156" i="6" s="1"/>
  <c r="BI155" i="6"/>
  <c r="BH155" i="6"/>
  <c r="BG155" i="6"/>
  <c r="BE155" i="6"/>
  <c r="T155" i="6"/>
  <c r="R155" i="6"/>
  <c r="P155" i="6"/>
  <c r="BK155" i="6"/>
  <c r="J155" i="6"/>
  <c r="BF155" i="6" s="1"/>
  <c r="BI154" i="6"/>
  <c r="BH154" i="6"/>
  <c r="BG154" i="6"/>
  <c r="BE154" i="6"/>
  <c r="T154" i="6"/>
  <c r="R154" i="6"/>
  <c r="P154" i="6"/>
  <c r="BK154" i="6"/>
  <c r="J154" i="6"/>
  <c r="BF154" i="6" s="1"/>
  <c r="BI153" i="6"/>
  <c r="BH153" i="6"/>
  <c r="BG153" i="6"/>
  <c r="BE153" i="6"/>
  <c r="T153" i="6"/>
  <c r="R153" i="6"/>
  <c r="P153" i="6"/>
  <c r="BK153" i="6"/>
  <c r="J153" i="6"/>
  <c r="BF153" i="6" s="1"/>
  <c r="BI152" i="6"/>
  <c r="BH152" i="6"/>
  <c r="BG152" i="6"/>
  <c r="BE152" i="6"/>
  <c r="T152" i="6"/>
  <c r="R152" i="6"/>
  <c r="P152" i="6"/>
  <c r="BK152" i="6"/>
  <c r="J152" i="6"/>
  <c r="BF152" i="6" s="1"/>
  <c r="BI151" i="6"/>
  <c r="BH151" i="6"/>
  <c r="BG151" i="6"/>
  <c r="BE151" i="6"/>
  <c r="T151" i="6"/>
  <c r="R151" i="6"/>
  <c r="P151" i="6"/>
  <c r="BK151" i="6"/>
  <c r="J151" i="6"/>
  <c r="BF151" i="6" s="1"/>
  <c r="BI150" i="6"/>
  <c r="BH150" i="6"/>
  <c r="BG150" i="6"/>
  <c r="BE150" i="6"/>
  <c r="T150" i="6"/>
  <c r="R150" i="6"/>
  <c r="P150" i="6"/>
  <c r="BK150" i="6"/>
  <c r="J150" i="6"/>
  <c r="BF150" i="6" s="1"/>
  <c r="BI149" i="6"/>
  <c r="BH149" i="6"/>
  <c r="BG149" i="6"/>
  <c r="BE149" i="6"/>
  <c r="T149" i="6"/>
  <c r="R149" i="6"/>
  <c r="P149" i="6"/>
  <c r="BK149" i="6"/>
  <c r="J149" i="6"/>
  <c r="BF149" i="6" s="1"/>
  <c r="BI148" i="6"/>
  <c r="BH148" i="6"/>
  <c r="BG148" i="6"/>
  <c r="BE148" i="6"/>
  <c r="T148" i="6"/>
  <c r="R148" i="6"/>
  <c r="P148" i="6"/>
  <c r="BK148" i="6"/>
  <c r="J148" i="6"/>
  <c r="BF148" i="6" s="1"/>
  <c r="BI147" i="6"/>
  <c r="BH147" i="6"/>
  <c r="BG147" i="6"/>
  <c r="BE147" i="6"/>
  <c r="T147" i="6"/>
  <c r="R147" i="6"/>
  <c r="P147" i="6"/>
  <c r="BK147" i="6"/>
  <c r="J147" i="6"/>
  <c r="BF147" i="6" s="1"/>
  <c r="BI146" i="6"/>
  <c r="BH146" i="6"/>
  <c r="BG146" i="6"/>
  <c r="BE146" i="6"/>
  <c r="T146" i="6"/>
  <c r="R146" i="6"/>
  <c r="P146" i="6"/>
  <c r="BK146" i="6"/>
  <c r="J146" i="6"/>
  <c r="BF146" i="6" s="1"/>
  <c r="BI145" i="6"/>
  <c r="BH145" i="6"/>
  <c r="BG145" i="6"/>
  <c r="BE145" i="6"/>
  <c r="T145" i="6"/>
  <c r="R145" i="6"/>
  <c r="P145" i="6"/>
  <c r="BK145" i="6"/>
  <c r="J145" i="6"/>
  <c r="BF145" i="6" s="1"/>
  <c r="BI144" i="6"/>
  <c r="BH144" i="6"/>
  <c r="BG144" i="6"/>
  <c r="BE144" i="6"/>
  <c r="T144" i="6"/>
  <c r="R144" i="6"/>
  <c r="P144" i="6"/>
  <c r="BK144" i="6"/>
  <c r="J144" i="6"/>
  <c r="BF144" i="6" s="1"/>
  <c r="BI143" i="6"/>
  <c r="BH143" i="6"/>
  <c r="BG143" i="6"/>
  <c r="BE143" i="6"/>
  <c r="T143" i="6"/>
  <c r="R143" i="6"/>
  <c r="P143" i="6"/>
  <c r="BK143" i="6"/>
  <c r="J143" i="6"/>
  <c r="BF143" i="6" s="1"/>
  <c r="BI142" i="6"/>
  <c r="BH142" i="6"/>
  <c r="BG142" i="6"/>
  <c r="BE142" i="6"/>
  <c r="T142" i="6"/>
  <c r="R142" i="6"/>
  <c r="P142" i="6"/>
  <c r="BK142" i="6"/>
  <c r="J142" i="6"/>
  <c r="BF142" i="6" s="1"/>
  <c r="BI141" i="6"/>
  <c r="BH141" i="6"/>
  <c r="BG141" i="6"/>
  <c r="BE141" i="6"/>
  <c r="T141" i="6"/>
  <c r="R141" i="6"/>
  <c r="P141" i="6"/>
  <c r="BK141" i="6"/>
  <c r="J141" i="6"/>
  <c r="BF141" i="6" s="1"/>
  <c r="BI140" i="6"/>
  <c r="BH140" i="6"/>
  <c r="BG140" i="6"/>
  <c r="BE140" i="6"/>
  <c r="T140" i="6"/>
  <c r="R140" i="6"/>
  <c r="P140" i="6"/>
  <c r="BK140" i="6"/>
  <c r="J140" i="6"/>
  <c r="BF140" i="6" s="1"/>
  <c r="BI139" i="6"/>
  <c r="BH139" i="6"/>
  <c r="BG139" i="6"/>
  <c r="BE139" i="6"/>
  <c r="T139" i="6"/>
  <c r="R139" i="6"/>
  <c r="P139" i="6"/>
  <c r="BK139" i="6"/>
  <c r="J139" i="6"/>
  <c r="BF139" i="6" s="1"/>
  <c r="BI138" i="6"/>
  <c r="BH138" i="6"/>
  <c r="BG138" i="6"/>
  <c r="BE138" i="6"/>
  <c r="T138" i="6"/>
  <c r="R138" i="6"/>
  <c r="P138" i="6"/>
  <c r="BK138" i="6"/>
  <c r="J138" i="6"/>
  <c r="BF138" i="6" s="1"/>
  <c r="BI137" i="6"/>
  <c r="BH137" i="6"/>
  <c r="BG137" i="6"/>
  <c r="BE137" i="6"/>
  <c r="T137" i="6"/>
  <c r="R137" i="6"/>
  <c r="P137" i="6"/>
  <c r="BK137" i="6"/>
  <c r="J137" i="6"/>
  <c r="BF137" i="6" s="1"/>
  <c r="BI136" i="6"/>
  <c r="BH136" i="6"/>
  <c r="BG136" i="6"/>
  <c r="BE136" i="6"/>
  <c r="T136" i="6"/>
  <c r="R136" i="6"/>
  <c r="P136" i="6"/>
  <c r="BK136" i="6"/>
  <c r="J136" i="6"/>
  <c r="BF136" i="6" s="1"/>
  <c r="BI135" i="6"/>
  <c r="BH135" i="6"/>
  <c r="BG135" i="6"/>
  <c r="BE135" i="6"/>
  <c r="T135" i="6"/>
  <c r="R135" i="6"/>
  <c r="P135" i="6"/>
  <c r="BK135" i="6"/>
  <c r="J135" i="6"/>
  <c r="BF135" i="6" s="1"/>
  <c r="BI134" i="6"/>
  <c r="BH134" i="6"/>
  <c r="BG134" i="6"/>
  <c r="BE134" i="6"/>
  <c r="T134" i="6"/>
  <c r="R134" i="6"/>
  <c r="P134" i="6"/>
  <c r="BK134" i="6"/>
  <c r="J134" i="6"/>
  <c r="BF134" i="6" s="1"/>
  <c r="BI133" i="6"/>
  <c r="BH133" i="6"/>
  <c r="BG133" i="6"/>
  <c r="BE133" i="6"/>
  <c r="T133" i="6"/>
  <c r="R133" i="6"/>
  <c r="P133" i="6"/>
  <c r="BK133" i="6"/>
  <c r="J133" i="6"/>
  <c r="BF133" i="6" s="1"/>
  <c r="BI132" i="6"/>
  <c r="BH132" i="6"/>
  <c r="BG132" i="6"/>
  <c r="BE132" i="6"/>
  <c r="T132" i="6"/>
  <c r="R132" i="6"/>
  <c r="P132" i="6"/>
  <c r="BK132" i="6"/>
  <c r="J132" i="6"/>
  <c r="BF132" i="6" s="1"/>
  <c r="BI131" i="6"/>
  <c r="BH131" i="6"/>
  <c r="BG131" i="6"/>
  <c r="BE131" i="6"/>
  <c r="T131" i="6"/>
  <c r="R131" i="6"/>
  <c r="P131" i="6"/>
  <c r="BK131" i="6"/>
  <c r="J131" i="6"/>
  <c r="BF131" i="6" s="1"/>
  <c r="BI130" i="6"/>
  <c r="BH130" i="6"/>
  <c r="BG130" i="6"/>
  <c r="BE130" i="6"/>
  <c r="T130" i="6"/>
  <c r="R130" i="6"/>
  <c r="P130" i="6"/>
  <c r="BK130" i="6"/>
  <c r="J130" i="6"/>
  <c r="BF130" i="6" s="1"/>
  <c r="BI129" i="6"/>
  <c r="BH129" i="6"/>
  <c r="BG129" i="6"/>
  <c r="BE129" i="6"/>
  <c r="T129" i="6"/>
  <c r="R129" i="6"/>
  <c r="P129" i="6"/>
  <c r="BK129" i="6"/>
  <c r="J129" i="6"/>
  <c r="BF129" i="6" s="1"/>
  <c r="BI128" i="6"/>
  <c r="BH128" i="6"/>
  <c r="BG128" i="6"/>
  <c r="BE128" i="6"/>
  <c r="T128" i="6"/>
  <c r="R128" i="6"/>
  <c r="P128" i="6"/>
  <c r="BK128" i="6"/>
  <c r="J128" i="6"/>
  <c r="BF128" i="6" s="1"/>
  <c r="BI127" i="6"/>
  <c r="BH127" i="6"/>
  <c r="BG127" i="6"/>
  <c r="BE127" i="6"/>
  <c r="T127" i="6"/>
  <c r="R127" i="6"/>
  <c r="P127" i="6"/>
  <c r="BK127" i="6"/>
  <c r="J127" i="6"/>
  <c r="BF127" i="6" s="1"/>
  <c r="BI126" i="6"/>
  <c r="BH126" i="6"/>
  <c r="BG126" i="6"/>
  <c r="BE126" i="6"/>
  <c r="T126" i="6"/>
  <c r="R126" i="6"/>
  <c r="P126" i="6"/>
  <c r="BK126" i="6"/>
  <c r="J126" i="6"/>
  <c r="BF126" i="6" s="1"/>
  <c r="BI125" i="6"/>
  <c r="BH125" i="6"/>
  <c r="BG125" i="6"/>
  <c r="BE125" i="6"/>
  <c r="T125" i="6"/>
  <c r="R125" i="6"/>
  <c r="P125" i="6"/>
  <c r="BK125" i="6"/>
  <c r="J125" i="6"/>
  <c r="BF125" i="6" s="1"/>
  <c r="BI124" i="6"/>
  <c r="BH124" i="6"/>
  <c r="BG124" i="6"/>
  <c r="BE124" i="6"/>
  <c r="T124" i="6"/>
  <c r="R124" i="6"/>
  <c r="P124" i="6"/>
  <c r="BK124" i="6"/>
  <c r="J124" i="6"/>
  <c r="BF124" i="6" s="1"/>
  <c r="BI123" i="6"/>
  <c r="BH123" i="6"/>
  <c r="BG123" i="6"/>
  <c r="BE123" i="6"/>
  <c r="T123" i="6"/>
  <c r="R123" i="6"/>
  <c r="P123" i="6"/>
  <c r="BK123" i="6"/>
  <c r="J123" i="6"/>
  <c r="BF123" i="6" s="1"/>
  <c r="BI122" i="6"/>
  <c r="F37" i="6" s="1"/>
  <c r="BD99" i="1" s="1"/>
  <c r="BH122" i="6"/>
  <c r="F36" i="6"/>
  <c r="BC99" i="1" s="1"/>
  <c r="BG122" i="6"/>
  <c r="F35" i="6" s="1"/>
  <c r="BB99" i="1" s="1"/>
  <c r="BE122" i="6"/>
  <c r="J33" i="6"/>
  <c r="AV99" i="1" s="1"/>
  <c r="F33" i="6"/>
  <c r="AZ99" i="1" s="1"/>
  <c r="T122" i="6"/>
  <c r="R122" i="6"/>
  <c r="R121" i="6" s="1"/>
  <c r="P122" i="6"/>
  <c r="BK122" i="6"/>
  <c r="BK121" i="6"/>
  <c r="J121" i="6" s="1"/>
  <c r="J98" i="6" s="1"/>
  <c r="J122" i="6"/>
  <c r="BF122" i="6"/>
  <c r="J116" i="6"/>
  <c r="J115" i="6"/>
  <c r="F115" i="6"/>
  <c r="F113" i="6"/>
  <c r="E111" i="6"/>
  <c r="J92" i="6"/>
  <c r="J91" i="6"/>
  <c r="F91" i="6"/>
  <c r="F89" i="6"/>
  <c r="E87" i="6"/>
  <c r="J18" i="6"/>
  <c r="E18" i="6"/>
  <c r="F116" i="6"/>
  <c r="F92" i="6"/>
  <c r="J17" i="6"/>
  <c r="J12" i="6"/>
  <c r="J113" i="6"/>
  <c r="J89" i="6"/>
  <c r="E7" i="6"/>
  <c r="E109" i="6" s="1"/>
  <c r="J37" i="5"/>
  <c r="J36" i="5"/>
  <c r="AY98" i="1" s="1"/>
  <c r="J35" i="5"/>
  <c r="AX98" i="1" s="1"/>
  <c r="BI135" i="5"/>
  <c r="BH135" i="5"/>
  <c r="BG135" i="5"/>
  <c r="BE135" i="5"/>
  <c r="T135" i="5"/>
  <c r="R135" i="5"/>
  <c r="P135" i="5"/>
  <c r="BK135" i="5"/>
  <c r="J135" i="5"/>
  <c r="BF135" i="5" s="1"/>
  <c r="BI134" i="5"/>
  <c r="BH134" i="5"/>
  <c r="BG134" i="5"/>
  <c r="BE134" i="5"/>
  <c r="T134" i="5"/>
  <c r="R134" i="5"/>
  <c r="P134" i="5"/>
  <c r="BK134" i="5"/>
  <c r="J134" i="5"/>
  <c r="BF134" i="5" s="1"/>
  <c r="BI133" i="5"/>
  <c r="BH133" i="5"/>
  <c r="BG133" i="5"/>
  <c r="BE133" i="5"/>
  <c r="T133" i="5"/>
  <c r="R133" i="5"/>
  <c r="P133" i="5"/>
  <c r="BK133" i="5"/>
  <c r="J133" i="5"/>
  <c r="BF133" i="5" s="1"/>
  <c r="BI132" i="5"/>
  <c r="BH132" i="5"/>
  <c r="BG132" i="5"/>
  <c r="BE132" i="5"/>
  <c r="T132" i="5"/>
  <c r="R132" i="5"/>
  <c r="P132" i="5"/>
  <c r="BK132" i="5"/>
  <c r="J132" i="5"/>
  <c r="BF132" i="5" s="1"/>
  <c r="BI131" i="5"/>
  <c r="BH131" i="5"/>
  <c r="BG131" i="5"/>
  <c r="BE131" i="5"/>
  <c r="T131" i="5"/>
  <c r="R131" i="5"/>
  <c r="P131" i="5"/>
  <c r="BK131" i="5"/>
  <c r="J131" i="5"/>
  <c r="BF131" i="5" s="1"/>
  <c r="BI130" i="5"/>
  <c r="BH130" i="5"/>
  <c r="BG130" i="5"/>
  <c r="BE130" i="5"/>
  <c r="T130" i="5"/>
  <c r="R130" i="5"/>
  <c r="P130" i="5"/>
  <c r="BK130" i="5"/>
  <c r="J130" i="5"/>
  <c r="BF130" i="5" s="1"/>
  <c r="BI129" i="5"/>
  <c r="BH129" i="5"/>
  <c r="BG129" i="5"/>
  <c r="BE129" i="5"/>
  <c r="T129" i="5"/>
  <c r="R129" i="5"/>
  <c r="P129" i="5"/>
  <c r="BK129" i="5"/>
  <c r="J129" i="5"/>
  <c r="BF129" i="5" s="1"/>
  <c r="BI128" i="5"/>
  <c r="BH128" i="5"/>
  <c r="BG128" i="5"/>
  <c r="BE128" i="5"/>
  <c r="T128" i="5"/>
  <c r="R128" i="5"/>
  <c r="P128" i="5"/>
  <c r="BK128" i="5"/>
  <c r="J128" i="5"/>
  <c r="BF128" i="5" s="1"/>
  <c r="BI127" i="5"/>
  <c r="BH127" i="5"/>
  <c r="BG127" i="5"/>
  <c r="BE127" i="5"/>
  <c r="T127" i="5"/>
  <c r="R127" i="5"/>
  <c r="P127" i="5"/>
  <c r="BK127" i="5"/>
  <c r="J127" i="5"/>
  <c r="BF127" i="5" s="1"/>
  <c r="BI126" i="5"/>
  <c r="BH126" i="5"/>
  <c r="BG126" i="5"/>
  <c r="BE126" i="5"/>
  <c r="T126" i="5"/>
  <c r="R126" i="5"/>
  <c r="R125" i="5"/>
  <c r="R124" i="5" s="1"/>
  <c r="P126" i="5"/>
  <c r="BK126" i="5"/>
  <c r="BK125" i="5"/>
  <c r="J125" i="5" s="1"/>
  <c r="J100" i="5" s="1"/>
  <c r="BK124" i="5"/>
  <c r="J124" i="5" s="1"/>
  <c r="J99" i="5" s="1"/>
  <c r="J126" i="5"/>
  <c r="BF126" i="5" s="1"/>
  <c r="BI123" i="5"/>
  <c r="BH123" i="5"/>
  <c r="F36" i="5"/>
  <c r="BC98" i="1" s="1"/>
  <c r="BG123" i="5"/>
  <c r="BE123" i="5"/>
  <c r="J33" i="5"/>
  <c r="AV98" i="1" s="1"/>
  <c r="F33" i="5"/>
  <c r="AZ98" i="1" s="1"/>
  <c r="T123" i="5"/>
  <c r="T122" i="5" s="1"/>
  <c r="T121" i="5"/>
  <c r="R123" i="5"/>
  <c r="R122" i="5" s="1"/>
  <c r="R121" i="5"/>
  <c r="R120" i="5" s="1"/>
  <c r="P123" i="5"/>
  <c r="P122" i="5" s="1"/>
  <c r="P121" i="5"/>
  <c r="BK123" i="5"/>
  <c r="BK122" i="5"/>
  <c r="J122" i="5" s="1"/>
  <c r="J98" i="5" s="1"/>
  <c r="BK121" i="5"/>
  <c r="J121" i="5" s="1"/>
  <c r="J123" i="5"/>
  <c r="BF123" i="5"/>
  <c r="J97" i="5"/>
  <c r="J117" i="5"/>
  <c r="J116" i="5"/>
  <c r="F116" i="5"/>
  <c r="F114" i="5"/>
  <c r="E112" i="5"/>
  <c r="J92" i="5"/>
  <c r="J91" i="5"/>
  <c r="F91" i="5"/>
  <c r="F89" i="5"/>
  <c r="E87" i="5"/>
  <c r="J18" i="5"/>
  <c r="E18" i="5"/>
  <c r="F117" i="5"/>
  <c r="F92" i="5"/>
  <c r="J17" i="5"/>
  <c r="J12" i="5"/>
  <c r="J114" i="5"/>
  <c r="J89" i="5"/>
  <c r="E7" i="5"/>
  <c r="E110" i="5" s="1"/>
  <c r="E85" i="5"/>
  <c r="J37" i="4"/>
  <c r="J36" i="4"/>
  <c r="AY97" i="1" s="1"/>
  <c r="J35" i="4"/>
  <c r="AX97" i="1" s="1"/>
  <c r="BI159" i="4"/>
  <c r="BH159" i="4"/>
  <c r="BG159" i="4"/>
  <c r="BE159" i="4"/>
  <c r="T159" i="4"/>
  <c r="R159" i="4"/>
  <c r="P159" i="4"/>
  <c r="BK159" i="4"/>
  <c r="J159" i="4"/>
  <c r="BF159" i="4" s="1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 s="1"/>
  <c r="BI148" i="4"/>
  <c r="BH148" i="4"/>
  <c r="BG148" i="4"/>
  <c r="BE148" i="4"/>
  <c r="T148" i="4"/>
  <c r="R148" i="4"/>
  <c r="P148" i="4"/>
  <c r="BK148" i="4"/>
  <c r="J148" i="4"/>
  <c r="BF148" i="4" s="1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 s="1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BK144" i="4"/>
  <c r="J144" i="4"/>
  <c r="BF144" i="4" s="1"/>
  <c r="BI143" i="4"/>
  <c r="BH143" i="4"/>
  <c r="BG143" i="4"/>
  <c r="BE143" i="4"/>
  <c r="T143" i="4"/>
  <c r="R143" i="4"/>
  <c r="P143" i="4"/>
  <c r="BK143" i="4"/>
  <c r="J143" i="4"/>
  <c r="BF143" i="4" s="1"/>
  <c r="BI142" i="4"/>
  <c r="BH142" i="4"/>
  <c r="BG142" i="4"/>
  <c r="BE142" i="4"/>
  <c r="T142" i="4"/>
  <c r="R142" i="4"/>
  <c r="P142" i="4"/>
  <c r="BK142" i="4"/>
  <c r="J142" i="4"/>
  <c r="BF142" i="4" s="1"/>
  <c r="BI136" i="4"/>
  <c r="BH136" i="4"/>
  <c r="BG136" i="4"/>
  <c r="BE136" i="4"/>
  <c r="T136" i="4"/>
  <c r="T135" i="4" s="1"/>
  <c r="T134" i="4" s="1"/>
  <c r="R136" i="4"/>
  <c r="R135" i="4"/>
  <c r="R134" i="4" s="1"/>
  <c r="P136" i="4"/>
  <c r="P135" i="4" s="1"/>
  <c r="P134" i="4" s="1"/>
  <c r="BK136" i="4"/>
  <c r="BK135" i="4"/>
  <c r="J135" i="4" s="1"/>
  <c r="BK134" i="4"/>
  <c r="J134" i="4" s="1"/>
  <c r="J100" i="4" s="1"/>
  <c r="J136" i="4"/>
  <c r="BF136" i="4" s="1"/>
  <c r="J101" i="4"/>
  <c r="BI130" i="4"/>
  <c r="BH130" i="4"/>
  <c r="BG130" i="4"/>
  <c r="BE130" i="4"/>
  <c r="T130" i="4"/>
  <c r="T129" i="4" s="1"/>
  <c r="R130" i="4"/>
  <c r="R129" i="4" s="1"/>
  <c r="P130" i="4"/>
  <c r="P129" i="4" s="1"/>
  <c r="BK130" i="4"/>
  <c r="BK129" i="4" s="1"/>
  <c r="J129" i="4" s="1"/>
  <c r="J99" i="4" s="1"/>
  <c r="J130" i="4"/>
  <c r="BF130" i="4"/>
  <c r="BI128" i="4"/>
  <c r="BH128" i="4"/>
  <c r="BG128" i="4"/>
  <c r="BE128" i="4"/>
  <c r="T128" i="4"/>
  <c r="R128" i="4"/>
  <c r="P128" i="4"/>
  <c r="BK128" i="4"/>
  <c r="J128" i="4"/>
  <c r="BF128" i="4" s="1"/>
  <c r="BI124" i="4"/>
  <c r="F37" i="4" s="1"/>
  <c r="BD97" i="1" s="1"/>
  <c r="BH124" i="4"/>
  <c r="F36" i="4"/>
  <c r="BC97" i="1" s="1"/>
  <c r="BG124" i="4"/>
  <c r="F35" i="4" s="1"/>
  <c r="BB97" i="1" s="1"/>
  <c r="BE124" i="4"/>
  <c r="J33" i="4"/>
  <c r="AV97" i="1" s="1"/>
  <c r="F33" i="4"/>
  <c r="AZ97" i="1" s="1"/>
  <c r="T124" i="4"/>
  <c r="T123" i="4" s="1"/>
  <c r="T122" i="4" s="1"/>
  <c r="T121" i="4" s="1"/>
  <c r="R124" i="4"/>
  <c r="R123" i="4" s="1"/>
  <c r="R122" i="4" s="1"/>
  <c r="R121" i="4" s="1"/>
  <c r="P124" i="4"/>
  <c r="P123" i="4" s="1"/>
  <c r="P122" i="4" s="1"/>
  <c r="BK124" i="4"/>
  <c r="BK123" i="4"/>
  <c r="J123" i="4" s="1"/>
  <c r="J98" i="4" s="1"/>
  <c r="J124" i="4"/>
  <c r="BF124" i="4"/>
  <c r="J118" i="4"/>
  <c r="J117" i="4"/>
  <c r="F117" i="4"/>
  <c r="F115" i="4"/>
  <c r="E113" i="4"/>
  <c r="J92" i="4"/>
  <c r="J91" i="4"/>
  <c r="F91" i="4"/>
  <c r="F89" i="4"/>
  <c r="E87" i="4"/>
  <c r="J18" i="4"/>
  <c r="E18" i="4"/>
  <c r="F118" i="4"/>
  <c r="F92" i="4"/>
  <c r="J17" i="4"/>
  <c r="J12" i="4"/>
  <c r="J115" i="4"/>
  <c r="J89" i="4"/>
  <c r="E7" i="4"/>
  <c r="E111" i="4" s="1"/>
  <c r="J37" i="3"/>
  <c r="J36" i="3"/>
  <c r="AY96" i="1" s="1"/>
  <c r="J35" i="3"/>
  <c r="AX96" i="1" s="1"/>
  <c r="BI188" i="3"/>
  <c r="BH188" i="3"/>
  <c r="BG188" i="3"/>
  <c r="BE188" i="3"/>
  <c r="T188" i="3"/>
  <c r="R188" i="3"/>
  <c r="P188" i="3"/>
  <c r="BK188" i="3"/>
  <c r="J188" i="3"/>
  <c r="BF188" i="3" s="1"/>
  <c r="BI187" i="3"/>
  <c r="BH187" i="3"/>
  <c r="BG187" i="3"/>
  <c r="BE187" i="3"/>
  <c r="T187" i="3"/>
  <c r="R187" i="3"/>
  <c r="P187" i="3"/>
  <c r="BK187" i="3"/>
  <c r="J187" i="3"/>
  <c r="BF187" i="3" s="1"/>
  <c r="BI186" i="3"/>
  <c r="BH186" i="3"/>
  <c r="BG186" i="3"/>
  <c r="BE186" i="3"/>
  <c r="T186" i="3"/>
  <c r="R186" i="3"/>
  <c r="P186" i="3"/>
  <c r="BK186" i="3"/>
  <c r="J186" i="3"/>
  <c r="BF186" i="3" s="1"/>
  <c r="BI185" i="3"/>
  <c r="BH185" i="3"/>
  <c r="BG185" i="3"/>
  <c r="BE185" i="3"/>
  <c r="T185" i="3"/>
  <c r="R185" i="3"/>
  <c r="R184" i="3"/>
  <c r="R183" i="3" s="1"/>
  <c r="P185" i="3"/>
  <c r="P184" i="3" s="1"/>
  <c r="P183" i="3" s="1"/>
  <c r="BK185" i="3"/>
  <c r="BK184" i="3"/>
  <c r="J184" i="3" s="1"/>
  <c r="J185" i="3"/>
  <c r="BF185" i="3" s="1"/>
  <c r="J103" i="3"/>
  <c r="BI182" i="3"/>
  <c r="BH182" i="3"/>
  <c r="BG182" i="3"/>
  <c r="BE182" i="3"/>
  <c r="T182" i="3"/>
  <c r="T181" i="3" s="1"/>
  <c r="R182" i="3"/>
  <c r="R181" i="3" s="1"/>
  <c r="P182" i="3"/>
  <c r="P181" i="3" s="1"/>
  <c r="BK182" i="3"/>
  <c r="BK181" i="3" s="1"/>
  <c r="J181" i="3"/>
  <c r="J101" i="3" s="1"/>
  <c r="J182" i="3"/>
  <c r="BF182" i="3"/>
  <c r="BI179" i="3"/>
  <c r="BH179" i="3"/>
  <c r="BG179" i="3"/>
  <c r="BE179" i="3"/>
  <c r="T179" i="3"/>
  <c r="R179" i="3"/>
  <c r="P179" i="3"/>
  <c r="BK179" i="3"/>
  <c r="J179" i="3"/>
  <c r="BF179" i="3" s="1"/>
  <c r="BI177" i="3"/>
  <c r="BH177" i="3"/>
  <c r="BG177" i="3"/>
  <c r="BE177" i="3"/>
  <c r="T177" i="3"/>
  <c r="R177" i="3"/>
  <c r="P177" i="3"/>
  <c r="BK177" i="3"/>
  <c r="J177" i="3"/>
  <c r="BF177" i="3" s="1"/>
  <c r="BI171" i="3"/>
  <c r="BH171" i="3"/>
  <c r="BG171" i="3"/>
  <c r="BE171" i="3"/>
  <c r="T171" i="3"/>
  <c r="R171" i="3"/>
  <c r="P171" i="3"/>
  <c r="BK171" i="3"/>
  <c r="J171" i="3"/>
  <c r="BF171" i="3" s="1"/>
  <c r="BI170" i="3"/>
  <c r="BH170" i="3"/>
  <c r="BG170" i="3"/>
  <c r="BE170" i="3"/>
  <c r="T170" i="3"/>
  <c r="R170" i="3"/>
  <c r="P170" i="3"/>
  <c r="BK170" i="3"/>
  <c r="J170" i="3"/>
  <c r="BF170" i="3" s="1"/>
  <c r="BI169" i="3"/>
  <c r="BH169" i="3"/>
  <c r="BG169" i="3"/>
  <c r="BE169" i="3"/>
  <c r="T169" i="3"/>
  <c r="R169" i="3"/>
  <c r="P169" i="3"/>
  <c r="BK169" i="3"/>
  <c r="J169" i="3"/>
  <c r="BF169" i="3" s="1"/>
  <c r="BI167" i="3"/>
  <c r="BH167" i="3"/>
  <c r="BG167" i="3"/>
  <c r="BE167" i="3"/>
  <c r="T167" i="3"/>
  <c r="R167" i="3"/>
  <c r="P167" i="3"/>
  <c r="BK167" i="3"/>
  <c r="J167" i="3"/>
  <c r="BF167" i="3" s="1"/>
  <c r="BI164" i="3"/>
  <c r="BH164" i="3"/>
  <c r="BG164" i="3"/>
  <c r="BE164" i="3"/>
  <c r="T164" i="3"/>
  <c r="R164" i="3"/>
  <c r="P164" i="3"/>
  <c r="BK164" i="3"/>
  <c r="J164" i="3"/>
  <c r="BF164" i="3" s="1"/>
  <c r="BI161" i="3"/>
  <c r="BH161" i="3"/>
  <c r="BG161" i="3"/>
  <c r="BE161" i="3"/>
  <c r="T161" i="3"/>
  <c r="R161" i="3"/>
  <c r="P161" i="3"/>
  <c r="BK161" i="3"/>
  <c r="J161" i="3"/>
  <c r="BF161" i="3" s="1"/>
  <c r="BI158" i="3"/>
  <c r="BH158" i="3"/>
  <c r="BG158" i="3"/>
  <c r="BE158" i="3"/>
  <c r="T158" i="3"/>
  <c r="R158" i="3"/>
  <c r="P158" i="3"/>
  <c r="BK158" i="3"/>
  <c r="J158" i="3"/>
  <c r="BF158" i="3" s="1"/>
  <c r="BI155" i="3"/>
  <c r="BH155" i="3"/>
  <c r="BG155" i="3"/>
  <c r="BE155" i="3"/>
  <c r="T155" i="3"/>
  <c r="R155" i="3"/>
  <c r="P155" i="3"/>
  <c r="BK155" i="3"/>
  <c r="J155" i="3"/>
  <c r="BF155" i="3" s="1"/>
  <c r="BI149" i="3"/>
  <c r="BH149" i="3"/>
  <c r="BG149" i="3"/>
  <c r="BE149" i="3"/>
  <c r="T149" i="3"/>
  <c r="R149" i="3"/>
  <c r="P149" i="3"/>
  <c r="BK149" i="3"/>
  <c r="J149" i="3"/>
  <c r="BF149" i="3" s="1"/>
  <c r="BI147" i="3"/>
  <c r="BH147" i="3"/>
  <c r="BG147" i="3"/>
  <c r="BE147" i="3"/>
  <c r="T147" i="3"/>
  <c r="R147" i="3"/>
  <c r="P147" i="3"/>
  <c r="BK147" i="3"/>
  <c r="J147" i="3"/>
  <c r="BF147" i="3" s="1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R143" i="3"/>
  <c r="P143" i="3"/>
  <c r="BK143" i="3"/>
  <c r="J143" i="3"/>
  <c r="BF143" i="3" s="1"/>
  <c r="BI135" i="3"/>
  <c r="BH135" i="3"/>
  <c r="BG135" i="3"/>
  <c r="BE135" i="3"/>
  <c r="T135" i="3"/>
  <c r="R135" i="3"/>
  <c r="R134" i="3" s="1"/>
  <c r="P135" i="3"/>
  <c r="P134" i="3" s="1"/>
  <c r="BK135" i="3"/>
  <c r="BK134" i="3" s="1"/>
  <c r="J134" i="3" s="1"/>
  <c r="J100" i="3" s="1"/>
  <c r="J135" i="3"/>
  <c r="BF135" i="3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BE131" i="3"/>
  <c r="T131" i="3"/>
  <c r="R131" i="3"/>
  <c r="R130" i="3" s="1"/>
  <c r="P131" i="3"/>
  <c r="P130" i="3" s="1"/>
  <c r="BK131" i="3"/>
  <c r="BK130" i="3" s="1"/>
  <c r="J130" i="3" s="1"/>
  <c r="J99" i="3" s="1"/>
  <c r="J131" i="3"/>
  <c r="BF131" i="3"/>
  <c r="BI129" i="3"/>
  <c r="BH129" i="3"/>
  <c r="BG129" i="3"/>
  <c r="BE129" i="3"/>
  <c r="T129" i="3"/>
  <c r="R129" i="3"/>
  <c r="P129" i="3"/>
  <c r="BK129" i="3"/>
  <c r="J129" i="3"/>
  <c r="BF129" i="3" s="1"/>
  <c r="BI126" i="3"/>
  <c r="BH126" i="3"/>
  <c r="F36" i="3"/>
  <c r="BC96" i="1" s="1"/>
  <c r="BG126" i="3"/>
  <c r="BE126" i="3"/>
  <c r="J33" i="3"/>
  <c r="AV96" i="1" s="1"/>
  <c r="F33" i="3"/>
  <c r="AZ96" i="1" s="1"/>
  <c r="T126" i="3"/>
  <c r="R126" i="3"/>
  <c r="R125" i="3" s="1"/>
  <c r="R124" i="3" s="1"/>
  <c r="R123" i="3" s="1"/>
  <c r="P126" i="3"/>
  <c r="P125" i="3" s="1"/>
  <c r="P124" i="3" s="1"/>
  <c r="P123" i="3" s="1"/>
  <c r="AU96" i="1" s="1"/>
  <c r="BK126" i="3"/>
  <c r="BK125" i="3"/>
  <c r="J125" i="3" s="1"/>
  <c r="J98" i="3" s="1"/>
  <c r="J126" i="3"/>
  <c r="BF126" i="3"/>
  <c r="J120" i="3"/>
  <c r="J119" i="3"/>
  <c r="F119" i="3"/>
  <c r="F117" i="3"/>
  <c r="E115" i="3"/>
  <c r="J92" i="3"/>
  <c r="J91" i="3"/>
  <c r="F91" i="3"/>
  <c r="F89" i="3"/>
  <c r="E87" i="3"/>
  <c r="J18" i="3"/>
  <c r="E18" i="3"/>
  <c r="F92" i="3" s="1"/>
  <c r="F120" i="3"/>
  <c r="J17" i="3"/>
  <c r="J12" i="3"/>
  <c r="J89" i="3" s="1"/>
  <c r="J117" i="3"/>
  <c r="E7" i="3"/>
  <c r="E113" i="3" s="1"/>
  <c r="J37" i="2"/>
  <c r="J36" i="2"/>
  <c r="AY95" i="1" s="1"/>
  <c r="J35" i="2"/>
  <c r="AX95" i="1" s="1"/>
  <c r="BI202" i="2"/>
  <c r="BH202" i="2"/>
  <c r="BG202" i="2"/>
  <c r="BE202" i="2"/>
  <c r="T202" i="2"/>
  <c r="T201" i="2" s="1"/>
  <c r="R202" i="2"/>
  <c r="R201" i="2" s="1"/>
  <c r="P202" i="2"/>
  <c r="P201" i="2" s="1"/>
  <c r="BK202" i="2"/>
  <c r="BK201" i="2" s="1"/>
  <c r="J201" i="2" s="1"/>
  <c r="J102" i="2" s="1"/>
  <c r="J202" i="2"/>
  <c r="BF202" i="2"/>
  <c r="BI200" i="2"/>
  <c r="BH200" i="2"/>
  <c r="BG200" i="2"/>
  <c r="BE200" i="2"/>
  <c r="T200" i="2"/>
  <c r="R200" i="2"/>
  <c r="P200" i="2"/>
  <c r="BK200" i="2"/>
  <c r="J200" i="2"/>
  <c r="BF200" i="2" s="1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 s="1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 s="1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R189" i="2" s="1"/>
  <c r="P190" i="2"/>
  <c r="BK190" i="2"/>
  <c r="BK189" i="2" s="1"/>
  <c r="J189" i="2" s="1"/>
  <c r="J101" i="2" s="1"/>
  <c r="J190" i="2"/>
  <c r="BF190" i="2"/>
  <c r="BI187" i="2"/>
  <c r="BH187" i="2"/>
  <c r="BG187" i="2"/>
  <c r="BE187" i="2"/>
  <c r="T187" i="2"/>
  <c r="T186" i="2" s="1"/>
  <c r="R187" i="2"/>
  <c r="R186" i="2" s="1"/>
  <c r="P187" i="2"/>
  <c r="P186" i="2" s="1"/>
  <c r="BK187" i="2"/>
  <c r="BK186" i="2" s="1"/>
  <c r="J186" i="2"/>
  <c r="J100" i="2" s="1"/>
  <c r="J187" i="2"/>
  <c r="BF187" i="2"/>
  <c r="BI180" i="2"/>
  <c r="BH180" i="2"/>
  <c r="BG180" i="2"/>
  <c r="BE180" i="2"/>
  <c r="T180" i="2"/>
  <c r="R180" i="2"/>
  <c r="P180" i="2"/>
  <c r="BK180" i="2"/>
  <c r="J180" i="2"/>
  <c r="BF180" i="2" s="1"/>
  <c r="BI178" i="2"/>
  <c r="BH178" i="2"/>
  <c r="BG178" i="2"/>
  <c r="BE178" i="2"/>
  <c r="T178" i="2"/>
  <c r="R178" i="2"/>
  <c r="P178" i="2"/>
  <c r="BK178" i="2"/>
  <c r="J178" i="2"/>
  <c r="BF178" i="2" s="1"/>
  <c r="BI176" i="2"/>
  <c r="BH176" i="2"/>
  <c r="BG176" i="2"/>
  <c r="BE176" i="2"/>
  <c r="T176" i="2"/>
  <c r="R176" i="2"/>
  <c r="R175" i="2" s="1"/>
  <c r="P176" i="2"/>
  <c r="BK176" i="2"/>
  <c r="BK175" i="2" s="1"/>
  <c r="J175" i="2" s="1"/>
  <c r="J99" i="2" s="1"/>
  <c r="J176" i="2"/>
  <c r="BF176" i="2"/>
  <c r="BI159" i="2"/>
  <c r="BH159" i="2"/>
  <c r="BG159" i="2"/>
  <c r="BE159" i="2"/>
  <c r="T159" i="2"/>
  <c r="R159" i="2"/>
  <c r="P159" i="2"/>
  <c r="BK159" i="2"/>
  <c r="J159" i="2"/>
  <c r="BF159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2" i="2"/>
  <c r="BH152" i="2"/>
  <c r="BG152" i="2"/>
  <c r="BE152" i="2"/>
  <c r="T152" i="2"/>
  <c r="R152" i="2"/>
  <c r="P152" i="2"/>
  <c r="BK152" i="2"/>
  <c r="J152" i="2"/>
  <c r="BF152" i="2" s="1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 s="1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F142" i="2" s="1"/>
  <c r="BI126" i="2"/>
  <c r="BH126" i="2"/>
  <c r="BG126" i="2"/>
  <c r="BE126" i="2"/>
  <c r="T126" i="2"/>
  <c r="R126" i="2"/>
  <c r="P126" i="2"/>
  <c r="BK126" i="2"/>
  <c r="J126" i="2"/>
  <c r="BF126" i="2" s="1"/>
  <c r="BI125" i="2"/>
  <c r="F37" i="2" s="1"/>
  <c r="BD95" i="1" s="1"/>
  <c r="BH125" i="2"/>
  <c r="F36" i="2"/>
  <c r="BC95" i="1" s="1"/>
  <c r="BG125" i="2"/>
  <c r="F35" i="2" s="1"/>
  <c r="BB95" i="1" s="1"/>
  <c r="BE125" i="2"/>
  <c r="J33" i="2"/>
  <c r="AV95" i="1" s="1"/>
  <c r="F33" i="2"/>
  <c r="AZ95" i="1" s="1"/>
  <c r="T125" i="2"/>
  <c r="T124" i="2" s="1"/>
  <c r="R125" i="2"/>
  <c r="R124" i="2" s="1"/>
  <c r="R123" i="2"/>
  <c r="R122" i="2" s="1"/>
  <c r="P125" i="2"/>
  <c r="P124" i="2" s="1"/>
  <c r="BK125" i="2"/>
  <c r="BK124" i="2"/>
  <c r="J124" i="2" s="1"/>
  <c r="J98" i="2" s="1"/>
  <c r="J125" i="2"/>
  <c r="BF125" i="2"/>
  <c r="J119" i="2"/>
  <c r="J118" i="2"/>
  <c r="F118" i="2"/>
  <c r="F116" i="2"/>
  <c r="E114" i="2"/>
  <c r="J92" i="2"/>
  <c r="J91" i="2"/>
  <c r="F91" i="2"/>
  <c r="F89" i="2"/>
  <c r="E87" i="2"/>
  <c r="J18" i="2"/>
  <c r="E18" i="2"/>
  <c r="F119" i="2" s="1"/>
  <c r="J17" i="2"/>
  <c r="J12" i="2"/>
  <c r="J116" i="2" s="1"/>
  <c r="E7" i="2"/>
  <c r="E85" i="2" s="1"/>
  <c r="E112" i="2"/>
  <c r="AS94" i="1"/>
  <c r="L90" i="1"/>
  <c r="AM90" i="1"/>
  <c r="AM89" i="1"/>
  <c r="L89" i="1"/>
  <c r="AM87" i="1"/>
  <c r="L87" i="1"/>
  <c r="L85" i="1"/>
  <c r="L84" i="1"/>
  <c r="AZ104" i="1" l="1"/>
  <c r="P121" i="4"/>
  <c r="AU97" i="1" s="1"/>
  <c r="J34" i="3"/>
  <c r="AW96" i="1" s="1"/>
  <c r="AT96" i="1" s="1"/>
  <c r="F34" i="3"/>
  <c r="BA96" i="1" s="1"/>
  <c r="J34" i="5"/>
  <c r="AW98" i="1" s="1"/>
  <c r="AT98" i="1" s="1"/>
  <c r="F34" i="5"/>
  <c r="BA98" i="1" s="1"/>
  <c r="BK120" i="5"/>
  <c r="J120" i="5" s="1"/>
  <c r="P121" i="6"/>
  <c r="T121" i="6"/>
  <c r="T120" i="6" s="1"/>
  <c r="T119" i="6" s="1"/>
  <c r="BK120" i="7"/>
  <c r="J121" i="7"/>
  <c r="J98" i="7" s="1"/>
  <c r="F34" i="2"/>
  <c r="BA95" i="1" s="1"/>
  <c r="J34" i="2"/>
  <c r="AW95" i="1" s="1"/>
  <c r="AT95" i="1" s="1"/>
  <c r="T175" i="2"/>
  <c r="T123" i="2" s="1"/>
  <c r="T122" i="2" s="1"/>
  <c r="T189" i="2"/>
  <c r="BK124" i="3"/>
  <c r="J34" i="4"/>
  <c r="AW97" i="1" s="1"/>
  <c r="AT97" i="1" s="1"/>
  <c r="F34" i="4"/>
  <c r="BA97" i="1" s="1"/>
  <c r="BK204" i="6"/>
  <c r="J204" i="6" s="1"/>
  <c r="J99" i="6" s="1"/>
  <c r="F116" i="7"/>
  <c r="F92" i="7"/>
  <c r="F34" i="7"/>
  <c r="BA100" i="1" s="1"/>
  <c r="F36" i="7"/>
  <c r="BC100" i="1" s="1"/>
  <c r="R158" i="7"/>
  <c r="J126" i="9"/>
  <c r="J97" i="9" s="1"/>
  <c r="J89" i="2"/>
  <c r="F92" i="2"/>
  <c r="BK123" i="2"/>
  <c r="T125" i="3"/>
  <c r="E85" i="4"/>
  <c r="BK122" i="4"/>
  <c r="P125" i="5"/>
  <c r="P124" i="5" s="1"/>
  <c r="P120" i="5" s="1"/>
  <c r="AU98" i="1" s="1"/>
  <c r="T125" i="5"/>
  <c r="T124" i="5" s="1"/>
  <c r="T120" i="5" s="1"/>
  <c r="J34" i="6"/>
  <c r="AW99" i="1" s="1"/>
  <c r="AT99" i="1" s="1"/>
  <c r="F34" i="6"/>
  <c r="BA99" i="1" s="1"/>
  <c r="P204" i="6"/>
  <c r="P175" i="2"/>
  <c r="P123" i="2" s="1"/>
  <c r="P122" i="2" s="1"/>
  <c r="AU95" i="1" s="1"/>
  <c r="P189" i="2"/>
  <c r="E85" i="3"/>
  <c r="F35" i="3"/>
  <c r="BB96" i="1" s="1"/>
  <c r="BB94" i="1" s="1"/>
  <c r="F37" i="3"/>
  <c r="BD96" i="1" s="1"/>
  <c r="BD94" i="1" s="1"/>
  <c r="W33" i="1" s="1"/>
  <c r="T130" i="3"/>
  <c r="T134" i="3"/>
  <c r="BK183" i="3"/>
  <c r="J183" i="3" s="1"/>
  <c r="J102" i="3" s="1"/>
  <c r="T184" i="3"/>
  <c r="T183" i="3" s="1"/>
  <c r="F35" i="5"/>
  <c r="BB98" i="1" s="1"/>
  <c r="F37" i="5"/>
  <c r="BD98" i="1" s="1"/>
  <c r="E85" i="6"/>
  <c r="BK120" i="6"/>
  <c r="R204" i="6"/>
  <c r="R120" i="6" s="1"/>
  <c r="R119" i="6" s="1"/>
  <c r="J33" i="7"/>
  <c r="AV100" i="1" s="1"/>
  <c r="T158" i="7"/>
  <c r="E115" i="8"/>
  <c r="E85" i="8"/>
  <c r="J92" i="8"/>
  <c r="BK127" i="8"/>
  <c r="F36" i="8"/>
  <c r="BC101" i="1" s="1"/>
  <c r="R125" i="9"/>
  <c r="J173" i="9"/>
  <c r="J105" i="9" s="1"/>
  <c r="BK172" i="9"/>
  <c r="J172" i="9" s="1"/>
  <c r="J104" i="9" s="1"/>
  <c r="J124" i="10"/>
  <c r="J98" i="10" s="1"/>
  <c r="BK123" i="10"/>
  <c r="J113" i="7"/>
  <c r="J89" i="7"/>
  <c r="T121" i="7"/>
  <c r="T120" i="7" s="1"/>
  <c r="T119" i="7" s="1"/>
  <c r="P158" i="7"/>
  <c r="P120" i="7" s="1"/>
  <c r="P119" i="7" s="1"/>
  <c r="AU100" i="1" s="1"/>
  <c r="J34" i="8"/>
  <c r="AW101" i="1" s="1"/>
  <c r="J33" i="8"/>
  <c r="AV101" i="1" s="1"/>
  <c r="AT101" i="1" s="1"/>
  <c r="F33" i="8"/>
  <c r="AZ101" i="1" s="1"/>
  <c r="AZ94" i="1" s="1"/>
  <c r="E112" i="10"/>
  <c r="E85" i="10"/>
  <c r="J34" i="7"/>
  <c r="AW100" i="1" s="1"/>
  <c r="R121" i="7"/>
  <c r="R120" i="7" s="1"/>
  <c r="R119" i="7" s="1"/>
  <c r="F35" i="7"/>
  <c r="BB100" i="1" s="1"/>
  <c r="BK171" i="8"/>
  <c r="J171" i="8" s="1"/>
  <c r="J104" i="8" s="1"/>
  <c r="J172" i="8"/>
  <c r="J105" i="8" s="1"/>
  <c r="P124" i="10"/>
  <c r="P127" i="9"/>
  <c r="T127" i="9"/>
  <c r="P149" i="9"/>
  <c r="F35" i="10"/>
  <c r="BB103" i="1" s="1"/>
  <c r="BA105" i="1"/>
  <c r="P126" i="8"/>
  <c r="P125" i="8" s="1"/>
  <c r="AU101" i="1" s="1"/>
  <c r="BK162" i="8"/>
  <c r="R162" i="8"/>
  <c r="R161" i="8" s="1"/>
  <c r="R125" i="8" s="1"/>
  <c r="J89" i="9"/>
  <c r="F35" i="9"/>
  <c r="BB102" i="1" s="1"/>
  <c r="F37" i="9"/>
  <c r="BD102" i="1" s="1"/>
  <c r="BK167" i="9"/>
  <c r="J167" i="9" s="1"/>
  <c r="J102" i="9" s="1"/>
  <c r="P168" i="9"/>
  <c r="P167" i="9" s="1"/>
  <c r="T168" i="9"/>
  <c r="T167" i="9" s="1"/>
  <c r="J34" i="10"/>
  <c r="AW103" i="1" s="1"/>
  <c r="AT103" i="1" s="1"/>
  <c r="F34" i="10"/>
  <c r="BA103" i="1" s="1"/>
  <c r="J34" i="9"/>
  <c r="AW102" i="1" s="1"/>
  <c r="AT102" i="1" s="1"/>
  <c r="F34" i="9"/>
  <c r="BA102" i="1" s="1"/>
  <c r="T146" i="9"/>
  <c r="T149" i="9"/>
  <c r="T140" i="10"/>
  <c r="T123" i="10" s="1"/>
  <c r="T122" i="10" s="1"/>
  <c r="T143" i="10"/>
  <c r="BA104" i="1"/>
  <c r="AW104" i="1"/>
  <c r="AT104" i="1" s="1"/>
  <c r="T156" i="10"/>
  <c r="T155" i="10" s="1"/>
  <c r="P140" i="10"/>
  <c r="P143" i="10"/>
  <c r="AU104" i="1"/>
  <c r="AU105" i="1"/>
  <c r="AW105" i="1"/>
  <c r="AT105" i="1" s="1"/>
  <c r="AX94" i="1" l="1"/>
  <c r="W31" i="1"/>
  <c r="W29" i="1"/>
  <c r="AV94" i="1"/>
  <c r="BK161" i="8"/>
  <c r="J161" i="8" s="1"/>
  <c r="J102" i="8" s="1"/>
  <c r="J162" i="8"/>
  <c r="J103" i="8" s="1"/>
  <c r="J120" i="6"/>
  <c r="J97" i="6" s="1"/>
  <c r="BK119" i="6"/>
  <c r="J119" i="6" s="1"/>
  <c r="BC94" i="1"/>
  <c r="J30" i="5"/>
  <c r="J96" i="5"/>
  <c r="T126" i="9"/>
  <c r="T125" i="9" s="1"/>
  <c r="BK126" i="8"/>
  <c r="J127" i="8"/>
  <c r="J98" i="8" s="1"/>
  <c r="T124" i="3"/>
  <c r="T123" i="3" s="1"/>
  <c r="BK125" i="9"/>
  <c r="J125" i="9" s="1"/>
  <c r="J124" i="3"/>
  <c r="J97" i="3" s="1"/>
  <c r="BK123" i="3"/>
  <c r="J123" i="3" s="1"/>
  <c r="BA94" i="1"/>
  <c r="J120" i="7"/>
  <c r="J97" i="7" s="1"/>
  <c r="BK119" i="7"/>
  <c r="J119" i="7" s="1"/>
  <c r="P126" i="9"/>
  <c r="P125" i="9" s="1"/>
  <c r="AU102" i="1" s="1"/>
  <c r="AT100" i="1"/>
  <c r="J123" i="2"/>
  <c r="J97" i="2" s="1"/>
  <c r="BK122" i="2"/>
  <c r="J122" i="2" s="1"/>
  <c r="P123" i="10"/>
  <c r="P122" i="10" s="1"/>
  <c r="AU103" i="1" s="1"/>
  <c r="J123" i="10"/>
  <c r="J97" i="10" s="1"/>
  <c r="BK122" i="10"/>
  <c r="J122" i="10" s="1"/>
  <c r="J122" i="4"/>
  <c r="J97" i="4" s="1"/>
  <c r="BK121" i="4"/>
  <c r="J121" i="4" s="1"/>
  <c r="P120" i="6"/>
  <c r="P119" i="6" s="1"/>
  <c r="AU99" i="1" s="1"/>
  <c r="AU94" i="1" s="1"/>
  <c r="J30" i="2" l="1"/>
  <c r="J96" i="2"/>
  <c r="W30" i="1"/>
  <c r="AW94" i="1"/>
  <c r="AK30" i="1" s="1"/>
  <c r="W32" i="1"/>
  <c r="AY94" i="1"/>
  <c r="J30" i="4"/>
  <c r="J96" i="4"/>
  <c r="J30" i="3"/>
  <c r="J96" i="3"/>
  <c r="J30" i="6"/>
  <c r="J96" i="6"/>
  <c r="J96" i="7"/>
  <c r="J30" i="7"/>
  <c r="BK125" i="8"/>
  <c r="J125" i="8" s="1"/>
  <c r="J126" i="8"/>
  <c r="J97" i="8" s="1"/>
  <c r="AG104" i="1"/>
  <c r="AN104" i="1" s="1"/>
  <c r="J30" i="10"/>
  <c r="J96" i="10"/>
  <c r="J30" i="9"/>
  <c r="J96" i="9"/>
  <c r="J39" i="5"/>
  <c r="AG98" i="1"/>
  <c r="AN98" i="1" s="1"/>
  <c r="AK29" i="1"/>
  <c r="AT94" i="1" l="1"/>
  <c r="J39" i="7"/>
  <c r="AG100" i="1"/>
  <c r="AN100" i="1" s="1"/>
  <c r="J39" i="9"/>
  <c r="AG102" i="1"/>
  <c r="AN102" i="1" s="1"/>
  <c r="J39" i="3"/>
  <c r="AG96" i="1"/>
  <c r="AN96" i="1" s="1"/>
  <c r="AG105" i="1"/>
  <c r="AN105" i="1" s="1"/>
  <c r="J39" i="10"/>
  <c r="AG103" i="1"/>
  <c r="AN103" i="1" s="1"/>
  <c r="J96" i="8"/>
  <c r="J30" i="8"/>
  <c r="J39" i="6"/>
  <c r="AG99" i="1"/>
  <c r="AN99" i="1" s="1"/>
  <c r="J39" i="4"/>
  <c r="AG97" i="1"/>
  <c r="AN97" i="1" s="1"/>
  <c r="AG95" i="1"/>
  <c r="J39" i="2"/>
  <c r="AG101" i="1" l="1"/>
  <c r="AN101" i="1" s="1"/>
  <c r="J39" i="8"/>
  <c r="AG94" i="1"/>
  <c r="AN95" i="1"/>
  <c r="AN94" i="1" l="1"/>
  <c r="AK26" i="1"/>
  <c r="AK35" i="1" s="1"/>
</calcChain>
</file>

<file path=xl/sharedStrings.xml><?xml version="1.0" encoding="utf-8"?>
<sst xmlns="http://schemas.openxmlformats.org/spreadsheetml/2006/main" count="7528" uniqueCount="1089">
  <si>
    <t>Export Komplet</t>
  </si>
  <si>
    <t/>
  </si>
  <si>
    <t>2.0</t>
  </si>
  <si>
    <t>False</t>
  </si>
  <si>
    <t>{fbd52a25-e9ce-457c-8a18-7c8a37aa7209}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</si>
  <si>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</si>
  <si>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</si>
  <si>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</si>
  <si>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</si>
  <si>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</si>
  <si>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</si>
  <si>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</si>
  <si>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952A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</si>
  <si>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</si>
  <si>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</si>
  <si>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átria Trenčín</t>
  </si>
  <si>
    <t>JKSO:</t>
  </si>
  <si>
    <t>KS:</t>
  </si>
  <si>
    <t>Miesto:</t>
  </si>
  <si>
    <t xml:space="preserve"> </t>
  </si>
  <si>
    <t>Dátum:</t>
  </si>
  <si>
    <t>12.6.2019</t>
  </si>
  <si>
    <t>Objednávateľ:</t>
  </si>
  <si>
    <t>IČO:</t>
  </si>
  <si>
    <t>Mesto Trenčín</t>
  </si>
  <si>
    <t>IČ DPH:</t>
  </si>
  <si>
    <t>Zhotoviteľ:</t>
  </si>
  <si>
    <t>Vyplň údaj</t>
  </si>
  <si>
    <t>Projektant:</t>
  </si>
  <si>
    <t>Ing. Marek Guga arch.- m.A.g</t>
  </si>
  <si>
    <t>True</t>
  </si>
  <si>
    <t>0,01</t>
  </si>
  <si>
    <t>Spracovateľ:</t>
  </si>
  <si>
    <t>Martinusová Katarína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</si>
  <si>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</si>
  <si>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</si>
  <si>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</si>
  <si>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</si>
  <si>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</si>
  <si>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</si>
  <si>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</si>
  <si>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</si>
  <si>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</si>
  <si>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</si>
  <si>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</si>
  <si>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</si>
  <si>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</si>
  <si>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</si>
  <si>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</si>
  <si>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</si>
  <si>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</si>
  <si>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</si>
  <si>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</si>
  <si>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</si>
  <si>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</si>
  <si>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</si>
  <si>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</si>
  <si>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</si>
  <si>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</si>
  <si>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</si>
  <si>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</si>
  <si>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</si>
  <si>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</si>
  <si>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</si>
  <si>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</si>
  <si>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</si>
  <si>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</si>
  <si>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</si>
  <si>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</si>
  <si>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</si>
  <si>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</si>
  <si>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</si>
  <si>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</si>
  <si>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</si>
  <si>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</si>
  <si>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</si>
  <si>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</si>
  <si>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</si>
  <si>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</si>
  <si>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</si>
  <si>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</si>
  <si>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01 - Terénne úpravy</t>
  </si>
  <si>
    <t>STA</t>
  </si>
  <si>
    <t>{e984df62-3b59-46d2-9a84-ea7608b5432e}</t>
  </si>
  <si>
    <t>2</t>
  </si>
  <si>
    <t>SO 02 - Spevnené plochy</t>
  </si>
  <si>
    <t>{7f350584-bbde-440e-b421-992f114d731a}</t>
  </si>
  <si>
    <t>3</t>
  </si>
  <si>
    <t>SO 03 - Hlavné pódium</t>
  </si>
  <si>
    <t>{10c190f2-f8a7-4ea2-b9e5-e1c1b5f70faf}</t>
  </si>
  <si>
    <t>4</t>
  </si>
  <si>
    <t>SO 04 - Mobilné zázemie</t>
  </si>
  <si>
    <t>{adcf7b0d-5dcd-4b20-a6a8-658dc4fee47e}</t>
  </si>
  <si>
    <t>5</t>
  </si>
  <si>
    <t>SO 05 - Rozvody NN</t>
  </si>
  <si>
    <t>{833e9fe3-3a2f-4daa-87a7-86b516105fd6}</t>
  </si>
  <si>
    <t>6</t>
  </si>
  <si>
    <t xml:space="preserve"> SO 06 Rozšírenie verejného osvetlenia</t>
  </si>
  <si>
    <t>{b9eab546-966d-46ac-be67-2a051c876181}</t>
  </si>
  <si>
    <t>7</t>
  </si>
  <si>
    <t>SO 07 - Vonkajší rozvod vody</t>
  </si>
  <si>
    <t>{87631384-9825-4211-8638-f5116238d4cb}</t>
  </si>
  <si>
    <t>8</t>
  </si>
  <si>
    <t>SO 08 - Studňa úžitkovej vody</t>
  </si>
  <si>
    <t>{cffea5b9-a8a4-41f4-8f2e-7be3733c21c4}</t>
  </si>
  <si>
    <t>9</t>
  </si>
  <si>
    <t>SO 09 - Prípojka dažďovej kanalizácie</t>
  </si>
  <si>
    <t>{5858907d-aff4-4c9b-b827-7e4def3cd3d6}</t>
  </si>
  <si>
    <t>10</t>
  </si>
  <si>
    <t>SO 10 - Drobná architektúra</t>
  </si>
  <si>
    <t>{106f5da8-be40-4b32-8bb6-670eefcc9e21}</t>
  </si>
  <si>
    <t>11</t>
  </si>
  <si>
    <t>SO 11 - Sadové úpravy</t>
  </si>
  <si>
    <t>{9fa7f696-e4ec-4181-ae2f-d4c896e24d90}</t>
  </si>
  <si>
    <t>KRYCÍ LIST ROZPOČTU</t>
  </si>
  <si>
    <t>Objekt:</t>
  </si>
  <si>
    <t>1 - SO 01 - Terénne úpravy</t>
  </si>
  <si>
    <t>G - ateliér, Ing.arch. Peter Guga</t>
  </si>
  <si>
    <t>REKAPITULÁCIA ROZPOČTU</t>
  </si>
  <si>
    <t>Kód dielu - Popis</t>
  </si>
  <si>
    <t>Cena celkom [EUR]</t>
  </si>
  <si>
    <t>Náklady z rozpočtu</t>
  </si>
  <si>
    <t>-1</t>
  </si>
  <si>
    <t>HSV - HSV</t>
  </si>
  <si>
    <t xml:space="preserve">    1 - Zemné práce</t>
  </si>
  <si>
    <t xml:space="preserve">    2 -  Zakladanie</t>
  </si>
  <si>
    <t xml:space="preserve">    3 - Zvislé a kompletné konštrukcie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</si>
  <si>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</si>
  <si>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</si>
  <si>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</si>
  <si>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</si>
  <si>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</si>
  <si>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</si>
  <si>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</si>
  <si>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</si>
  <si>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</si>
  <si>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</si>
  <si>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</si>
  <si>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</si>
  <si>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</si>
  <si>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</si>
  <si>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</si>
  <si>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ROZPOCET</t>
  </si>
  <si>
    <t>Zemné práce</t>
  </si>
  <si>
    <t>K</t>
  </si>
  <si>
    <t>113307232</t>
  </si>
  <si>
    <t>Odstránenie podkladu  v ploche nad 200 m2 z betónu prostého, hr. vrstvy nad 150 do 300 mm,  -0,50000t</t>
  </si>
  <si>
    <t>m2</t>
  </si>
  <si>
    <t>CS CENEKON 2017 02</t>
  </si>
  <si>
    <t>-286907044</t>
  </si>
  <si>
    <t>122201102</t>
  </si>
  <si>
    <t>Odkopávka a prekopávka nezapažená v hornine 3, nad 100 do 1000 m3</t>
  </si>
  <si>
    <t>m3</t>
  </si>
  <si>
    <t>-1699466909</t>
  </si>
  <si>
    <t>VV</t>
  </si>
  <si>
    <t xml:space="preserve">pod hlavnú plochu-hl. pódium </t>
  </si>
  <si>
    <t>510,0*0,2</t>
  </si>
  <si>
    <t xml:space="preserve">pod druhú úroveň hľadiska </t>
  </si>
  <si>
    <t>75,0*0,2</t>
  </si>
  <si>
    <t xml:space="preserve">pod tretiu úroveň hľadiska </t>
  </si>
  <si>
    <t>65,0*0,2</t>
  </si>
  <si>
    <t xml:space="preserve">pod peší chodník </t>
  </si>
  <si>
    <t>140,0*0,2</t>
  </si>
  <si>
    <t>pod kvetináče</t>
  </si>
  <si>
    <t>35,0*0,2</t>
  </si>
  <si>
    <t>pod gabióny</t>
  </si>
  <si>
    <t>10,0*0,2*2</t>
  </si>
  <si>
    <t>pod bioklimatické rezervoáre</t>
  </si>
  <si>
    <t>85,0*0,3</t>
  </si>
  <si>
    <t>Súčet</t>
  </si>
  <si>
    <t>122201109</t>
  </si>
  <si>
    <t>Odkopávky a prekopávky nezapažené. Príplatok k cenám za lepivosť horniny 3</t>
  </si>
  <si>
    <t>-551440110</t>
  </si>
  <si>
    <t>133201201</t>
  </si>
  <si>
    <t>Výkop šachty nezapaženej, hornina 3 do 100 m3</t>
  </si>
  <si>
    <t>-935616801</t>
  </si>
  <si>
    <t>pre mobiliár</t>
  </si>
  <si>
    <t>0,4*0,4*0,4*150</t>
  </si>
  <si>
    <t>pre podium</t>
  </si>
  <si>
    <t>0,5*0,5*1,0*3</t>
  </si>
  <si>
    <t>133201209</t>
  </si>
  <si>
    <t>Príplatok k cenám za lepivosť horniny tr.3</t>
  </si>
  <si>
    <t>-2056956643</t>
  </si>
  <si>
    <t>162501122</t>
  </si>
  <si>
    <t xml:space="preserve">Vodorovné premiestnenie výkopku po spevnenej ceste z horniny tr.1-4, nad 100 do 1000 m3 na vzdialenosť do 3000 m </t>
  </si>
  <si>
    <t>CS CENEKON 2017 01</t>
  </si>
  <si>
    <t>-1222971125</t>
  </si>
  <si>
    <t>194,5+10,35</t>
  </si>
  <si>
    <t>162501123</t>
  </si>
  <si>
    <t>Vodorovné premiestnenie výkopku po spevnenej ceste z horniny tr.1-4, nad 100 do 1000 m3, príplatok k cene za každých ďalšich a začatých 1000 m</t>
  </si>
  <si>
    <t>774259931</t>
  </si>
  <si>
    <t>odvoz 15 km</t>
  </si>
  <si>
    <t>204,85*12</t>
  </si>
  <si>
    <t>167101102</t>
  </si>
  <si>
    <t>Nakladanie neuľahnutého výkopku z hornín tr.1-4 nad 100 do 1000 m3</t>
  </si>
  <si>
    <t>1789010105</t>
  </si>
  <si>
    <t>171201202</t>
  </si>
  <si>
    <t>Uloženie sypaniny na skládky nad 100 do 1000 m3</t>
  </si>
  <si>
    <t>-1075542353</t>
  </si>
  <si>
    <t>171209002</t>
  </si>
  <si>
    <t>Poplatok za skladovanie - zemina a kamenivo (17 05) ostatné</t>
  </si>
  <si>
    <t>t</t>
  </si>
  <si>
    <t>-1482489456</t>
  </si>
  <si>
    <t>204,85*1,7</t>
  </si>
  <si>
    <t>1812011029</t>
  </si>
  <si>
    <t>Úprava terénu  v hornine 1-4 so zhutnením</t>
  </si>
  <si>
    <t>1803976541</t>
  </si>
  <si>
    <t>od úrovne HTÚ 213,330 - 213,550 m.n.m./pod hlavnú plochu-hl. pódium /</t>
  </si>
  <si>
    <t>510,0</t>
  </si>
  <si>
    <t>od úrovne HTÚ 213,850-213,890 m.n.m. / pod druhú úroveň hľadiska /</t>
  </si>
  <si>
    <t>75,0</t>
  </si>
  <si>
    <t>od úrovne HTÚ 214,190-214,530 m.n.m. / pod tretiu úroveň hľadiska /</t>
  </si>
  <si>
    <t>65,0</t>
  </si>
  <si>
    <t>od úrovne HTÚ 213,550-219,640 m.n.m. / pod peší chodník /</t>
  </si>
  <si>
    <t>140,0</t>
  </si>
  <si>
    <t>35,0</t>
  </si>
  <si>
    <t>10,0*2</t>
  </si>
  <si>
    <t>85,0</t>
  </si>
  <si>
    <t xml:space="preserve"> Zakladanie</t>
  </si>
  <si>
    <t>12</t>
  </si>
  <si>
    <t>2715730013</t>
  </si>
  <si>
    <t xml:space="preserve">Násyp pod gabióny so zhutnením zo štrku </t>
  </si>
  <si>
    <t>106450383</t>
  </si>
  <si>
    <t>60,0*0,8*0,1</t>
  </si>
  <si>
    <t>13</t>
  </si>
  <si>
    <t>2715730010</t>
  </si>
  <si>
    <t xml:space="preserve">Zásyp gabiónov so zhutnením zo štrku </t>
  </si>
  <si>
    <t>-857402261</t>
  </si>
  <si>
    <t>60,0*0,3*0,4</t>
  </si>
  <si>
    <t>14</t>
  </si>
  <si>
    <t>275313611</t>
  </si>
  <si>
    <t>Betón základových pätiek, prostý tr. C 16/20</t>
  </si>
  <si>
    <t>2027061925</t>
  </si>
  <si>
    <t>Zvislé a kompletné konštrukcie</t>
  </si>
  <si>
    <t>15</t>
  </si>
  <si>
    <t>327210200</t>
  </si>
  <si>
    <t>Gabionový plot z drôtokamenných košov š. do 0,5m výšky do 1m zo zváraných panelov, povrchová ocharana, výplň kamenivo</t>
  </si>
  <si>
    <t>265499801</t>
  </si>
  <si>
    <t>60,0*0,4*0,5</t>
  </si>
  <si>
    <t>Ostatné konštrukcie a práce-búranie</t>
  </si>
  <si>
    <t>16</t>
  </si>
  <si>
    <t>929918890</t>
  </si>
  <si>
    <t>Demontáž  verejného osvetlenia</t>
  </si>
  <si>
    <t>súb</t>
  </si>
  <si>
    <t>869047369</t>
  </si>
  <si>
    <t>17</t>
  </si>
  <si>
    <t>296681190</t>
  </si>
  <si>
    <t>Demontáž lavičiek</t>
  </si>
  <si>
    <t>ks</t>
  </si>
  <si>
    <t>1935102245</t>
  </si>
  <si>
    <t>18</t>
  </si>
  <si>
    <t>9620413150</t>
  </si>
  <si>
    <t>Buranie časti múrika na podeste schodiska z betónu prostého, hr.do 150 mm</t>
  </si>
  <si>
    <t>1468821280</t>
  </si>
  <si>
    <t>1,5*1,0*2</t>
  </si>
  <si>
    <t>19</t>
  </si>
  <si>
    <t>979081111</t>
  </si>
  <si>
    <t>Odvoz sutiny a vybúraných hmôt na skládku do 1 km</t>
  </si>
  <si>
    <t>-481505591</t>
  </si>
  <si>
    <t>979081121</t>
  </si>
  <si>
    <t>Odvoz sutiny a vybúraných hmôt na skládku za každý ďalší 1 km</t>
  </si>
  <si>
    <t>1721393983</t>
  </si>
  <si>
    <t>193,391*14</t>
  </si>
  <si>
    <t>21</t>
  </si>
  <si>
    <t>979082111</t>
  </si>
  <si>
    <t>Vnútrostavenisková doprava sutiny a vybúraných hmôt do 10 m</t>
  </si>
  <si>
    <t>2000008264</t>
  </si>
  <si>
    <t>22</t>
  </si>
  <si>
    <t>979087212</t>
  </si>
  <si>
    <t>Nakladanie na dopravné prostriedky pre vodorovnú dopravu sutiny</t>
  </si>
  <si>
    <t>-1284325340</t>
  </si>
  <si>
    <t>23</t>
  </si>
  <si>
    <t>979089012</t>
  </si>
  <si>
    <t>Poplatok za skladovanie - betón, tehly, dlaždice (17 01 ), ostatné</t>
  </si>
  <si>
    <t>924593429</t>
  </si>
  <si>
    <t>99</t>
  </si>
  <si>
    <t>Presun hmôt HSV</t>
  </si>
  <si>
    <t>24</t>
  </si>
  <si>
    <t>998223011</t>
  </si>
  <si>
    <t>Presun hmôt pre pozemné komunikácie s krytom dláždeným (822 2.3, 822 5.3) akejkoľvek dĺžky objektu</t>
  </si>
  <si>
    <t>1046770763</t>
  </si>
  <si>
    <t>2 - SO 02 - Spevnené plochy</t>
  </si>
  <si>
    <t>HSV -  Práce a dodávky HSV</t>
  </si>
  <si>
    <t xml:space="preserve">    2 - Zakladanie</t>
  </si>
  <si>
    <t xml:space="preserve">    5 -   Komunikácie</t>
  </si>
  <si>
    <t>PSV - Práce a dodávky PSV</t>
  </si>
  <si>
    <t xml:space="preserve">    767 - Konštrukcie doplnkové kovové</t>
  </si>
  <si>
    <t xml:space="preserve"> Práce a dodávky HSV</t>
  </si>
  <si>
    <t>174101001</t>
  </si>
  <si>
    <t>Zásyp sypaninou so zhutnením jám, šachiet, rýh, zárezov alebo okolo objektov do 100 m3</t>
  </si>
  <si>
    <t>1717347172</t>
  </si>
  <si>
    <t>skl.D</t>
  </si>
  <si>
    <t>85,0*0,1</t>
  </si>
  <si>
    <t>M</t>
  </si>
  <si>
    <t>5833785100.9</t>
  </si>
  <si>
    <t>Premývaný štrk 32-63 mm</t>
  </si>
  <si>
    <t>1934184039</t>
  </si>
  <si>
    <t>Zakladanie</t>
  </si>
  <si>
    <t>215901101</t>
  </si>
  <si>
    <t>Zhutnenie podložia z rastlej horniny 1 až 4 pod násypy, z hornina súdržných do 92 % PS a nesúdržných</t>
  </si>
  <si>
    <t>CS Cenekon 2016 01</t>
  </si>
  <si>
    <t>1978416136</t>
  </si>
  <si>
    <t>2715330010</t>
  </si>
  <si>
    <t>Násyp pod kvetináče so zhutnením zo štrku drveného fr.32-63 mm</t>
  </si>
  <si>
    <t>-1141388345</t>
  </si>
  <si>
    <t xml:space="preserve">  Komunikácie</t>
  </si>
  <si>
    <t>5648011113</t>
  </si>
  <si>
    <t>Podklad z jemnej štrkodrviny fr. 4/8 mm , s rozprestretím a zhutnením, po zhutnení hr. 30 mm</t>
  </si>
  <si>
    <t>1197569964</t>
  </si>
  <si>
    <t>skl. A</t>
  </si>
  <si>
    <t>370,0</t>
  </si>
  <si>
    <t>skl. B</t>
  </si>
  <si>
    <t>170,0</t>
  </si>
  <si>
    <t>skl. C</t>
  </si>
  <si>
    <t>145,0</t>
  </si>
  <si>
    <t>5648611111</t>
  </si>
  <si>
    <t>Podklad zo štrkodrviny s rozprestretím a zhutnením, po zhutnení hr. 200 mm</t>
  </si>
  <si>
    <t>1011601894</t>
  </si>
  <si>
    <t>289971211</t>
  </si>
  <si>
    <t>Zhotovenie vrstvy z geotextílie na upravenom povrchu sklon do 1 : 5 , šírky od 0 do 3 m</t>
  </si>
  <si>
    <t>2044138379</t>
  </si>
  <si>
    <t>6936651300</t>
  </si>
  <si>
    <t>Geotextília netkaná polypropylénová Tatratex PP 300</t>
  </si>
  <si>
    <t>590564447</t>
  </si>
  <si>
    <t>85,0*1,15</t>
  </si>
  <si>
    <t>591111121.1</t>
  </si>
  <si>
    <t>Kladenie kamennej dlažby s medzerami hr. 60 mm</t>
  </si>
  <si>
    <t>-629451752</t>
  </si>
  <si>
    <t>5838010600</t>
  </si>
  <si>
    <t>Kamenná dlažba 150x150 mm , hr.60 mm - tmavý čadič</t>
  </si>
  <si>
    <t>284268844</t>
  </si>
  <si>
    <t>370,0*1,05</t>
  </si>
  <si>
    <t>388,5*1,01 'Přepočítané koeficientom množstva</t>
  </si>
  <si>
    <t>5838010601</t>
  </si>
  <si>
    <t>Kamenná dlažba 100x100 mm , hr.60 mm - svetlá žula</t>
  </si>
  <si>
    <t>-1536064131</t>
  </si>
  <si>
    <t>170,0*1,05</t>
  </si>
  <si>
    <t>178,5*1,01 'Přepočítané koeficientom množstva</t>
  </si>
  <si>
    <t>591111121.2</t>
  </si>
  <si>
    <t>Kladenie kamennej dlažby natesno, hr. 60 mm</t>
  </si>
  <si>
    <t>-1882237879</t>
  </si>
  <si>
    <t>1990665638</t>
  </si>
  <si>
    <t>145,0*1,05</t>
  </si>
  <si>
    <t>152,25*1,01 'Přepočítané koeficientom množstva</t>
  </si>
  <si>
    <t>271521111</t>
  </si>
  <si>
    <t>Vankúše zhutnené pod obrubníky z kameniva hrubého drveného, frakcie 32 - 63 mm</t>
  </si>
  <si>
    <t>1588747096</t>
  </si>
  <si>
    <t>215,0*0,3*0,1</t>
  </si>
  <si>
    <t>916561111</t>
  </si>
  <si>
    <t>Osadenie záhonového alebo parkového obrubníka betón., do lôžka z bet. pros. tr. C 12/15 s bočnou oporou</t>
  </si>
  <si>
    <t>m</t>
  </si>
  <si>
    <t>-2028203041</t>
  </si>
  <si>
    <t>59219546309</t>
  </si>
  <si>
    <t>Obrubník parkový- čadič  400x200x100 mm</t>
  </si>
  <si>
    <t>331525621</t>
  </si>
  <si>
    <t>9177621199</t>
  </si>
  <si>
    <t>Osadenie schodiskových blokov do lôžka z betónu prosteho C12/15</t>
  </si>
  <si>
    <t>-2050392307</t>
  </si>
  <si>
    <t>priamy</t>
  </si>
  <si>
    <t>2,0*2</t>
  </si>
  <si>
    <t>oblúkový</t>
  </si>
  <si>
    <t>1,2*14</t>
  </si>
  <si>
    <t>59219571902</t>
  </si>
  <si>
    <t>Schodiskový blok priamy 1000/300/150 mm - kamenný žulový</t>
  </si>
  <si>
    <t>1632486477</t>
  </si>
  <si>
    <t>3,96039603960396*1,01 'Přepočítané koeficientom množstva</t>
  </si>
  <si>
    <t>59219571903</t>
  </si>
  <si>
    <t>Schodiskový blok oblúkový 1200/300/150 mm - kamenný žulový</t>
  </si>
  <si>
    <t>-690494924</t>
  </si>
  <si>
    <t>13,8613861386139*1,01 'Přepočítané koeficientom množstva</t>
  </si>
  <si>
    <t>431919865</t>
  </si>
  <si>
    <t>PSV</t>
  </si>
  <si>
    <t>Práce a dodávky PSV</t>
  </si>
  <si>
    <t>767</t>
  </si>
  <si>
    <t>Konštrukcie doplnkové kovové</t>
  </si>
  <si>
    <t>76619011</t>
  </si>
  <si>
    <t>Vyspravenie a náter jestv. mreže 10,0x0,5 m</t>
  </si>
  <si>
    <t>-1742143678</t>
  </si>
  <si>
    <t>7672300755</t>
  </si>
  <si>
    <t>Montáž dreveného madla na jestv. zábradlie</t>
  </si>
  <si>
    <t>2139505840</t>
  </si>
  <si>
    <t>55346673900</t>
  </si>
  <si>
    <t>Madlo na zábradlie , drevené</t>
  </si>
  <si>
    <t>32</t>
  </si>
  <si>
    <t>-2067041795</t>
  </si>
  <si>
    <t>998767201</t>
  </si>
  <si>
    <t>Presun hmôt pre kovové stavebné doplnkové konštrukcie v objektoch výšky do 6 m</t>
  </si>
  <si>
    <t>%</t>
  </si>
  <si>
    <t>-674023714</t>
  </si>
  <si>
    <t>3 - SO 03 - Hlavné pódium</t>
  </si>
  <si>
    <t>Ing. Marek Guga arch.- m.A.g</t>
  </si>
  <si>
    <t>D1 - Práce a dodávky M</t>
  </si>
  <si>
    <t xml:space="preserve">    D3.1 - Hlavné pódium</t>
  </si>
  <si>
    <t>CS CENEKON 2019 01</t>
  </si>
  <si>
    <t>-292041739</t>
  </si>
  <si>
    <t>1,6*1,6*1,0*3</t>
  </si>
  <si>
    <t>1,0*1,0*1,0*5</t>
  </si>
  <si>
    <t>162301101</t>
  </si>
  <si>
    <t>Vodorovné premiestnenie výkopku po spevnenej ceste z horniny tr.1-4, do 100 m3 na vzdialenosť do 500 m</t>
  </si>
  <si>
    <t>1058937504</t>
  </si>
  <si>
    <t>275313711</t>
  </si>
  <si>
    <t>Betón základových pätiek, prostý tr. C 25/30</t>
  </si>
  <si>
    <t>-595271980</t>
  </si>
  <si>
    <t>D1</t>
  </si>
  <si>
    <t>Práce a dodávky M</t>
  </si>
  <si>
    <t>D3.1</t>
  </si>
  <si>
    <t>Hlavné pódium</t>
  </si>
  <si>
    <t>Pol1</t>
  </si>
  <si>
    <t>M+D  OK   - konštrukcia pódia</t>
  </si>
  <si>
    <t>kg</t>
  </si>
  <si>
    <t>1332642810</t>
  </si>
  <si>
    <t>spodná konštr.</t>
  </si>
  <si>
    <t>3930,09</t>
  </si>
  <si>
    <t>stľpy</t>
  </si>
  <si>
    <t>378,6+103,2</t>
  </si>
  <si>
    <t>Pol2</t>
  </si>
  <si>
    <t>Spojovací materiál - v nerezovomm prevedení (vrátane napínakov)</t>
  </si>
  <si>
    <t>kpl</t>
  </si>
  <si>
    <t>622902030</t>
  </si>
  <si>
    <t>Pol3</t>
  </si>
  <si>
    <t>Tiahla nerez</t>
  </si>
  <si>
    <t>2068017678</t>
  </si>
  <si>
    <t>Pol6</t>
  </si>
  <si>
    <t>Krycia plachta ako napr. SERGE FERRARI STAM 6002 mar. + montáž. materiál + montáž</t>
  </si>
  <si>
    <t>-713158090</t>
  </si>
  <si>
    <t>Pol9</t>
  </si>
  <si>
    <t>Decking IPE (21x145, min. hustota po vysušení  1100kg/m3, 180m2 plochy)</t>
  </si>
  <si>
    <t>720645484</t>
  </si>
  <si>
    <t>Pol10</t>
  </si>
  <si>
    <t>Ohranenie IPE dosiek na rozmer 140</t>
  </si>
  <si>
    <t>bm</t>
  </si>
  <si>
    <t>659004607</t>
  </si>
  <si>
    <t>Pol11</t>
  </si>
  <si>
    <t>Podkladné hranoly 45x70mm</t>
  </si>
  <si>
    <t>716499807</t>
  </si>
  <si>
    <t>Pol15</t>
  </si>
  <si>
    <t>Hranoly BSH smrekovec vrátane opracovania</t>
  </si>
  <si>
    <t>-1270768240</t>
  </si>
  <si>
    <t>hr.200/800</t>
  </si>
  <si>
    <t>6,85</t>
  </si>
  <si>
    <t>hr.200/600</t>
  </si>
  <si>
    <t>3,08</t>
  </si>
  <si>
    <t>hr. 200/400</t>
  </si>
  <si>
    <t>1,71</t>
  </si>
  <si>
    <t>11,7</t>
  </si>
  <si>
    <t>Pol17</t>
  </si>
  <si>
    <t>Obklady - škárovka hr. 20mm</t>
  </si>
  <si>
    <t>85348341</t>
  </si>
  <si>
    <t>Pol18</t>
  </si>
  <si>
    <t>Povrchová úprava BSH hranolov</t>
  </si>
  <si>
    <t>2026190688</t>
  </si>
  <si>
    <t>Pol19</t>
  </si>
  <si>
    <t>Výplne bočných stien hranoly 50x100mm, smrekovec</t>
  </si>
  <si>
    <t>-1206441717</t>
  </si>
  <si>
    <t>4 - SO 04 - Mobilné zázemie</t>
  </si>
  <si>
    <t>Ing. Marek Guga arch.- m.A.g</t>
  </si>
  <si>
    <t xml:space="preserve">    D3.2 - Mobilné zázemie</t>
  </si>
  <si>
    <t>275313711.9</t>
  </si>
  <si>
    <t>M+D  Betónový blok 600/600/150 mm</t>
  </si>
  <si>
    <t>1149450623</t>
  </si>
  <si>
    <t>D3.2</t>
  </si>
  <si>
    <t>Mobilné zázemie</t>
  </si>
  <si>
    <t>Pol28</t>
  </si>
  <si>
    <t>M+D  OK - konštrukcia mob. zázemia</t>
  </si>
  <si>
    <t>1547485524</t>
  </si>
  <si>
    <t>Pol29</t>
  </si>
  <si>
    <t>Spojovací materiál</t>
  </si>
  <si>
    <t>-796489504</t>
  </si>
  <si>
    <t>Pol30</t>
  </si>
  <si>
    <t>Hydroizolačná fólia EPDM na strechu</t>
  </si>
  <si>
    <t>-120641571</t>
  </si>
  <si>
    <t>Pol31</t>
  </si>
  <si>
    <t>2 vrstvy záklop + 1 vrstva podhľad OSB hr. 15mm</t>
  </si>
  <si>
    <t>-1976504273</t>
  </si>
  <si>
    <t>Pol32</t>
  </si>
  <si>
    <t>2 vrstvy podlaha OSB hr. 18mm</t>
  </si>
  <si>
    <t>376590835</t>
  </si>
  <si>
    <t>Pol33</t>
  </si>
  <si>
    <t>M+D Vchodové dvere , vr. kovania</t>
  </si>
  <si>
    <t>959049261</t>
  </si>
  <si>
    <t>Pol38</t>
  </si>
  <si>
    <t>Hranoly BSH smrekovec vrátane opracovania 120x120 mm</t>
  </si>
  <si>
    <t>-2036289347</t>
  </si>
  <si>
    <t>681806797</t>
  </si>
  <si>
    <t>991230800</t>
  </si>
  <si>
    <t>Pol40</t>
  </si>
  <si>
    <t>výplne bočných stien hranoly 50x70mm, smrekovec</t>
  </si>
  <si>
    <t>-2012288178</t>
  </si>
  <si>
    <t>5 - SO 05 - Rozvody NN</t>
  </si>
  <si>
    <t>D1 - PRÁCE A DODÁVKY M</t>
  </si>
  <si>
    <t xml:space="preserve">    M21 - 155 Elektromontáže</t>
  </si>
  <si>
    <t xml:space="preserve">    M46 - 202 Zemné práce vykonávané pri externých mon</t>
  </si>
  <si>
    <t>PRÁCE A DODÁVKY M</t>
  </si>
  <si>
    <t>M21</t>
  </si>
  <si>
    <t>155 Elektromontáže</t>
  </si>
  <si>
    <t>21001-0023</t>
  </si>
  <si>
    <t>Rúrka tuhá izolačná PVC uložená pevne do 29mm</t>
  </si>
  <si>
    <t>345 653I303</t>
  </si>
  <si>
    <t>Rúrka el-inšt PVC tuhá 084203 : UPRM-Turbo ® 25, s hrdlom, sivá</t>
  </si>
  <si>
    <t>21001-0351</t>
  </si>
  <si>
    <t>Škatuľa KR rozvodka IP66, vodiče do 4mm2 ( 6455-11)</t>
  </si>
  <si>
    <t>kus</t>
  </si>
  <si>
    <t>345 620D600</t>
  </si>
  <si>
    <t>Škatuľa KR rozvodná uzatv. IP66 : 6455-11, 4x vstup P16 (5x4/4mm2) plast</t>
  </si>
  <si>
    <t>21010-0251</t>
  </si>
  <si>
    <t>Ukončenie káblov celoplastových do 4x10</t>
  </si>
  <si>
    <t>21010-0252</t>
  </si>
  <si>
    <t>Ukončenie káblov celoplastových 4x16-25</t>
  </si>
  <si>
    <t>921 AN15420</t>
  </si>
  <si>
    <t>Koncovka do 4x25 mm2</t>
  </si>
  <si>
    <t>21010-0258</t>
  </si>
  <si>
    <t>Ukončenie káblov celoplastových do 5x4</t>
  </si>
  <si>
    <t>21011-0001</t>
  </si>
  <si>
    <t>Spínač nástenný, zapustený IP20-44, rad.1</t>
  </si>
  <si>
    <t>345 350L261</t>
  </si>
  <si>
    <t>Spínač rad.1 : 686700 Nepteo™ IP44, nástenný, kompletný, biely</t>
  </si>
  <si>
    <t>21012-0102</t>
  </si>
  <si>
    <t>Vložka poistková, nožová do 500V</t>
  </si>
  <si>
    <t>921 AN14148</t>
  </si>
  <si>
    <t>Poistka PN00 50A GG</t>
  </si>
  <si>
    <t>21019-1541</t>
  </si>
  <si>
    <t>Montáž elektromerového rozvádzača v plastovom pilieri so zemným dielom</t>
  </si>
  <si>
    <t>26</t>
  </si>
  <si>
    <t>357 530H094</t>
  </si>
  <si>
    <t>Rozvádzač elektromerový RE 2.0/SZ-F403-W-32A-P2-0112</t>
  </si>
  <si>
    <t>28</t>
  </si>
  <si>
    <t>357 530H099</t>
  </si>
  <si>
    <t>Prevedenie rozvádzačov s okienkom "W" - príplatok</t>
  </si>
  <si>
    <t>30</t>
  </si>
  <si>
    <t>21019-1542</t>
  </si>
  <si>
    <t>Montáž rozvádzača pre osvetlenie v plastovom pilieri s podstavcom</t>
  </si>
  <si>
    <t>345 420L186</t>
  </si>
  <si>
    <t>Zásuvka 1-nás. 90486 Plexo 66, zapustená (oc) s rámikom, viečkom, sivá</t>
  </si>
  <si>
    <t>34</t>
  </si>
  <si>
    <t>358 005D800</t>
  </si>
  <si>
    <t>Zásuvka 400V/16A vstavaná 3P+N+PE : IEG 1653, IP67, červená</t>
  </si>
  <si>
    <t>36</t>
  </si>
  <si>
    <t>358 4402F40</t>
  </si>
  <si>
    <t>Vypínač 3-pól 40A - 276272 : IS-40/3 - 240/415V-AC (3MD)</t>
  </si>
  <si>
    <t>38</t>
  </si>
  <si>
    <t>358 5106F07</t>
  </si>
  <si>
    <t>Istič 1-pólový - 10kA (1MD) PL7-C2/1</t>
  </si>
  <si>
    <t>40</t>
  </si>
  <si>
    <t>358 5106F10</t>
  </si>
  <si>
    <t>Istič 1-pólový - 10kA (1MD) PL7-C10/1</t>
  </si>
  <si>
    <t>42</t>
  </si>
  <si>
    <t>358 5106F12</t>
  </si>
  <si>
    <t>Istič 1-pólový - 10kA (1MD) PL7-C16/1</t>
  </si>
  <si>
    <t>44</t>
  </si>
  <si>
    <t>358 5301F06</t>
  </si>
  <si>
    <t>Istič 3-pólový - 10kA (3MD) PL7-B25/3</t>
  </si>
  <si>
    <t>46</t>
  </si>
  <si>
    <t>358 5306F08</t>
  </si>
  <si>
    <t>Istič 3-pólový - 10kA (3MD) PL7-C16/3</t>
  </si>
  <si>
    <t>48</t>
  </si>
  <si>
    <t>25</t>
  </si>
  <si>
    <t>358 5512F21</t>
  </si>
  <si>
    <t>Chránič prúdový 4-pól. 263644 - PHF7-25/4/003-G/AC (4MD)</t>
  </si>
  <si>
    <t>50</t>
  </si>
  <si>
    <t>921 AN11785</t>
  </si>
  <si>
    <t>Ovládač otočný, 250V/10A, rad. 0/1</t>
  </si>
  <si>
    <t>52</t>
  </si>
  <si>
    <t>27</t>
  </si>
  <si>
    <t>921 AN29479</t>
  </si>
  <si>
    <t>Relé inštalačné Z-R, 250V/20A</t>
  </si>
  <si>
    <t>54</t>
  </si>
  <si>
    <t>pre db.cena 1</t>
  </si>
  <si>
    <t>Rozvádzač pre osvetlenie RS1, typ SCHRACK MAXIPOL</t>
  </si>
  <si>
    <t>56</t>
  </si>
  <si>
    <t>29</t>
  </si>
  <si>
    <t>21019-1543</t>
  </si>
  <si>
    <t>Montáž rozvádzača RM1 v plastovom pilieri so zemným dielom</t>
  </si>
  <si>
    <t>58</t>
  </si>
  <si>
    <t>345 420L361</t>
  </si>
  <si>
    <t>Zásuvka 1-nás. 686719 Nepteo™ IP44, nástenná, kompletná (oc) s viečkom, biela</t>
  </si>
  <si>
    <t>60</t>
  </si>
  <si>
    <t>31</t>
  </si>
  <si>
    <t>357 513H051</t>
  </si>
  <si>
    <t>Skriňa rozpojovacia SR4-F663 VV, (15x400A) IP44/2X</t>
  </si>
  <si>
    <t>62</t>
  </si>
  <si>
    <t>358 000D600</t>
  </si>
  <si>
    <t>Zásuvka 400V/16A nástenná 3P+N+PE : IZS 1653, IP44, červená</t>
  </si>
  <si>
    <t>64</t>
  </si>
  <si>
    <t>33</t>
  </si>
  <si>
    <t>358 4402F30</t>
  </si>
  <si>
    <t>Vypínač 3-pól 32A - 276268 : IS-32/3 - 240/415V-AC (3MD)</t>
  </si>
  <si>
    <t>66</t>
  </si>
  <si>
    <t>358 5105F61</t>
  </si>
  <si>
    <t>Istič 1-pólový - 6kA (1MD) PL6-2/1/C</t>
  </si>
  <si>
    <t>68</t>
  </si>
  <si>
    <t>35</t>
  </si>
  <si>
    <t>358 5106F120</t>
  </si>
  <si>
    <t>70</t>
  </si>
  <si>
    <t>358 5306F080</t>
  </si>
  <si>
    <t>72</t>
  </si>
  <si>
    <t>37</t>
  </si>
  <si>
    <t>358 5512F210</t>
  </si>
  <si>
    <t>Chránič prúdový 4-pól. 263644 - PHF7-25/4/003-S/AC (4MD)</t>
  </si>
  <si>
    <t>74</t>
  </si>
  <si>
    <t>358 5521F32</t>
  </si>
  <si>
    <t>Chránič prúdový s ističom 1+N-pól  286465 - 6kA (2MD) PFL6-10/1N/C/003/AC</t>
  </si>
  <si>
    <t>76</t>
  </si>
  <si>
    <t>39</t>
  </si>
  <si>
    <t>358 5602F53</t>
  </si>
  <si>
    <t>Zvodič prepätia 248187 tr. II (C) SPC-S-20/460/4, 460V-AC, 4x20kA (4MD)</t>
  </si>
  <si>
    <t>78</t>
  </si>
  <si>
    <t>358 5641F50</t>
  </si>
  <si>
    <t>Odpínač poistkový 285364 - VLC14 3P, pre poistky 14x51 (1,5MD)</t>
  </si>
  <si>
    <t>80</t>
  </si>
  <si>
    <t>41</t>
  </si>
  <si>
    <t>358 5681F10</t>
  </si>
  <si>
    <t>Poistka valcová 14x51 - 850001668 - C14-16A gL/gG</t>
  </si>
  <si>
    <t>82</t>
  </si>
  <si>
    <t>921 AN30406</t>
  </si>
  <si>
    <t>Spínač Z-DSU1-102 1-0-2</t>
  </si>
  <si>
    <t>84</t>
  </si>
  <si>
    <t>43</t>
  </si>
  <si>
    <t>21020-1050b</t>
  </si>
  <si>
    <t>B - Svietidlo exteriérové so zdrojom LED pre nasvietenie galérie</t>
  </si>
  <si>
    <t>86</t>
  </si>
  <si>
    <t>348 241500b</t>
  </si>
  <si>
    <t>B - Svietidlo LED, napr. iGuzzini MINIWOODY, 8W/230V</t>
  </si>
  <si>
    <t>88</t>
  </si>
  <si>
    <t>45</t>
  </si>
  <si>
    <t>21020-1050c</t>
  </si>
  <si>
    <t>C - Svietidlo reflektorové so zdrojom LED pre nasvietenie galérie</t>
  </si>
  <si>
    <t>90</t>
  </si>
  <si>
    <t>348 241500c</t>
  </si>
  <si>
    <t>C - Svietidlo LED, napr. iGuzzini MINIWOODY, 8W/230V</t>
  </si>
  <si>
    <t>92</t>
  </si>
  <si>
    <t>47</t>
  </si>
  <si>
    <t>21020-1050d</t>
  </si>
  <si>
    <t>D - Svietidlo reflek. s asymetr. vyžarov. charakter., v zemi, pre nasviet. výstavnej plochy a fasády</t>
  </si>
  <si>
    <t>94</t>
  </si>
  <si>
    <t>348 241500d</t>
  </si>
  <si>
    <t>D - Svietidlo LED, napr. iGuzzini LIGHT UP EARTH, 19W/230V, IP68, vr. montáž.krabice, asym.</t>
  </si>
  <si>
    <t>96</t>
  </si>
  <si>
    <t>49</t>
  </si>
  <si>
    <t>21020-1050e</t>
  </si>
  <si>
    <t>E - Svietidlo reflektorové širokožiariace, zapustené v zemi, pre podsvietenie stromov</t>
  </si>
  <si>
    <t>98</t>
  </si>
  <si>
    <t>348 241500e</t>
  </si>
  <si>
    <t>E - Svietidlo LED, napr. iGuzzini LIGHT UP EARTH, 18W/230V, IP68, vr. montáž.krabice, 48stup.</t>
  </si>
  <si>
    <t>100</t>
  </si>
  <si>
    <t>51</t>
  </si>
  <si>
    <t>21020-1050f</t>
  </si>
  <si>
    <t>F - Svietidlo reflektorové, zapustené v zemi, pre nasvietenie umeleckého diela</t>
  </si>
  <si>
    <t>102</t>
  </si>
  <si>
    <t>348 241500f</t>
  </si>
  <si>
    <t>F - Svietidlo LED, napr. iGuzzini LIGHT UP EARTH, 14W/230V, IP68, vr. montáž.krabice, 45stup.</t>
  </si>
  <si>
    <t>104</t>
  </si>
  <si>
    <t>53</t>
  </si>
  <si>
    <t>21020-1050i</t>
  </si>
  <si>
    <t>i - Svietidlo reflektorové s montážnym držiakom pre nasvietenie javiska</t>
  </si>
  <si>
    <t>106</t>
  </si>
  <si>
    <t>348 241500i</t>
  </si>
  <si>
    <t>i - Svietidlo LED, napr. iGuzzini MAXIWOODY, 24W/230V, IP68, vr. montáž.držiaka, 50stup.</t>
  </si>
  <si>
    <t>108</t>
  </si>
  <si>
    <t>55</t>
  </si>
  <si>
    <t>21022-0022</t>
  </si>
  <si>
    <t>Vedenie uzemňovacie v zemi FeZn D 8-10mm, vrátane svoriek</t>
  </si>
  <si>
    <t>110</t>
  </si>
  <si>
    <t>354 9000A00</t>
  </si>
  <si>
    <t>Drôt uzemňovací, zvodový FeZn D8</t>
  </si>
  <si>
    <t>112</t>
  </si>
  <si>
    <t>57</t>
  </si>
  <si>
    <t>354 9000A01</t>
  </si>
  <si>
    <t>Drôt uzemňovací, zvodový FeZn D10</t>
  </si>
  <si>
    <t>114</t>
  </si>
  <si>
    <t>21022-0301</t>
  </si>
  <si>
    <t>Svorka bleskozvodná do 2 skrutiek (SS,SP1,SR 03)</t>
  </si>
  <si>
    <t>116</t>
  </si>
  <si>
    <t>59</t>
  </si>
  <si>
    <t>354 9040A20</t>
  </si>
  <si>
    <t>Svorka SS, spojovacia (2xM8)</t>
  </si>
  <si>
    <t>118</t>
  </si>
  <si>
    <t>354 9040A60</t>
  </si>
  <si>
    <t>Svorka SU, univerzálna pre pripojenie kovových konštrukcií</t>
  </si>
  <si>
    <t>120</t>
  </si>
  <si>
    <t>61</t>
  </si>
  <si>
    <t>21027-0983</t>
  </si>
  <si>
    <t>Montáž upchávky pre chráničku</t>
  </si>
  <si>
    <t>122</t>
  </si>
  <si>
    <t>pre db.cena 5</t>
  </si>
  <si>
    <t>Upchávka tesniaca pre chráničku</t>
  </si>
  <si>
    <t>124</t>
  </si>
  <si>
    <t>63</t>
  </si>
  <si>
    <t>21081-0041</t>
  </si>
  <si>
    <t>Kábel 750V : CYKY 2x1,5 - uložený vo výkope alebo v trubke</t>
  </si>
  <si>
    <t>126</t>
  </si>
  <si>
    <t>341 203M001</t>
  </si>
  <si>
    <t>Kábel Cu 750V : CYKY-O 2x1,5</t>
  </si>
  <si>
    <t>128</t>
  </si>
  <si>
    <t>65</t>
  </si>
  <si>
    <t>21081-0045</t>
  </si>
  <si>
    <t>Kábel 750V : CYKY 3x1,5 - uložený vo výkope alebo v trubke</t>
  </si>
  <si>
    <t>130</t>
  </si>
  <si>
    <t>341 203M100</t>
  </si>
  <si>
    <t>Kábel Cu 750V : CYKY-J 3x1,5</t>
  </si>
  <si>
    <t>132</t>
  </si>
  <si>
    <t>67</t>
  </si>
  <si>
    <t>21081-0046</t>
  </si>
  <si>
    <t>Kábel 750V : CYKY 3x2,5 - uložený vo výkope alebo v trubke</t>
  </si>
  <si>
    <t>134</t>
  </si>
  <si>
    <t>341 203M110</t>
  </si>
  <si>
    <t>Kábel Cu 750V : CYKY-J 3x2,5</t>
  </si>
  <si>
    <t>136</t>
  </si>
  <si>
    <t>69</t>
  </si>
  <si>
    <t>21081-0053</t>
  </si>
  <si>
    <t>Kábel 750V : CYKY 4x10 - uložený vo výkope alebo v trubke</t>
  </si>
  <si>
    <t>138</t>
  </si>
  <si>
    <t>341 203M240</t>
  </si>
  <si>
    <t>Kábel Cu 750V : CYKY-J 4x10</t>
  </si>
  <si>
    <t>140</t>
  </si>
  <si>
    <t>71</t>
  </si>
  <si>
    <t>21081-0055</t>
  </si>
  <si>
    <t>Kábel 750V : CYKY 5x1,5 - uložený vo výkope alebo v trubke</t>
  </si>
  <si>
    <t>142</t>
  </si>
  <si>
    <t>341 203M300</t>
  </si>
  <si>
    <t>Kábel Cu 750V : CYKY-J 5x1,5</t>
  </si>
  <si>
    <t>144</t>
  </si>
  <si>
    <t>73</t>
  </si>
  <si>
    <t>21090-0512</t>
  </si>
  <si>
    <t>Vodič v rúrkach AY 4</t>
  </si>
  <si>
    <t>146</t>
  </si>
  <si>
    <t>341 100M008</t>
  </si>
  <si>
    <t>Vodič Al : AY 4 BK drôt (RE) čierny</t>
  </si>
  <si>
    <t>148</t>
  </si>
  <si>
    <t>75</t>
  </si>
  <si>
    <t>21090-1090</t>
  </si>
  <si>
    <t>Kábel 1kV : NAYY 4x25 - uložený vo výkope alebo v trubke</t>
  </si>
  <si>
    <t>150</t>
  </si>
  <si>
    <t>341 410M100</t>
  </si>
  <si>
    <t>Kábel Al : 1-NAYY-J 4x25</t>
  </si>
  <si>
    <t>152</t>
  </si>
  <si>
    <t>77</t>
  </si>
  <si>
    <t>21095-0101</t>
  </si>
  <si>
    <t>Štítok označovací na kábel</t>
  </si>
  <si>
    <t>154</t>
  </si>
  <si>
    <t>562 890010</t>
  </si>
  <si>
    <t>Štítok na označ. kábel. vývodu z PVC</t>
  </si>
  <si>
    <t>156</t>
  </si>
  <si>
    <t>79</t>
  </si>
  <si>
    <t>21329-0001</t>
  </si>
  <si>
    <t>Montáž a zapojenie T spojky</t>
  </si>
  <si>
    <t>158</t>
  </si>
  <si>
    <t>pre db.cena 2</t>
  </si>
  <si>
    <t>Spojka káblová gelová, vodotesná, typ "T" (napr. SHARK 425/S)</t>
  </si>
  <si>
    <t>160</t>
  </si>
  <si>
    <t>81</t>
  </si>
  <si>
    <t>21329-0150</t>
  </si>
  <si>
    <t>Drobné elektroinštalačné práce</t>
  </si>
  <si>
    <t>hod</t>
  </si>
  <si>
    <t>162</t>
  </si>
  <si>
    <t>21329-1000</t>
  </si>
  <si>
    <t>Spracovanie východiskovej revízie a vypracovanie správy</t>
  </si>
  <si>
    <t>164</t>
  </si>
  <si>
    <t>M46</t>
  </si>
  <si>
    <t>202 Zemné práce vykonávané pri externých mon</t>
  </si>
  <si>
    <t>83</t>
  </si>
  <si>
    <t>46001-0024</t>
  </si>
  <si>
    <t>Vytýčenie káblovej trasy</t>
  </si>
  <si>
    <t>km</t>
  </si>
  <si>
    <t>166</t>
  </si>
  <si>
    <t>46007-0183</t>
  </si>
  <si>
    <t>Jama pre káblovú šachtu, zemina tr 3</t>
  </si>
  <si>
    <t>168</t>
  </si>
  <si>
    <t>85</t>
  </si>
  <si>
    <t>pre db.cena 3</t>
  </si>
  <si>
    <t>Káblová zemná šachta s vekom bez dna 845x553x610mm /napr. SGLG 1730, výrobca Channell/</t>
  </si>
  <si>
    <t>170</t>
  </si>
  <si>
    <t>pre db.cena 4</t>
  </si>
  <si>
    <t>Káblová zemná šachta s vekom bez dna 508x406x427mm /napr. SGLG 1620, výrobca Channel/</t>
  </si>
  <si>
    <t>172</t>
  </si>
  <si>
    <t>87</t>
  </si>
  <si>
    <t>46007-0343</t>
  </si>
  <si>
    <t>Jama pre betónový základ, zemina tr 3</t>
  </si>
  <si>
    <t>174</t>
  </si>
  <si>
    <t>46008-0002</t>
  </si>
  <si>
    <t>Betónový základ z prostého betónu do debnenia</t>
  </si>
  <si>
    <t>176</t>
  </si>
  <si>
    <t>89</t>
  </si>
  <si>
    <t>589 352500</t>
  </si>
  <si>
    <t>Betón</t>
  </si>
  <si>
    <t>178</t>
  </si>
  <si>
    <t>46020-0143</t>
  </si>
  <si>
    <t>Káblové ryhy šírky 35, hĺbky 60, zemina tr 3</t>
  </si>
  <si>
    <t>180</t>
  </si>
  <si>
    <t>91</t>
  </si>
  <si>
    <t>46042-0372</t>
  </si>
  <si>
    <t>Zriadenie kábl lôžka š 35/30cm, preosiata zemina, chránička</t>
  </si>
  <si>
    <t>182</t>
  </si>
  <si>
    <t>46049-0011</t>
  </si>
  <si>
    <t>Zakrytie káblov výstražnou fóliou PVC šírky 22cm</t>
  </si>
  <si>
    <t>184</t>
  </si>
  <si>
    <t>93</t>
  </si>
  <si>
    <t>921 AN33570</t>
  </si>
  <si>
    <t>Fólia výstražná</t>
  </si>
  <si>
    <t>186</t>
  </si>
  <si>
    <t>46051-0021</t>
  </si>
  <si>
    <t>Priestup káblový z PVC rúr D 10,5 cm</t>
  </si>
  <si>
    <t>188</t>
  </si>
  <si>
    <t>95</t>
  </si>
  <si>
    <t>345 658I003</t>
  </si>
  <si>
    <t>Chránička HD-PE kábelová ohybná 041343 : FXKVR 90, čierna</t>
  </si>
  <si>
    <t>190</t>
  </si>
  <si>
    <t>46051-0022</t>
  </si>
  <si>
    <t>Priestup káblový z PVC rúr D 15,0 cm</t>
  </si>
  <si>
    <t>192</t>
  </si>
  <si>
    <t>97</t>
  </si>
  <si>
    <t>345 658I004</t>
  </si>
  <si>
    <t>Chránička HD-PE kábelová ohybná 041344 : FXKVR 110, čierna</t>
  </si>
  <si>
    <t>194</t>
  </si>
  <si>
    <t>46056-0143</t>
  </si>
  <si>
    <t>Zásyp ryhy šírky 35, hĺbky 60, zemina tr 3</t>
  </si>
  <si>
    <t>196</t>
  </si>
  <si>
    <t>46062-0013</t>
  </si>
  <si>
    <t>Provizórna úprava terénu, zemina tr 3</t>
  </si>
  <si>
    <t>198</t>
  </si>
  <si>
    <t>6 -  SO 06 Rozšírenie verejného osvetlenia</t>
  </si>
  <si>
    <t>PRÁCE A DODÁVKY M - PRÁCE A DODÁVKY M</t>
  </si>
  <si>
    <t xml:space="preserve">    M21 - 155 Elektromon - M21 - 155 Elektromontáže</t>
  </si>
  <si>
    <t xml:space="preserve">    M46 - 202 Zemné prác - M46 - 202 Zemné práce vykonávané pri externých mon</t>
  </si>
  <si>
    <t>M21 - 155 Elektromon</t>
  </si>
  <si>
    <t>M21 - 155 Elektromontáže</t>
  </si>
  <si>
    <t>921 21010-0251</t>
  </si>
  <si>
    <t>921 21010-0252</t>
  </si>
  <si>
    <t>921 21019-0021</t>
  </si>
  <si>
    <t>Montáž skrine so zdrojmi pre LED pásy</t>
  </si>
  <si>
    <t>MAT 357 513H051p</t>
  </si>
  <si>
    <t>Skriňa rozpojovacia SR4-F663, IP44/2X, prázdna</t>
  </si>
  <si>
    <t>921 21020-1050a</t>
  </si>
  <si>
    <t>A - Svietidlo na stožiari vo výške 4m, pre verejné osvetlenie</t>
  </si>
  <si>
    <t>MAT 348 241500a</t>
  </si>
  <si>
    <t>A - Svietidlo regulovatelné z programu CITY LIGHT, IP55, svetlo+repro+CCTV+WIFI+zás.230V</t>
  </si>
  <si>
    <t>MAT 348 241500b</t>
  </si>
  <si>
    <t>A - Svietidlo regulovatelné z programu CITY LIGHT, IP55, svetlo</t>
  </si>
  <si>
    <t>921 21020-1050g</t>
  </si>
  <si>
    <t>G - Svietidlo reflektorové pre nasvietenie karnera sv. Michala</t>
  </si>
  <si>
    <t>MAT348 241500g</t>
  </si>
  <si>
    <t xml:space="preserve">G - Svietidlo LED, typ SMD 300W/230V, IP65                                                                              </t>
  </si>
  <si>
    <t>69397470</t>
  </si>
  <si>
    <t>921 21020-1050h</t>
  </si>
  <si>
    <t>H - Pásy LED pre nasvietenie zábradlia exteriérového schodiska 7x5m</t>
  </si>
  <si>
    <t>MAT 348 241500h</t>
  </si>
  <si>
    <t>H - LED pás vodeodolný IP65  4,8W/m, 60LED/m, 300lm/m, dĺžka 5m</t>
  </si>
  <si>
    <t>MAT 348 241500hh</t>
  </si>
  <si>
    <t>H - vodotesný napájací zdroj pre Led pásy - 12V / 150W, IP67</t>
  </si>
  <si>
    <t>921 21020-4201</t>
  </si>
  <si>
    <t>Elektrovýstroj stožiarov pre 1 okruh</t>
  </si>
  <si>
    <t>MAT 921 AN33283</t>
  </si>
  <si>
    <t>Stožiarová rozvodnica pre 1 okruh</t>
  </si>
  <si>
    <t>921 21020-4202</t>
  </si>
  <si>
    <t>Elektrovýstroj stožiarov pre 2 okruhy</t>
  </si>
  <si>
    <t>MAT 358 5690F03</t>
  </si>
  <si>
    <t>Poistka závitová E27, normálna D II-6A</t>
  </si>
  <si>
    <t>MAT 358 5690F05</t>
  </si>
  <si>
    <t>Poistka závitová E27, normálna D II-16A</t>
  </si>
  <si>
    <t>MAT 358 5691F03</t>
  </si>
  <si>
    <t>Dotyk poistkový E27, VD II-6A</t>
  </si>
  <si>
    <t>MAT 358 5691F05</t>
  </si>
  <si>
    <t>Dotyk poistkový E27, VD II-16A</t>
  </si>
  <si>
    <t>MAT 921 AN33282</t>
  </si>
  <si>
    <t>Stožiarová rozvodnica pre 2 okruhy</t>
  </si>
  <si>
    <t>921 21022-0022</t>
  </si>
  <si>
    <t>MAT 354 9000A00</t>
  </si>
  <si>
    <t>MAT 354 9000A01</t>
  </si>
  <si>
    <t>921 21022-0301</t>
  </si>
  <si>
    <t>MAT 354 9040A20</t>
  </si>
  <si>
    <t>MAT 354 9040A60</t>
  </si>
  <si>
    <t>921 21027-0981</t>
  </si>
  <si>
    <t>Montáž upchávky pre trubky HDPE 40/3</t>
  </si>
  <si>
    <t>MAT pre db.cena 1</t>
  </si>
  <si>
    <t>Upchávka tesniaca pre trubky HDPE 40/3</t>
  </si>
  <si>
    <t>921 21081-0045</t>
  </si>
  <si>
    <t>Kábel 750V pevne uložený CYKY 3x1,5</t>
  </si>
  <si>
    <t>MAT 341 203M100</t>
  </si>
  <si>
    <t>921 21081-0047</t>
  </si>
  <si>
    <t>Kábel 750V : CYKY 3x4, uložený vo výkope alebo v trubke</t>
  </si>
  <si>
    <t>MAT 341 203M120</t>
  </si>
  <si>
    <t>Kábel Cu 750V : CYKY-J 3x4</t>
  </si>
  <si>
    <t>921 21081-0054</t>
  </si>
  <si>
    <t>Kábel 750V : CYKY 4x16, uložený vo výkope alebo v trubke</t>
  </si>
  <si>
    <t>MAT 341 203M250</t>
  </si>
  <si>
    <t>Kábel Cu 750V : CYKY-J 4x16</t>
  </si>
  <si>
    <t>921 21329-0150</t>
  </si>
  <si>
    <t>921 21329-1000</t>
  </si>
  <si>
    <t>M46 - 202 Zemné prác</t>
  </si>
  <si>
    <t>M46 - 202 Zemné práce vykonávané pri externých mon</t>
  </si>
  <si>
    <t>946 46001-0024</t>
  </si>
  <si>
    <t>946 46007-0343</t>
  </si>
  <si>
    <t>946 46008-0002</t>
  </si>
  <si>
    <t>MAT 589 352500</t>
  </si>
  <si>
    <t>946 46020-0143</t>
  </si>
  <si>
    <t>946 46042-0372</t>
  </si>
  <si>
    <t>946 46049-0011</t>
  </si>
  <si>
    <t>MAT 921 AN33570</t>
  </si>
  <si>
    <t>946 46051-0021</t>
  </si>
  <si>
    <t>MAT 345 658I003</t>
  </si>
  <si>
    <t>MAT 345 658I101</t>
  </si>
  <si>
    <t>Chránička HD-PE kábelová ohybná 082633 : LWL 40x3, pre optické trasy, čierna, s oranžovým pásikom</t>
  </si>
  <si>
    <t>946 46056-0143</t>
  </si>
  <si>
    <t>946 46062-0013</t>
  </si>
  <si>
    <t>7 - SO 07 - Vonkajší rozvod vody</t>
  </si>
  <si>
    <t>G - ateliér, Ing.arch. Peter Guga</t>
  </si>
  <si>
    <t>D1 - PRÁCE A DODÁVKY HSV</t>
  </si>
  <si>
    <t xml:space="preserve">    D2 - 1 - ZEMNE PRÁCE</t>
  </si>
  <si>
    <t xml:space="preserve">    D4 - 4 - VODOROVNÉ KONŠTRUKCIE</t>
  </si>
  <si>
    <t xml:space="preserve">    D6 - 8 - RÚROVÉ VEDENIA</t>
  </si>
  <si>
    <t xml:space="preserve">    D8 - 9 - OSTATNÉ KONŠTRUKCIE A PRÁCE</t>
  </si>
  <si>
    <t>D11 - PRÁCE A DODÁVKY PSV</t>
  </si>
  <si>
    <t xml:space="preserve">    D13 - 722 - Vnútorný vodovod</t>
  </si>
  <si>
    <t>D17 - PRÁCE A DODÁVKY M</t>
  </si>
  <si>
    <t xml:space="preserve">    D18 - 272 - Vedenia rúrové vonkajšie - plynovody</t>
  </si>
  <si>
    <t>PRÁCE A DODÁVKY HSV</t>
  </si>
  <si>
    <t>D2</t>
  </si>
  <si>
    <t>1 - ZEMNE PRÁCE</t>
  </si>
  <si>
    <t>272 13150-1201</t>
  </si>
  <si>
    <t>Hĺbenie jám zapaž. v horn. tr. 6 do 100 m3</t>
  </si>
  <si>
    <t>272 13250-1201</t>
  </si>
  <si>
    <t>Hĺbenie rýh šírka do 2 m v horn. tr. 6 ľubovoľné množstvo</t>
  </si>
  <si>
    <t>272 15110-1102</t>
  </si>
  <si>
    <t>Zhotovenie paženia rýh pre podz. vedenie príložné hl. do 2 m</t>
  </si>
  <si>
    <t>272 15110-1111</t>
  </si>
  <si>
    <t>Odstránenie paženia rýh pre podz. vedenie príložné hl. do 2 m</t>
  </si>
  <si>
    <t>272 16110-1151</t>
  </si>
  <si>
    <t>Zvislé premiestnenie výkopu horn. tr. 5-7 do 2,5 m</t>
  </si>
  <si>
    <t>272 16260-1152</t>
  </si>
  <si>
    <t>Vodorovné premiestnenie výkopu do 5000 m horn. tr. 5-7</t>
  </si>
  <si>
    <t>272 16710-1151</t>
  </si>
  <si>
    <t>Nakladanie výkopku do 100 m3 v horn. tr. 5-7</t>
  </si>
  <si>
    <t>272 17120-1201</t>
  </si>
  <si>
    <t>Uloženie sypaniny na skládku</t>
  </si>
  <si>
    <t>001 17120-1202</t>
  </si>
  <si>
    <t>Poplatok za skládku</t>
  </si>
  <si>
    <t>001 17410-1001</t>
  </si>
  <si>
    <t>Zásyp zhutnený jám, šachiet, rýh, zárezov alebo okolo objektov do 100 m3</t>
  </si>
  <si>
    <t>001 17510-1101</t>
  </si>
  <si>
    <t>Obsyp potrubia bez prehodenia sypaniny</t>
  </si>
  <si>
    <t>MAT 583 371010</t>
  </si>
  <si>
    <t>Štrkopiesok 0-8 B1</t>
  </si>
  <si>
    <t>001 17510-1109</t>
  </si>
  <si>
    <t>Obsyp potrubia príplatok za prehodenie sypaniny</t>
  </si>
  <si>
    <t>D4</t>
  </si>
  <si>
    <t>4 - VODOROVNÉ KONŠTRUKCIE</t>
  </si>
  <si>
    <t>211 45131-5126</t>
  </si>
  <si>
    <t>Podkladná alebo výplňová vrstva z betónu tr. C 25/30 hr. do 150 mm</t>
  </si>
  <si>
    <t>271 45157-3111</t>
  </si>
  <si>
    <t>Lôžko pod potrubie, stoky v otvorenom výkope z piesku a štrkopiesku</t>
  </si>
  <si>
    <t>D6</t>
  </si>
  <si>
    <t>8 - RÚROVÉ VEDENIA</t>
  </si>
  <si>
    <t>271 87115-1121</t>
  </si>
  <si>
    <t>Montáž potrubia z tlakových rúrok polyetylénových d 25</t>
  </si>
  <si>
    <t>271 87116-1121</t>
  </si>
  <si>
    <t>Montáž potrubia z tlakových rúrok polyetylénových d 32</t>
  </si>
  <si>
    <t>271 87117-1121</t>
  </si>
  <si>
    <t>Montáž potrubia z tlakových rúrok polyetylénových d 40</t>
  </si>
  <si>
    <t>MAT 286 1D0102</t>
  </si>
  <si>
    <t>Potrubie vodovodné HDPE - 32x2,3</t>
  </si>
  <si>
    <t>MAT 286 1D0103</t>
  </si>
  <si>
    <t>Potrubie vodovodné HDPE - 40x2,4</t>
  </si>
  <si>
    <t>MAT 286 1D0201</t>
  </si>
  <si>
    <t>Potrubie vodovodné HDPE - 25x2,3</t>
  </si>
  <si>
    <t>MAT 286 3A0802</t>
  </si>
  <si>
    <t>Koleno elektrotvarovkové W 90st.612 093 d 32</t>
  </si>
  <si>
    <t>MAT 286 3A0803</t>
  </si>
  <si>
    <t>Koleno elektrotvarovkové W 90st.612 095 d 40</t>
  </si>
  <si>
    <t>MAT 286 3A0902</t>
  </si>
  <si>
    <t>T-kus TA s predĺž.odboč.a objímkou 612 162 d 40</t>
  </si>
  <si>
    <t>súprava</t>
  </si>
  <si>
    <t>271 89224-1111</t>
  </si>
  <si>
    <t>Tlaková skúška vodovodného potrubia DN do 80</t>
  </si>
  <si>
    <t>MAT 436 1E0202</t>
  </si>
  <si>
    <t>Šachta armatúrová AŠ 1200/900/1800</t>
  </si>
  <si>
    <t>271 89972-1111</t>
  </si>
  <si>
    <t>Montáž vyhľadávacieho vodiča na potrubí z PVC DN do 150</t>
  </si>
  <si>
    <t>MAT 341 000M01</t>
  </si>
  <si>
    <t>Vodič CY vyhľadávací</t>
  </si>
  <si>
    <t>D8</t>
  </si>
  <si>
    <t>9 - OSTATNÉ KONŠTRUKCIE A PRÁCE</t>
  </si>
  <si>
    <t>013 96202-2391</t>
  </si>
  <si>
    <t>Búranie muriva z kameňa na MV, MVC alebo otvorov nad 4 m2</t>
  </si>
  <si>
    <t>013 96504-3421</t>
  </si>
  <si>
    <t>Búranie bet. podkladu s poterom hr. do 15 cm do 1 m2</t>
  </si>
  <si>
    <t>D11</t>
  </si>
  <si>
    <t>PRÁCE A DODÁVKY PSV</t>
  </si>
  <si>
    <t>D13</t>
  </si>
  <si>
    <t>722 - Vnútorný vodovod</t>
  </si>
  <si>
    <t>721 72213-0916</t>
  </si>
  <si>
    <t>Opr. vodov. ocel. potrubia závit. prerezanie rúrky do DN 50</t>
  </si>
  <si>
    <t>721 72213-1916</t>
  </si>
  <si>
    <t>Opr. vodov. ocel. potr. záv. vsadenie odbočky do potr. DN 50</t>
  </si>
  <si>
    <t>súbor</t>
  </si>
  <si>
    <t>721 72217-2227</t>
  </si>
  <si>
    <t>Potrubie z plastických rúrok PP DN 40x5,6 polyfúznym zváraním</t>
  </si>
  <si>
    <t>721 72218-2114</t>
  </si>
  <si>
    <t>Ochrana potrubia izoláciou Mirelon DN 32</t>
  </si>
  <si>
    <t>721 72222-1117</t>
  </si>
  <si>
    <t>Armat. vodov. s 1 závitom, ventil výtokový K1d G 1/2</t>
  </si>
  <si>
    <t>721 72223-2045</t>
  </si>
  <si>
    <t>Kohút guľový priamy G 1 PN 42 do 185°C</t>
  </si>
  <si>
    <t>721 72223-2046</t>
  </si>
  <si>
    <t>Kohút guľový priamy G 1 1/4 PN 42 do 185°C</t>
  </si>
  <si>
    <t>721 72226-2211</t>
  </si>
  <si>
    <t>Vodomer pre vodu do 30° C závitový G 3/4 VM 3-5V</t>
  </si>
  <si>
    <t>D17</t>
  </si>
  <si>
    <t>D18</t>
  </si>
  <si>
    <t>272 - Vedenia rúrové vonkajšie - plynovody</t>
  </si>
  <si>
    <t>272 80322-3000</t>
  </si>
  <si>
    <t>Uloženie PE fólie na obsyp</t>
  </si>
  <si>
    <t>8 - SO 08 - Studňa úžitkovej vody</t>
  </si>
  <si>
    <t>G - ateliér, Ing.arch. Peter Guga</t>
  </si>
  <si>
    <t xml:space="preserve">    D4 - 2 - ZÁKLADY</t>
  </si>
  <si>
    <t xml:space="preserve">    D6 - 4 - VODOROVNÉ KONŠTRUKCIE</t>
  </si>
  <si>
    <t xml:space="preserve">    D8 - 8 - RÚROVÉ VEDENIA</t>
  </si>
  <si>
    <t>253 11510-6122</t>
  </si>
  <si>
    <t>Čerpanie vody do 25 m do 250 l</t>
  </si>
  <si>
    <t>MAT 583 371970</t>
  </si>
  <si>
    <t>Štrkopiesok 0-32</t>
  </si>
  <si>
    <t>001 17510-1201</t>
  </si>
  <si>
    <t>Obsyp studne bez prehodenia sypaniny</t>
  </si>
  <si>
    <t>2 - ZÁKLADY</t>
  </si>
  <si>
    <t>000 22.41-2</t>
  </si>
  <si>
    <t>Vŕtané studne do 200mm dl. do 30m, horn. tr. 6</t>
  </si>
  <si>
    <t>MAT 286 138570</t>
  </si>
  <si>
    <t>Rúrka PVC tlaková ťažká zárubnica d 160x6000  hladká</t>
  </si>
  <si>
    <t>MAT 286 138600</t>
  </si>
  <si>
    <t>Rúrka PVC tlaková ťažká zárubnica d 160x6000 perforovaná</t>
  </si>
  <si>
    <t>MAT 286 138630</t>
  </si>
  <si>
    <t>Rúrka PVC tlaková ťažká výpažnica d 250x6000</t>
  </si>
  <si>
    <t>271 89126-6131</t>
  </si>
  <si>
    <t>Montáž technológie čerpacieho zariadenia</t>
  </si>
  <si>
    <t>MAT 426 1A2170</t>
  </si>
  <si>
    <t>Čerpadlo AQUAMONTS STE 1818 + technológia</t>
  </si>
  <si>
    <t>MAT 426 1A2173</t>
  </si>
  <si>
    <t>Plavákové spínače, kabel vodotesný + spojka kabelová, rozvadzač NN</t>
  </si>
  <si>
    <t>271 89480-2050</t>
  </si>
  <si>
    <t>Osadenie nádrže samonosnej, objem  do 5000 l</t>
  </si>
  <si>
    <t>MAT 436 1E0201</t>
  </si>
  <si>
    <t>Šachta akumulačná KL SN 0,6 pb</t>
  </si>
  <si>
    <t>MAT 436 1E0203</t>
  </si>
  <si>
    <t>Šachta armatúrová 1500/1200/1800 - studňa</t>
  </si>
  <si>
    <t>721 72223-1074</t>
  </si>
  <si>
    <t>Armat. vodov. s 2 závitmi, ventil spätný G 5/4</t>
  </si>
  <si>
    <t>721 72223-4266</t>
  </si>
  <si>
    <t>Filter mosadzný G 5/4 PN 16 do 120°C s 2x vnútorným závitom</t>
  </si>
  <si>
    <t>9 - SO 09 - Prípojka dažďovej kanalizácie</t>
  </si>
  <si>
    <t>G - ateliér, Ing.arch. Peter Guga</t>
  </si>
  <si>
    <t>D9 - PRÁCE A DODÁVKY PSV</t>
  </si>
  <si>
    <t xml:space="preserve">    D11 - 721 - Vnútorná kanalizácia</t>
  </si>
  <si>
    <t>271 11001-1010</t>
  </si>
  <si>
    <t>Vytýčenie trasy vodovodu, kanalizácie v rovine</t>
  </si>
  <si>
    <t>001 13000-1101</t>
  </si>
  <si>
    <t>Príplatok za sťažené vykopávky v blízkosti podzem. vedenia</t>
  </si>
  <si>
    <t>272 17410-1101</t>
  </si>
  <si>
    <t>Zásyp zhutnený jám, rýh, šachiet alebo okolo objektu</t>
  </si>
  <si>
    <t>MAT 673 521500</t>
  </si>
  <si>
    <t>Geotextília filtračná netkaná z PP</t>
  </si>
  <si>
    <t>Podkladná vrstva z betónu hr. do 150 mm</t>
  </si>
  <si>
    <t>271 87131-3121</t>
  </si>
  <si>
    <t>Montáž potrubia z kanalizačných rúr z PP v otvorenom výkope  DN 150, tesnenie gum. krúžkami</t>
  </si>
  <si>
    <t>311 87131-8111</t>
  </si>
  <si>
    <t>Ukladanie drenážneho potrubia z plastických hmôt DN 150</t>
  </si>
  <si>
    <t>271 87135-3121</t>
  </si>
  <si>
    <t>Montáž potrubia z kanalizačných rúr z PP v otvorenom výkope do 20%  DN 200, tesnenie gum. krúžkami</t>
  </si>
  <si>
    <t>MAT 286 111200</t>
  </si>
  <si>
    <t>Rúrka PP SN8 kanalizačná hrdlová 160x4,0x5000</t>
  </si>
  <si>
    <t>MAT 286 111210</t>
  </si>
  <si>
    <t>Rúrka PP kanalizačná hrdlová 200x4,9x5000</t>
  </si>
  <si>
    <t>MAT 286 112250</t>
  </si>
  <si>
    <t>Rúrka PVC drenážna flexibilná  d 160 mm</t>
  </si>
  <si>
    <t>MAT 286 506610</t>
  </si>
  <si>
    <t>Koleno kanalizačné PP d160/45°</t>
  </si>
  <si>
    <t>MAT 286 507060</t>
  </si>
  <si>
    <t>Odbočky kanalizačné PVC d160/160 mm</t>
  </si>
  <si>
    <t>271 89210-1111</t>
  </si>
  <si>
    <t>Skúška tesnosti kanalizačného potrubia DN do 200 vodou</t>
  </si>
  <si>
    <t>271 89412-1117</t>
  </si>
  <si>
    <t>Šachty na stokách kruh. PP DN 600 MTZ+dodávka komplet, poklop liatina D400</t>
  </si>
  <si>
    <t>271 89412-1123</t>
  </si>
  <si>
    <t>Zaústenie do jestv. horského vpustu</t>
  </si>
  <si>
    <t>D9</t>
  </si>
  <si>
    <t>721 - Vnútorná kanalizácia</t>
  </si>
  <si>
    <t>721 72114-2105</t>
  </si>
  <si>
    <t>Potrubie kanal. z liat. rúr dažďové DN 100</t>
  </si>
  <si>
    <t>721 72117-4025</t>
  </si>
  <si>
    <t>Potrubie kanalizačné z PP odpadové DN 100</t>
  </si>
  <si>
    <t>721 72124-2115</t>
  </si>
  <si>
    <t>Lapače strešných spavenín liatinové DN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</si>
</sst>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67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167" fontId="35" fillId="3" borderId="22" xfId="0" applyNumberFormat="1" applyFont="1" applyFill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ica.golejova/Desktop/VO/VO/Podlimitky/FONDOV&#193;/2019-&#193;TRIUM%20pod%20Mestskou%20ve&#382;ou/&#193;trium%20dokument&#225;cia-aktu&#225;lna/2.&#269;as&#357;-drobn&#225;%20architekt&#250;ra/2.&#269;as&#357;_V&#253;kaz-v&#253;m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ica.golejova/Desktop/VO/VO/Podlimitky/FONDOV&#193;/2019-&#193;TRIUM%20pod%20Mestskou%20ve&#382;ou/&#193;trium%20dokument&#225;cia-aktu&#225;lna/3.&#269;as&#357;-sadov&#233;%20&#250;pravy/3.&#269;as&#357;_V&#253;kaz-v&#253;m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- SO 10 - Drobná archi..."/>
      <sheetName val="Hárok1"/>
    </sheetNames>
    <sheetDataSet>
      <sheetData sheetId="0">
        <row r="30">
          <cell r="J30">
            <v>0</v>
          </cell>
        </row>
        <row r="33">
          <cell r="F33">
            <v>0</v>
          </cell>
          <cell r="J33">
            <v>0</v>
          </cell>
        </row>
        <row r="34">
          <cell r="F34">
            <v>0</v>
          </cell>
          <cell r="J34">
            <v>0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18">
          <cell r="P118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- SO 11 - Sadové úpravy"/>
    </sheetNames>
    <sheetDataSet>
      <sheetData sheetId="0">
        <row r="30">
          <cell r="J30">
            <v>0</v>
          </cell>
        </row>
        <row r="33">
          <cell r="F33">
            <v>0</v>
          </cell>
          <cell r="J33">
            <v>0</v>
          </cell>
        </row>
        <row r="34">
          <cell r="F34">
            <v>0</v>
          </cell>
          <cell r="J34">
            <v>0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21">
          <cell r="P1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workbookViewId="0">
      <selection activeCell="R26" sqref="R2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13" t="s">
        <v>5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ht="12" customHeight="1">
      <c r="B5" s="19"/>
      <c r="D5" s="23" t="s">
        <v>11</v>
      </c>
      <c r="K5" s="224" t="s">
        <v>12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R5" s="19"/>
      <c r="BE5" s="204" t="s">
        <v>13</v>
      </c>
      <c r="BS5" s="16" t="s">
        <v>6</v>
      </c>
    </row>
    <row r="6" spans="1:74" ht="36.950000000000003" customHeight="1">
      <c r="B6" s="19"/>
      <c r="D6" s="25" t="s">
        <v>14</v>
      </c>
      <c r="K6" s="225" t="s">
        <v>15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R6" s="19"/>
      <c r="BE6" s="205"/>
      <c r="BS6" s="16" t="s">
        <v>6</v>
      </c>
    </row>
    <row r="7" spans="1:74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05"/>
      <c r="BS7" s="16" t="s">
        <v>6</v>
      </c>
    </row>
    <row r="8" spans="1:74" ht="12" customHeight="1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205"/>
      <c r="BS8" s="16" t="s">
        <v>6</v>
      </c>
    </row>
    <row r="9" spans="1:74" ht="14.45" customHeight="1">
      <c r="B9" s="19"/>
      <c r="AR9" s="19"/>
      <c r="BE9" s="205"/>
      <c r="BS9" s="16" t="s">
        <v>6</v>
      </c>
    </row>
    <row r="10" spans="1:74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05"/>
      <c r="BS10" s="16" t="s">
        <v>6</v>
      </c>
    </row>
    <row r="11" spans="1:74" ht="18.399999999999999" customHeight="1">
      <c r="B11" s="19"/>
      <c r="E11" s="24" t="s">
        <v>24</v>
      </c>
      <c r="AK11" s="26" t="s">
        <v>25</v>
      </c>
      <c r="AN11" s="24" t="s">
        <v>1</v>
      </c>
      <c r="AR11" s="19"/>
      <c r="BE11" s="205"/>
      <c r="BS11" s="16" t="s">
        <v>6</v>
      </c>
    </row>
    <row r="12" spans="1:74" ht="6.95" customHeight="1">
      <c r="B12" s="19"/>
      <c r="AR12" s="19"/>
      <c r="BE12" s="205"/>
      <c r="BS12" s="16" t="s">
        <v>6</v>
      </c>
    </row>
    <row r="13" spans="1:74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205"/>
      <c r="BS13" s="16" t="s">
        <v>6</v>
      </c>
    </row>
    <row r="14" spans="1:74" ht="12.75">
      <c r="B14" s="19"/>
      <c r="E14" s="226" t="s">
        <v>27</v>
      </c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6" t="s">
        <v>25</v>
      </c>
      <c r="AN14" s="28" t="s">
        <v>27</v>
      </c>
      <c r="AR14" s="19"/>
      <c r="BE14" s="205"/>
      <c r="BS14" s="16" t="s">
        <v>6</v>
      </c>
    </row>
    <row r="15" spans="1:74" ht="6.95" customHeight="1">
      <c r="B15" s="19"/>
      <c r="AR15" s="19"/>
      <c r="BE15" s="205"/>
      <c r="BS15" s="16" t="s">
        <v>3</v>
      </c>
    </row>
    <row r="16" spans="1:74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205"/>
      <c r="BS16" s="16" t="s">
        <v>3</v>
      </c>
    </row>
    <row r="17" spans="2:71" ht="18.399999999999999" customHeight="1">
      <c r="B17" s="19"/>
      <c r="E17" s="24" t="s">
        <v>29</v>
      </c>
      <c r="AK17" s="26" t="s">
        <v>25</v>
      </c>
      <c r="AN17" s="24" t="s">
        <v>1</v>
      </c>
      <c r="AR17" s="19"/>
      <c r="BE17" s="205"/>
      <c r="BS17" s="16" t="s">
        <v>30</v>
      </c>
    </row>
    <row r="18" spans="2:71" ht="6.95" customHeight="1">
      <c r="B18" s="19"/>
      <c r="AR18" s="19"/>
      <c r="BE18" s="205"/>
      <c r="BS18" s="16" t="s">
        <v>31</v>
      </c>
    </row>
    <row r="19" spans="2:71" ht="12" customHeight="1">
      <c r="B19" s="19"/>
      <c r="D19" s="26" t="s">
        <v>32</v>
      </c>
      <c r="AK19" s="26" t="s">
        <v>23</v>
      </c>
      <c r="AN19" s="24" t="s">
        <v>1</v>
      </c>
      <c r="AR19" s="19"/>
      <c r="BE19" s="205"/>
      <c r="BS19" s="16" t="s">
        <v>31</v>
      </c>
    </row>
    <row r="20" spans="2:71" ht="18.399999999999999" customHeight="1">
      <c r="B20" s="19"/>
      <c r="E20" s="24" t="s">
        <v>33</v>
      </c>
      <c r="AK20" s="26" t="s">
        <v>25</v>
      </c>
      <c r="AN20" s="24" t="s">
        <v>1</v>
      </c>
      <c r="AR20" s="19"/>
      <c r="BE20" s="205"/>
      <c r="BS20" s="16" t="s">
        <v>30</v>
      </c>
    </row>
    <row r="21" spans="2:71" ht="6.95" customHeight="1">
      <c r="B21" s="19"/>
      <c r="AR21" s="19"/>
      <c r="BE21" s="205"/>
    </row>
    <row r="22" spans="2:71" ht="12" customHeight="1">
      <c r="B22" s="19"/>
      <c r="D22" s="26" t="s">
        <v>34</v>
      </c>
      <c r="AR22" s="19"/>
      <c r="BE22" s="205"/>
    </row>
    <row r="23" spans="2:71" ht="16.5" customHeight="1">
      <c r="B23" s="19"/>
      <c r="E23" s="228" t="s">
        <v>1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R23" s="19"/>
      <c r="BE23" s="205"/>
    </row>
    <row r="24" spans="2:71" ht="6.95" customHeight="1">
      <c r="B24" s="19"/>
      <c r="AR24" s="19"/>
      <c r="BE24" s="205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5"/>
    </row>
    <row r="26" spans="2:71" s="1" customFormat="1" ht="25.9" customHeight="1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7">
        <f>ROUND(AG94,2)</f>
        <v>0</v>
      </c>
      <c r="AL26" s="208"/>
      <c r="AM26" s="208"/>
      <c r="AN26" s="208"/>
      <c r="AO26" s="208"/>
      <c r="AR26" s="31"/>
      <c r="BE26" s="205"/>
    </row>
    <row r="27" spans="2:71" s="1" customFormat="1" ht="6.95" customHeight="1">
      <c r="B27" s="31"/>
      <c r="AR27" s="31"/>
      <c r="BE27" s="205"/>
    </row>
    <row r="28" spans="2:71" s="1" customFormat="1" ht="12.75">
      <c r="B28" s="31"/>
      <c r="L28" s="229" t="s">
        <v>36</v>
      </c>
      <c r="M28" s="229"/>
      <c r="N28" s="229"/>
      <c r="O28" s="229"/>
      <c r="P28" s="229"/>
      <c r="W28" s="229" t="s">
        <v>37</v>
      </c>
      <c r="X28" s="229"/>
      <c r="Y28" s="229"/>
      <c r="Z28" s="229"/>
      <c r="AA28" s="229"/>
      <c r="AB28" s="229"/>
      <c r="AC28" s="229"/>
      <c r="AD28" s="229"/>
      <c r="AE28" s="229"/>
      <c r="AK28" s="229" t="s">
        <v>38</v>
      </c>
      <c r="AL28" s="229"/>
      <c r="AM28" s="229"/>
      <c r="AN28" s="229"/>
      <c r="AO28" s="229"/>
      <c r="AR28" s="31"/>
      <c r="BE28" s="205"/>
    </row>
    <row r="29" spans="2:71" s="2" customFormat="1" ht="14.45" customHeight="1">
      <c r="B29" s="35"/>
      <c r="D29" s="26" t="s">
        <v>39</v>
      </c>
      <c r="F29" s="26" t="s">
        <v>40</v>
      </c>
      <c r="L29" s="230">
        <v>0.2</v>
      </c>
      <c r="M29" s="203"/>
      <c r="N29" s="203"/>
      <c r="O29" s="203"/>
      <c r="P29" s="203"/>
      <c r="W29" s="202">
        <f>ROUND(AZ94, 2)</f>
        <v>0</v>
      </c>
      <c r="X29" s="203"/>
      <c r="Y29" s="203"/>
      <c r="Z29" s="203"/>
      <c r="AA29" s="203"/>
      <c r="AB29" s="203"/>
      <c r="AC29" s="203"/>
      <c r="AD29" s="203"/>
      <c r="AE29" s="203"/>
      <c r="AK29" s="202">
        <f>ROUND(AV94, 2)</f>
        <v>0</v>
      </c>
      <c r="AL29" s="203"/>
      <c r="AM29" s="203"/>
      <c r="AN29" s="203"/>
      <c r="AO29" s="203"/>
      <c r="AR29" s="35"/>
      <c r="BE29" s="206"/>
    </row>
    <row r="30" spans="2:71" s="2" customFormat="1" ht="14.45" customHeight="1">
      <c r="B30" s="35"/>
      <c r="F30" s="26" t="s">
        <v>41</v>
      </c>
      <c r="L30" s="230">
        <v>0.2</v>
      </c>
      <c r="M30" s="203"/>
      <c r="N30" s="203"/>
      <c r="O30" s="203"/>
      <c r="P30" s="203"/>
      <c r="W30" s="202">
        <f>ROUND(BA94, 2)</f>
        <v>0</v>
      </c>
      <c r="X30" s="203"/>
      <c r="Y30" s="203"/>
      <c r="Z30" s="203"/>
      <c r="AA30" s="203"/>
      <c r="AB30" s="203"/>
      <c r="AC30" s="203"/>
      <c r="AD30" s="203"/>
      <c r="AE30" s="203"/>
      <c r="AK30" s="202">
        <f>ROUND(AW94, 2)</f>
        <v>0</v>
      </c>
      <c r="AL30" s="203"/>
      <c r="AM30" s="203"/>
      <c r="AN30" s="203"/>
      <c r="AO30" s="203"/>
      <c r="AR30" s="35"/>
      <c r="BE30" s="206"/>
    </row>
    <row r="31" spans="2:71" s="2" customFormat="1" ht="14.45" hidden="1" customHeight="1">
      <c r="B31" s="35"/>
      <c r="F31" s="26" t="s">
        <v>42</v>
      </c>
      <c r="L31" s="230">
        <v>0.2</v>
      </c>
      <c r="M31" s="203"/>
      <c r="N31" s="203"/>
      <c r="O31" s="203"/>
      <c r="P31" s="203"/>
      <c r="W31" s="202">
        <f>ROUND(BB94, 2)</f>
        <v>0</v>
      </c>
      <c r="X31" s="203"/>
      <c r="Y31" s="203"/>
      <c r="Z31" s="203"/>
      <c r="AA31" s="203"/>
      <c r="AB31" s="203"/>
      <c r="AC31" s="203"/>
      <c r="AD31" s="203"/>
      <c r="AE31" s="203"/>
      <c r="AK31" s="202">
        <v>0</v>
      </c>
      <c r="AL31" s="203"/>
      <c r="AM31" s="203"/>
      <c r="AN31" s="203"/>
      <c r="AO31" s="203"/>
      <c r="AR31" s="35"/>
      <c r="BE31" s="206"/>
    </row>
    <row r="32" spans="2:71" s="2" customFormat="1" ht="14.45" hidden="1" customHeight="1">
      <c r="B32" s="35"/>
      <c r="F32" s="26" t="s">
        <v>43</v>
      </c>
      <c r="L32" s="230">
        <v>0.2</v>
      </c>
      <c r="M32" s="203"/>
      <c r="N32" s="203"/>
      <c r="O32" s="203"/>
      <c r="P32" s="203"/>
      <c r="W32" s="202">
        <f>ROUND(BC94, 2)</f>
        <v>0</v>
      </c>
      <c r="X32" s="203"/>
      <c r="Y32" s="203"/>
      <c r="Z32" s="203"/>
      <c r="AA32" s="203"/>
      <c r="AB32" s="203"/>
      <c r="AC32" s="203"/>
      <c r="AD32" s="203"/>
      <c r="AE32" s="203"/>
      <c r="AK32" s="202">
        <v>0</v>
      </c>
      <c r="AL32" s="203"/>
      <c r="AM32" s="203"/>
      <c r="AN32" s="203"/>
      <c r="AO32" s="203"/>
      <c r="AR32" s="35"/>
      <c r="BE32" s="206"/>
    </row>
    <row r="33" spans="2:57" s="2" customFormat="1" ht="14.45" hidden="1" customHeight="1">
      <c r="B33" s="35"/>
      <c r="F33" s="26" t="s">
        <v>44</v>
      </c>
      <c r="L33" s="230">
        <v>0</v>
      </c>
      <c r="M33" s="203"/>
      <c r="N33" s="203"/>
      <c r="O33" s="203"/>
      <c r="P33" s="203"/>
      <c r="W33" s="202">
        <f>ROUND(BD94, 2)</f>
        <v>0</v>
      </c>
      <c r="X33" s="203"/>
      <c r="Y33" s="203"/>
      <c r="Z33" s="203"/>
      <c r="AA33" s="203"/>
      <c r="AB33" s="203"/>
      <c r="AC33" s="203"/>
      <c r="AD33" s="203"/>
      <c r="AE33" s="203"/>
      <c r="AK33" s="202">
        <v>0</v>
      </c>
      <c r="AL33" s="203"/>
      <c r="AM33" s="203"/>
      <c r="AN33" s="203"/>
      <c r="AO33" s="203"/>
      <c r="AR33" s="35"/>
      <c r="BE33" s="206"/>
    </row>
    <row r="34" spans="2:57" s="1" customFormat="1" ht="6.95" customHeight="1">
      <c r="B34" s="31"/>
      <c r="AR34" s="31"/>
      <c r="BE34" s="205"/>
    </row>
    <row r="35" spans="2:57" s="1" customFormat="1" ht="25.9" customHeight="1">
      <c r="B35" s="31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09" t="s">
        <v>47</v>
      </c>
      <c r="Y35" s="210"/>
      <c r="Z35" s="210"/>
      <c r="AA35" s="210"/>
      <c r="AB35" s="210"/>
      <c r="AC35" s="38"/>
      <c r="AD35" s="38"/>
      <c r="AE35" s="38"/>
      <c r="AF35" s="38"/>
      <c r="AG35" s="38"/>
      <c r="AH35" s="38"/>
      <c r="AI35" s="38"/>
      <c r="AJ35" s="38"/>
      <c r="AK35" s="211">
        <f>SUM(AK26:AK33)</f>
        <v>0</v>
      </c>
      <c r="AL35" s="210"/>
      <c r="AM35" s="210"/>
      <c r="AN35" s="210"/>
      <c r="AO35" s="212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50</v>
      </c>
      <c r="AI60" s="33"/>
      <c r="AJ60" s="33"/>
      <c r="AK60" s="33"/>
      <c r="AL60" s="33"/>
      <c r="AM60" s="42" t="s">
        <v>51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50</v>
      </c>
      <c r="AI75" s="33"/>
      <c r="AJ75" s="33"/>
      <c r="AK75" s="33"/>
      <c r="AL75" s="33"/>
      <c r="AM75" s="42" t="s">
        <v>51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54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11</v>
      </c>
      <c r="L84" s="3" t="str">
        <f>K5</f>
        <v>952A</v>
      </c>
      <c r="AR84" s="47"/>
    </row>
    <row r="85" spans="1:91" s="4" customFormat="1" ht="36.950000000000003" customHeight="1">
      <c r="B85" s="48"/>
      <c r="C85" s="49" t="s">
        <v>14</v>
      </c>
      <c r="L85" s="221" t="str">
        <f>K6</f>
        <v>Revitalizácia átria Trenčín</v>
      </c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18</v>
      </c>
      <c r="L87" s="50" t="str">
        <f>IF(K8="","",K8)</f>
        <v xml:space="preserve"> </v>
      </c>
      <c r="AI87" s="26" t="s">
        <v>20</v>
      </c>
      <c r="AM87" s="223" t="str">
        <f>IF(AN8= "","",AN8)</f>
        <v>12.6.2019</v>
      </c>
      <c r="AN87" s="223"/>
      <c r="AR87" s="31"/>
    </row>
    <row r="88" spans="1:91" s="1" customFormat="1" ht="6.95" customHeight="1">
      <c r="B88" s="31"/>
      <c r="AR88" s="31"/>
    </row>
    <row r="89" spans="1:91" s="1" customFormat="1" ht="27.95" customHeight="1">
      <c r="B89" s="31"/>
      <c r="C89" s="26" t="s">
        <v>22</v>
      </c>
      <c r="L89" s="3" t="str">
        <f>IF(E11= "","",E11)</f>
        <v>Mesto Trenčín</v>
      </c>
      <c r="AI89" s="26" t="s">
        <v>28</v>
      </c>
      <c r="AM89" s="219" t="str">
        <f>IF(E17="","",E17)</f>
        <v>Ing. Marek Guga arch.- m.A.g</v>
      </c>
      <c r="AN89" s="220"/>
      <c r="AO89" s="220"/>
      <c r="AP89" s="220"/>
      <c r="AR89" s="31"/>
      <c r="AS89" s="215" t="s">
        <v>55</v>
      </c>
      <c r="AT89" s="216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26</v>
      </c>
      <c r="L90" s="3" t="str">
        <f>IF(E14= "Vyplň údaj","",E14)</f>
        <v/>
      </c>
      <c r="AI90" s="26" t="s">
        <v>32</v>
      </c>
      <c r="AM90" s="219" t="str">
        <f>IF(E20="","",E20)</f>
        <v>Martinusová Katarína</v>
      </c>
      <c r="AN90" s="220"/>
      <c r="AO90" s="220"/>
      <c r="AP90" s="220"/>
      <c r="AR90" s="31"/>
      <c r="AS90" s="217"/>
      <c r="AT90" s="218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1" s="1" customFormat="1" ht="10.9" customHeight="1">
      <c r="B91" s="31"/>
      <c r="AR91" s="31"/>
      <c r="AS91" s="217"/>
      <c r="AT91" s="218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1" s="1" customFormat="1" ht="29.25" customHeight="1">
      <c r="B92" s="31"/>
      <c r="C92" s="234" t="s">
        <v>56</v>
      </c>
      <c r="D92" s="235"/>
      <c r="E92" s="235"/>
      <c r="F92" s="235"/>
      <c r="G92" s="235"/>
      <c r="H92" s="56"/>
      <c r="I92" s="236" t="s">
        <v>57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8" t="s">
        <v>58</v>
      </c>
      <c r="AH92" s="235"/>
      <c r="AI92" s="235"/>
      <c r="AJ92" s="235"/>
      <c r="AK92" s="235"/>
      <c r="AL92" s="235"/>
      <c r="AM92" s="235"/>
      <c r="AN92" s="236" t="s">
        <v>59</v>
      </c>
      <c r="AO92" s="235"/>
      <c r="AP92" s="237"/>
      <c r="AQ92" s="57" t="s">
        <v>60</v>
      </c>
      <c r="AR92" s="31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39">
        <f>ROUND(SUM(AG95:AG105),2)</f>
        <v>0</v>
      </c>
      <c r="AH94" s="239"/>
      <c r="AI94" s="239"/>
      <c r="AJ94" s="239"/>
      <c r="AK94" s="239"/>
      <c r="AL94" s="239"/>
      <c r="AM94" s="239"/>
      <c r="AN94" s="240">
        <f t="shared" ref="AN94:AN105" si="0">SUM(AG94,AT94)</f>
        <v>0</v>
      </c>
      <c r="AO94" s="240"/>
      <c r="AP94" s="240"/>
      <c r="AQ94" s="66" t="s">
        <v>1</v>
      </c>
      <c r="AR94" s="62"/>
      <c r="AS94" s="67">
        <f>ROUND(SUM(AS95:AS105),2)</f>
        <v>0</v>
      </c>
      <c r="AT94" s="68">
        <f t="shared" ref="AT94:AT105" si="1">ROUND(SUM(AV94:AW94),2)</f>
        <v>0</v>
      </c>
      <c r="AU94" s="69">
        <f>ROUND(SUM(AU95:AU105),5)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ROUND(SUM(AZ95:AZ105),2)</f>
        <v>0</v>
      </c>
      <c r="BA94" s="68">
        <f>ROUND(SUM(BA95:BA105),2)</f>
        <v>0</v>
      </c>
      <c r="BB94" s="68">
        <f>ROUND(SUM(BB95:BB105),2)</f>
        <v>0</v>
      </c>
      <c r="BC94" s="68">
        <f>ROUND(SUM(BC95:BC105),2)</f>
        <v>0</v>
      </c>
      <c r="BD94" s="70">
        <f>ROUND(SUM(BD95:BD105),2)</f>
        <v>0</v>
      </c>
      <c r="BS94" s="71" t="s">
        <v>74</v>
      </c>
      <c r="BT94" s="71" t="s">
        <v>75</v>
      </c>
      <c r="BU94" s="72" t="s">
        <v>76</v>
      </c>
      <c r="BV94" s="71" t="s">
        <v>77</v>
      </c>
      <c r="BW94" s="71" t="s">
        <v>4</v>
      </c>
      <c r="BX94" s="71" t="s">
        <v>78</v>
      </c>
      <c r="CL94" s="71" t="s">
        <v>1</v>
      </c>
    </row>
    <row r="95" spans="1:91" s="6" customFormat="1" ht="16.5" customHeight="1">
      <c r="A95" s="73" t="s">
        <v>79</v>
      </c>
      <c r="B95" s="74"/>
      <c r="C95" s="75"/>
      <c r="D95" s="233" t="s">
        <v>80</v>
      </c>
      <c r="E95" s="233"/>
      <c r="F95" s="233"/>
      <c r="G95" s="233"/>
      <c r="H95" s="233"/>
      <c r="I95" s="76"/>
      <c r="J95" s="233" t="s">
        <v>81</v>
      </c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3"/>
      <c r="AC95" s="233"/>
      <c r="AD95" s="233"/>
      <c r="AE95" s="233"/>
      <c r="AF95" s="233"/>
      <c r="AG95" s="231">
        <f>'1 - SO 01 - Terénne úpravy'!J30</f>
        <v>0</v>
      </c>
      <c r="AH95" s="232"/>
      <c r="AI95" s="232"/>
      <c r="AJ95" s="232"/>
      <c r="AK95" s="232"/>
      <c r="AL95" s="232"/>
      <c r="AM95" s="232"/>
      <c r="AN95" s="231">
        <f t="shared" si="0"/>
        <v>0</v>
      </c>
      <c r="AO95" s="232"/>
      <c r="AP95" s="232"/>
      <c r="AQ95" s="77" t="s">
        <v>82</v>
      </c>
      <c r="AR95" s="74"/>
      <c r="AS95" s="78">
        <v>0</v>
      </c>
      <c r="AT95" s="79">
        <f t="shared" si="1"/>
        <v>0</v>
      </c>
      <c r="AU95" s="80">
        <f>'1 - SO 01 - Terénne úpravy'!P122</f>
        <v>0</v>
      </c>
      <c r="AV95" s="79">
        <f>'1 - SO 01 - Terénne úpravy'!J33</f>
        <v>0</v>
      </c>
      <c r="AW95" s="79">
        <f>'1 - SO 01 - Terénne úpravy'!J34</f>
        <v>0</v>
      </c>
      <c r="AX95" s="79">
        <f>'1 - SO 01 - Terénne úpravy'!J35</f>
        <v>0</v>
      </c>
      <c r="AY95" s="79">
        <f>'1 - SO 01 - Terénne úpravy'!J36</f>
        <v>0</v>
      </c>
      <c r="AZ95" s="79">
        <f>'1 - SO 01 - Terénne úpravy'!F33</f>
        <v>0</v>
      </c>
      <c r="BA95" s="79">
        <f>'1 - SO 01 - Terénne úpravy'!F34</f>
        <v>0</v>
      </c>
      <c r="BB95" s="79">
        <f>'1 - SO 01 - Terénne úpravy'!F35</f>
        <v>0</v>
      </c>
      <c r="BC95" s="79">
        <f>'1 - SO 01 - Terénne úpravy'!F36</f>
        <v>0</v>
      </c>
      <c r="BD95" s="81">
        <f>'1 - SO 01 - Terénne úpravy'!F37</f>
        <v>0</v>
      </c>
      <c r="BT95" s="82" t="s">
        <v>80</v>
      </c>
      <c r="BV95" s="82" t="s">
        <v>77</v>
      </c>
      <c r="BW95" s="82" t="s">
        <v>83</v>
      </c>
      <c r="BX95" s="82" t="s">
        <v>4</v>
      </c>
      <c r="CL95" s="82" t="s">
        <v>1</v>
      </c>
      <c r="CM95" s="82" t="s">
        <v>75</v>
      </c>
    </row>
    <row r="96" spans="1:91" s="6" customFormat="1" ht="16.5" customHeight="1">
      <c r="A96" s="73" t="s">
        <v>79</v>
      </c>
      <c r="B96" s="74"/>
      <c r="C96" s="75"/>
      <c r="D96" s="233" t="s">
        <v>84</v>
      </c>
      <c r="E96" s="233"/>
      <c r="F96" s="233"/>
      <c r="G96" s="233"/>
      <c r="H96" s="233"/>
      <c r="I96" s="76"/>
      <c r="J96" s="233" t="s">
        <v>85</v>
      </c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  <c r="Z96" s="233"/>
      <c r="AA96" s="233"/>
      <c r="AB96" s="233"/>
      <c r="AC96" s="233"/>
      <c r="AD96" s="233"/>
      <c r="AE96" s="233"/>
      <c r="AF96" s="233"/>
      <c r="AG96" s="231">
        <f>'2 - SO 02 - Spevnené plochy'!J30</f>
        <v>0</v>
      </c>
      <c r="AH96" s="232"/>
      <c r="AI96" s="232"/>
      <c r="AJ96" s="232"/>
      <c r="AK96" s="232"/>
      <c r="AL96" s="232"/>
      <c r="AM96" s="232"/>
      <c r="AN96" s="231">
        <f t="shared" si="0"/>
        <v>0</v>
      </c>
      <c r="AO96" s="232"/>
      <c r="AP96" s="232"/>
      <c r="AQ96" s="77" t="s">
        <v>82</v>
      </c>
      <c r="AR96" s="74"/>
      <c r="AS96" s="78">
        <v>0</v>
      </c>
      <c r="AT96" s="79">
        <f t="shared" si="1"/>
        <v>0</v>
      </c>
      <c r="AU96" s="80">
        <f>'2 - SO 02 - Spevnené plochy'!P123</f>
        <v>0</v>
      </c>
      <c r="AV96" s="79">
        <f>'2 - SO 02 - Spevnené plochy'!J33</f>
        <v>0</v>
      </c>
      <c r="AW96" s="79">
        <f>'2 - SO 02 - Spevnené plochy'!J34</f>
        <v>0</v>
      </c>
      <c r="AX96" s="79">
        <f>'2 - SO 02 - Spevnené plochy'!J35</f>
        <v>0</v>
      </c>
      <c r="AY96" s="79">
        <f>'2 - SO 02 - Spevnené plochy'!J36</f>
        <v>0</v>
      </c>
      <c r="AZ96" s="79">
        <f>'2 - SO 02 - Spevnené plochy'!F33</f>
        <v>0</v>
      </c>
      <c r="BA96" s="79">
        <f>'2 - SO 02 - Spevnené plochy'!F34</f>
        <v>0</v>
      </c>
      <c r="BB96" s="79">
        <f>'2 - SO 02 - Spevnené plochy'!F35</f>
        <v>0</v>
      </c>
      <c r="BC96" s="79">
        <f>'2 - SO 02 - Spevnené plochy'!F36</f>
        <v>0</v>
      </c>
      <c r="BD96" s="81">
        <f>'2 - SO 02 - Spevnené plochy'!F37</f>
        <v>0</v>
      </c>
      <c r="BT96" s="82" t="s">
        <v>80</v>
      </c>
      <c r="BV96" s="82" t="s">
        <v>77</v>
      </c>
      <c r="BW96" s="82" t="s">
        <v>86</v>
      </c>
      <c r="BX96" s="82" t="s">
        <v>4</v>
      </c>
      <c r="CL96" s="82" t="s">
        <v>1</v>
      </c>
      <c r="CM96" s="82" t="s">
        <v>75</v>
      </c>
    </row>
    <row r="97" spans="1:91" s="6" customFormat="1" ht="16.5" customHeight="1">
      <c r="A97" s="73" t="s">
        <v>79</v>
      </c>
      <c r="B97" s="74"/>
      <c r="C97" s="75"/>
      <c r="D97" s="233" t="s">
        <v>87</v>
      </c>
      <c r="E97" s="233"/>
      <c r="F97" s="233"/>
      <c r="G97" s="233"/>
      <c r="H97" s="233"/>
      <c r="I97" s="76"/>
      <c r="J97" s="233" t="s">
        <v>88</v>
      </c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  <c r="Z97" s="233"/>
      <c r="AA97" s="233"/>
      <c r="AB97" s="233"/>
      <c r="AC97" s="233"/>
      <c r="AD97" s="233"/>
      <c r="AE97" s="233"/>
      <c r="AF97" s="233"/>
      <c r="AG97" s="231">
        <f>'3 - SO 03 - Hlavné pódium'!J30</f>
        <v>0</v>
      </c>
      <c r="AH97" s="232"/>
      <c r="AI97" s="232"/>
      <c r="AJ97" s="232"/>
      <c r="AK97" s="232"/>
      <c r="AL97" s="232"/>
      <c r="AM97" s="232"/>
      <c r="AN97" s="231">
        <f t="shared" si="0"/>
        <v>0</v>
      </c>
      <c r="AO97" s="232"/>
      <c r="AP97" s="232"/>
      <c r="AQ97" s="77" t="s">
        <v>82</v>
      </c>
      <c r="AR97" s="74"/>
      <c r="AS97" s="78">
        <v>0</v>
      </c>
      <c r="AT97" s="79">
        <f t="shared" si="1"/>
        <v>0</v>
      </c>
      <c r="AU97" s="80">
        <f>'3 - SO 03 - Hlavné pódium'!P121</f>
        <v>0</v>
      </c>
      <c r="AV97" s="79">
        <f>'3 - SO 03 - Hlavné pódium'!J33</f>
        <v>0</v>
      </c>
      <c r="AW97" s="79">
        <f>'3 - SO 03 - Hlavné pódium'!J34</f>
        <v>0</v>
      </c>
      <c r="AX97" s="79">
        <f>'3 - SO 03 - Hlavné pódium'!J35</f>
        <v>0</v>
      </c>
      <c r="AY97" s="79">
        <f>'3 - SO 03 - Hlavné pódium'!J36</f>
        <v>0</v>
      </c>
      <c r="AZ97" s="79">
        <f>'3 - SO 03 - Hlavné pódium'!F33</f>
        <v>0</v>
      </c>
      <c r="BA97" s="79">
        <f>'3 - SO 03 - Hlavné pódium'!F34</f>
        <v>0</v>
      </c>
      <c r="BB97" s="79">
        <f>'3 - SO 03 - Hlavné pódium'!F35</f>
        <v>0</v>
      </c>
      <c r="BC97" s="79">
        <f>'3 - SO 03 - Hlavné pódium'!F36</f>
        <v>0</v>
      </c>
      <c r="BD97" s="81">
        <f>'3 - SO 03 - Hlavné pódium'!F37</f>
        <v>0</v>
      </c>
      <c r="BT97" s="82" t="s">
        <v>80</v>
      </c>
      <c r="BV97" s="82" t="s">
        <v>77</v>
      </c>
      <c r="BW97" s="82" t="s">
        <v>89</v>
      </c>
      <c r="BX97" s="82" t="s">
        <v>4</v>
      </c>
      <c r="CL97" s="82" t="s">
        <v>1</v>
      </c>
      <c r="CM97" s="82" t="s">
        <v>75</v>
      </c>
    </row>
    <row r="98" spans="1:91" s="6" customFormat="1" ht="16.5" customHeight="1">
      <c r="A98" s="73" t="s">
        <v>79</v>
      </c>
      <c r="B98" s="74"/>
      <c r="C98" s="75"/>
      <c r="D98" s="233" t="s">
        <v>90</v>
      </c>
      <c r="E98" s="233"/>
      <c r="F98" s="233"/>
      <c r="G98" s="233"/>
      <c r="H98" s="233"/>
      <c r="I98" s="76"/>
      <c r="J98" s="233" t="s">
        <v>91</v>
      </c>
      <c r="K98" s="233"/>
      <c r="L98" s="233"/>
      <c r="M98" s="233"/>
      <c r="N98" s="233"/>
      <c r="O98" s="233"/>
      <c r="P98" s="233"/>
      <c r="Q98" s="233"/>
      <c r="R98" s="233"/>
      <c r="S98" s="233"/>
      <c r="T98" s="233"/>
      <c r="U98" s="233"/>
      <c r="V98" s="233"/>
      <c r="W98" s="233"/>
      <c r="X98" s="233"/>
      <c r="Y98" s="233"/>
      <c r="Z98" s="233"/>
      <c r="AA98" s="233"/>
      <c r="AB98" s="233"/>
      <c r="AC98" s="233"/>
      <c r="AD98" s="233"/>
      <c r="AE98" s="233"/>
      <c r="AF98" s="233"/>
      <c r="AG98" s="231">
        <f>'4 - SO 04 - Mobilné zázemie'!J30</f>
        <v>0</v>
      </c>
      <c r="AH98" s="232"/>
      <c r="AI98" s="232"/>
      <c r="AJ98" s="232"/>
      <c r="AK98" s="232"/>
      <c r="AL98" s="232"/>
      <c r="AM98" s="232"/>
      <c r="AN98" s="231">
        <f t="shared" si="0"/>
        <v>0</v>
      </c>
      <c r="AO98" s="232"/>
      <c r="AP98" s="232"/>
      <c r="AQ98" s="77" t="s">
        <v>82</v>
      </c>
      <c r="AR98" s="74"/>
      <c r="AS98" s="78">
        <v>0</v>
      </c>
      <c r="AT98" s="79">
        <f t="shared" si="1"/>
        <v>0</v>
      </c>
      <c r="AU98" s="80">
        <f>'4 - SO 04 - Mobilné zázemie'!P120</f>
        <v>0</v>
      </c>
      <c r="AV98" s="79">
        <f>'4 - SO 04 - Mobilné zázemie'!J33</f>
        <v>0</v>
      </c>
      <c r="AW98" s="79">
        <f>'4 - SO 04 - Mobilné zázemie'!J34</f>
        <v>0</v>
      </c>
      <c r="AX98" s="79">
        <f>'4 - SO 04 - Mobilné zázemie'!J35</f>
        <v>0</v>
      </c>
      <c r="AY98" s="79">
        <f>'4 - SO 04 - Mobilné zázemie'!J36</f>
        <v>0</v>
      </c>
      <c r="AZ98" s="79">
        <f>'4 - SO 04 - Mobilné zázemie'!F33</f>
        <v>0</v>
      </c>
      <c r="BA98" s="79">
        <f>'4 - SO 04 - Mobilné zázemie'!F34</f>
        <v>0</v>
      </c>
      <c r="BB98" s="79">
        <f>'4 - SO 04 - Mobilné zázemie'!F35</f>
        <v>0</v>
      </c>
      <c r="BC98" s="79">
        <f>'4 - SO 04 - Mobilné zázemie'!F36</f>
        <v>0</v>
      </c>
      <c r="BD98" s="81">
        <f>'4 - SO 04 - Mobilné zázemie'!F37</f>
        <v>0</v>
      </c>
      <c r="BT98" s="82" t="s">
        <v>80</v>
      </c>
      <c r="BV98" s="82" t="s">
        <v>77</v>
      </c>
      <c r="BW98" s="82" t="s">
        <v>92</v>
      </c>
      <c r="BX98" s="82" t="s">
        <v>4</v>
      </c>
      <c r="CL98" s="82" t="s">
        <v>1</v>
      </c>
      <c r="CM98" s="82" t="s">
        <v>75</v>
      </c>
    </row>
    <row r="99" spans="1:91" s="6" customFormat="1" ht="16.5" customHeight="1">
      <c r="A99" s="73" t="s">
        <v>79</v>
      </c>
      <c r="B99" s="74"/>
      <c r="C99" s="75"/>
      <c r="D99" s="233" t="s">
        <v>93</v>
      </c>
      <c r="E99" s="233"/>
      <c r="F99" s="233"/>
      <c r="G99" s="233"/>
      <c r="H99" s="233"/>
      <c r="I99" s="76"/>
      <c r="J99" s="233" t="s">
        <v>94</v>
      </c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  <c r="Z99" s="233"/>
      <c r="AA99" s="233"/>
      <c r="AB99" s="233"/>
      <c r="AC99" s="233"/>
      <c r="AD99" s="233"/>
      <c r="AE99" s="233"/>
      <c r="AF99" s="233"/>
      <c r="AG99" s="231">
        <f>'5 - SO 05 - Rozvody NN'!J30</f>
        <v>0</v>
      </c>
      <c r="AH99" s="232"/>
      <c r="AI99" s="232"/>
      <c r="AJ99" s="232"/>
      <c r="AK99" s="232"/>
      <c r="AL99" s="232"/>
      <c r="AM99" s="232"/>
      <c r="AN99" s="231">
        <f t="shared" si="0"/>
        <v>0</v>
      </c>
      <c r="AO99" s="232"/>
      <c r="AP99" s="232"/>
      <c r="AQ99" s="77" t="s">
        <v>82</v>
      </c>
      <c r="AR99" s="74"/>
      <c r="AS99" s="78">
        <v>0</v>
      </c>
      <c r="AT99" s="79">
        <f t="shared" si="1"/>
        <v>0</v>
      </c>
      <c r="AU99" s="80">
        <f>'5 - SO 05 - Rozvody NN'!P119</f>
        <v>0</v>
      </c>
      <c r="AV99" s="79">
        <f>'5 - SO 05 - Rozvody NN'!J33</f>
        <v>0</v>
      </c>
      <c r="AW99" s="79">
        <f>'5 - SO 05 - Rozvody NN'!J34</f>
        <v>0</v>
      </c>
      <c r="AX99" s="79">
        <f>'5 - SO 05 - Rozvody NN'!J35</f>
        <v>0</v>
      </c>
      <c r="AY99" s="79">
        <f>'5 - SO 05 - Rozvody NN'!J36</f>
        <v>0</v>
      </c>
      <c r="AZ99" s="79">
        <f>'5 - SO 05 - Rozvody NN'!F33</f>
        <v>0</v>
      </c>
      <c r="BA99" s="79">
        <f>'5 - SO 05 - Rozvody NN'!F34</f>
        <v>0</v>
      </c>
      <c r="BB99" s="79">
        <f>'5 - SO 05 - Rozvody NN'!F35</f>
        <v>0</v>
      </c>
      <c r="BC99" s="79">
        <f>'5 - SO 05 - Rozvody NN'!F36</f>
        <v>0</v>
      </c>
      <c r="BD99" s="81">
        <f>'5 - SO 05 - Rozvody NN'!F37</f>
        <v>0</v>
      </c>
      <c r="BT99" s="82" t="s">
        <v>80</v>
      </c>
      <c r="BV99" s="82" t="s">
        <v>77</v>
      </c>
      <c r="BW99" s="82" t="s">
        <v>95</v>
      </c>
      <c r="BX99" s="82" t="s">
        <v>4</v>
      </c>
      <c r="CL99" s="82" t="s">
        <v>1</v>
      </c>
      <c r="CM99" s="82" t="s">
        <v>75</v>
      </c>
    </row>
    <row r="100" spans="1:91" s="6" customFormat="1" ht="16.5" customHeight="1">
      <c r="A100" s="73" t="s">
        <v>79</v>
      </c>
      <c r="B100" s="74"/>
      <c r="C100" s="75"/>
      <c r="D100" s="233" t="s">
        <v>96</v>
      </c>
      <c r="E100" s="233"/>
      <c r="F100" s="233"/>
      <c r="G100" s="233"/>
      <c r="H100" s="233"/>
      <c r="I100" s="76"/>
      <c r="J100" s="233" t="s">
        <v>97</v>
      </c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  <c r="AC100" s="233"/>
      <c r="AD100" s="233"/>
      <c r="AE100" s="233"/>
      <c r="AF100" s="233"/>
      <c r="AG100" s="231">
        <f>'6 -  SO 06 Rozšírenie ver...'!J30</f>
        <v>0</v>
      </c>
      <c r="AH100" s="232"/>
      <c r="AI100" s="232"/>
      <c r="AJ100" s="232"/>
      <c r="AK100" s="232"/>
      <c r="AL100" s="232"/>
      <c r="AM100" s="232"/>
      <c r="AN100" s="231">
        <f t="shared" si="0"/>
        <v>0</v>
      </c>
      <c r="AO100" s="232"/>
      <c r="AP100" s="232"/>
      <c r="AQ100" s="77" t="s">
        <v>82</v>
      </c>
      <c r="AR100" s="74"/>
      <c r="AS100" s="78">
        <v>0</v>
      </c>
      <c r="AT100" s="79">
        <f t="shared" si="1"/>
        <v>0</v>
      </c>
      <c r="AU100" s="80">
        <f>'6 -  SO 06 Rozšírenie ver...'!P119</f>
        <v>0</v>
      </c>
      <c r="AV100" s="79">
        <f>'6 -  SO 06 Rozšírenie ver...'!J33</f>
        <v>0</v>
      </c>
      <c r="AW100" s="79">
        <f>'6 -  SO 06 Rozšírenie ver...'!J34</f>
        <v>0</v>
      </c>
      <c r="AX100" s="79">
        <f>'6 -  SO 06 Rozšírenie ver...'!J35</f>
        <v>0</v>
      </c>
      <c r="AY100" s="79">
        <f>'6 -  SO 06 Rozšírenie ver...'!J36</f>
        <v>0</v>
      </c>
      <c r="AZ100" s="79">
        <f>'6 -  SO 06 Rozšírenie ver...'!F33</f>
        <v>0</v>
      </c>
      <c r="BA100" s="79">
        <f>'6 -  SO 06 Rozšírenie ver...'!F34</f>
        <v>0</v>
      </c>
      <c r="BB100" s="79">
        <f>'6 -  SO 06 Rozšírenie ver...'!F35</f>
        <v>0</v>
      </c>
      <c r="BC100" s="79">
        <f>'6 -  SO 06 Rozšírenie ver...'!F36</f>
        <v>0</v>
      </c>
      <c r="BD100" s="81">
        <f>'6 -  SO 06 Rozšírenie ver...'!F37</f>
        <v>0</v>
      </c>
      <c r="BT100" s="82" t="s">
        <v>80</v>
      </c>
      <c r="BV100" s="82" t="s">
        <v>77</v>
      </c>
      <c r="BW100" s="82" t="s">
        <v>98</v>
      </c>
      <c r="BX100" s="82" t="s">
        <v>4</v>
      </c>
      <c r="CL100" s="82" t="s">
        <v>1</v>
      </c>
      <c r="CM100" s="82" t="s">
        <v>75</v>
      </c>
    </row>
    <row r="101" spans="1:91" s="6" customFormat="1" ht="16.5" customHeight="1">
      <c r="A101" s="73" t="s">
        <v>79</v>
      </c>
      <c r="B101" s="74"/>
      <c r="C101" s="75"/>
      <c r="D101" s="233" t="s">
        <v>99</v>
      </c>
      <c r="E101" s="233"/>
      <c r="F101" s="233"/>
      <c r="G101" s="233"/>
      <c r="H101" s="233"/>
      <c r="I101" s="76"/>
      <c r="J101" s="233" t="s">
        <v>100</v>
      </c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233"/>
      <c r="X101" s="233"/>
      <c r="Y101" s="233"/>
      <c r="Z101" s="233"/>
      <c r="AA101" s="233"/>
      <c r="AB101" s="233"/>
      <c r="AC101" s="233"/>
      <c r="AD101" s="233"/>
      <c r="AE101" s="233"/>
      <c r="AF101" s="233"/>
      <c r="AG101" s="231">
        <f>'7 - SO 07 - Vonkajší rozv...'!J30</f>
        <v>0</v>
      </c>
      <c r="AH101" s="232"/>
      <c r="AI101" s="232"/>
      <c r="AJ101" s="232"/>
      <c r="AK101" s="232"/>
      <c r="AL101" s="232"/>
      <c r="AM101" s="232"/>
      <c r="AN101" s="231">
        <f t="shared" si="0"/>
        <v>0</v>
      </c>
      <c r="AO101" s="232"/>
      <c r="AP101" s="232"/>
      <c r="AQ101" s="77" t="s">
        <v>82</v>
      </c>
      <c r="AR101" s="74"/>
      <c r="AS101" s="78">
        <v>0</v>
      </c>
      <c r="AT101" s="79">
        <f t="shared" si="1"/>
        <v>0</v>
      </c>
      <c r="AU101" s="80">
        <f>'7 - SO 07 - Vonkajší rozv...'!P125</f>
        <v>0</v>
      </c>
      <c r="AV101" s="79">
        <f>'7 - SO 07 - Vonkajší rozv...'!J33</f>
        <v>0</v>
      </c>
      <c r="AW101" s="79">
        <f>'7 - SO 07 - Vonkajší rozv...'!J34</f>
        <v>0</v>
      </c>
      <c r="AX101" s="79">
        <f>'7 - SO 07 - Vonkajší rozv...'!J35</f>
        <v>0</v>
      </c>
      <c r="AY101" s="79">
        <f>'7 - SO 07 - Vonkajší rozv...'!J36</f>
        <v>0</v>
      </c>
      <c r="AZ101" s="79">
        <f>'7 - SO 07 - Vonkajší rozv...'!F33</f>
        <v>0</v>
      </c>
      <c r="BA101" s="79">
        <f>'7 - SO 07 - Vonkajší rozv...'!F34</f>
        <v>0</v>
      </c>
      <c r="BB101" s="79">
        <f>'7 - SO 07 - Vonkajší rozv...'!F35</f>
        <v>0</v>
      </c>
      <c r="BC101" s="79">
        <f>'7 - SO 07 - Vonkajší rozv...'!F36</f>
        <v>0</v>
      </c>
      <c r="BD101" s="81">
        <f>'7 - SO 07 - Vonkajší rozv...'!F37</f>
        <v>0</v>
      </c>
      <c r="BT101" s="82" t="s">
        <v>80</v>
      </c>
      <c r="BV101" s="82" t="s">
        <v>77</v>
      </c>
      <c r="BW101" s="82" t="s">
        <v>101</v>
      </c>
      <c r="BX101" s="82" t="s">
        <v>4</v>
      </c>
      <c r="CL101" s="82" t="s">
        <v>1</v>
      </c>
      <c r="CM101" s="82" t="s">
        <v>75</v>
      </c>
    </row>
    <row r="102" spans="1:91" s="6" customFormat="1" ht="16.5" customHeight="1">
      <c r="A102" s="73" t="s">
        <v>79</v>
      </c>
      <c r="B102" s="74"/>
      <c r="C102" s="75"/>
      <c r="D102" s="233" t="s">
        <v>102</v>
      </c>
      <c r="E102" s="233"/>
      <c r="F102" s="233"/>
      <c r="G102" s="233"/>
      <c r="H102" s="233"/>
      <c r="I102" s="76"/>
      <c r="J102" s="233" t="s">
        <v>103</v>
      </c>
      <c r="K102" s="233"/>
      <c r="L102" s="233"/>
      <c r="M102" s="233"/>
      <c r="N102" s="233"/>
      <c r="O102" s="233"/>
      <c r="P102" s="233"/>
      <c r="Q102" s="233"/>
      <c r="R102" s="233"/>
      <c r="S102" s="233"/>
      <c r="T102" s="233"/>
      <c r="U102" s="233"/>
      <c r="V102" s="233"/>
      <c r="W102" s="233"/>
      <c r="X102" s="233"/>
      <c r="Y102" s="233"/>
      <c r="Z102" s="233"/>
      <c r="AA102" s="233"/>
      <c r="AB102" s="233"/>
      <c r="AC102" s="233"/>
      <c r="AD102" s="233"/>
      <c r="AE102" s="233"/>
      <c r="AF102" s="233"/>
      <c r="AG102" s="231">
        <f>'8 - SO 08 - Studňa úžitko...'!J30</f>
        <v>0</v>
      </c>
      <c r="AH102" s="232"/>
      <c r="AI102" s="232"/>
      <c r="AJ102" s="232"/>
      <c r="AK102" s="232"/>
      <c r="AL102" s="232"/>
      <c r="AM102" s="232"/>
      <c r="AN102" s="231">
        <f t="shared" si="0"/>
        <v>0</v>
      </c>
      <c r="AO102" s="232"/>
      <c r="AP102" s="232"/>
      <c r="AQ102" s="77" t="s">
        <v>82</v>
      </c>
      <c r="AR102" s="74"/>
      <c r="AS102" s="78">
        <v>0</v>
      </c>
      <c r="AT102" s="79">
        <f t="shared" si="1"/>
        <v>0</v>
      </c>
      <c r="AU102" s="80">
        <f>'8 - SO 08 - Studňa úžitko...'!P125</f>
        <v>0</v>
      </c>
      <c r="AV102" s="79">
        <f>'8 - SO 08 - Studňa úžitko...'!J33</f>
        <v>0</v>
      </c>
      <c r="AW102" s="79">
        <f>'8 - SO 08 - Studňa úžitko...'!J34</f>
        <v>0</v>
      </c>
      <c r="AX102" s="79">
        <f>'8 - SO 08 - Studňa úžitko...'!J35</f>
        <v>0</v>
      </c>
      <c r="AY102" s="79">
        <f>'8 - SO 08 - Studňa úžitko...'!J36</f>
        <v>0</v>
      </c>
      <c r="AZ102" s="79">
        <f>'8 - SO 08 - Studňa úžitko...'!F33</f>
        <v>0</v>
      </c>
      <c r="BA102" s="79">
        <f>'8 - SO 08 - Studňa úžitko...'!F34</f>
        <v>0</v>
      </c>
      <c r="BB102" s="79">
        <f>'8 - SO 08 - Studňa úžitko...'!F35</f>
        <v>0</v>
      </c>
      <c r="BC102" s="79">
        <f>'8 - SO 08 - Studňa úžitko...'!F36</f>
        <v>0</v>
      </c>
      <c r="BD102" s="81">
        <f>'8 - SO 08 - Studňa úžitko...'!F37</f>
        <v>0</v>
      </c>
      <c r="BT102" s="82" t="s">
        <v>80</v>
      </c>
      <c r="BV102" s="82" t="s">
        <v>77</v>
      </c>
      <c r="BW102" s="82" t="s">
        <v>104</v>
      </c>
      <c r="BX102" s="82" t="s">
        <v>4</v>
      </c>
      <c r="CL102" s="82" t="s">
        <v>1</v>
      </c>
      <c r="CM102" s="82" t="s">
        <v>75</v>
      </c>
    </row>
    <row r="103" spans="1:91" s="6" customFormat="1" ht="16.5" customHeight="1">
      <c r="A103" s="73" t="s">
        <v>79</v>
      </c>
      <c r="B103" s="74"/>
      <c r="C103" s="75"/>
      <c r="D103" s="233" t="s">
        <v>105</v>
      </c>
      <c r="E103" s="233"/>
      <c r="F103" s="233"/>
      <c r="G103" s="233"/>
      <c r="H103" s="233"/>
      <c r="I103" s="76"/>
      <c r="J103" s="233" t="s">
        <v>106</v>
      </c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  <c r="Z103" s="233"/>
      <c r="AA103" s="233"/>
      <c r="AB103" s="233"/>
      <c r="AC103" s="233"/>
      <c r="AD103" s="233"/>
      <c r="AE103" s="233"/>
      <c r="AF103" s="233"/>
      <c r="AG103" s="231">
        <f>'9 - SO 09 - Prípojka dažď...'!J30</f>
        <v>0</v>
      </c>
      <c r="AH103" s="232"/>
      <c r="AI103" s="232"/>
      <c r="AJ103" s="232"/>
      <c r="AK103" s="232"/>
      <c r="AL103" s="232"/>
      <c r="AM103" s="232"/>
      <c r="AN103" s="231">
        <f t="shared" si="0"/>
        <v>0</v>
      </c>
      <c r="AO103" s="232"/>
      <c r="AP103" s="232"/>
      <c r="AQ103" s="77" t="s">
        <v>82</v>
      </c>
      <c r="AR103" s="74"/>
      <c r="AS103" s="78">
        <v>0</v>
      </c>
      <c r="AT103" s="79">
        <f t="shared" si="1"/>
        <v>0</v>
      </c>
      <c r="AU103" s="80">
        <f>'9 - SO 09 - Prípojka dažď...'!P122</f>
        <v>0</v>
      </c>
      <c r="AV103" s="79">
        <f>'9 - SO 09 - Prípojka dažď...'!J33</f>
        <v>0</v>
      </c>
      <c r="AW103" s="79">
        <f>'9 - SO 09 - Prípojka dažď...'!J34</f>
        <v>0</v>
      </c>
      <c r="AX103" s="79">
        <f>'9 - SO 09 - Prípojka dažď...'!J35</f>
        <v>0</v>
      </c>
      <c r="AY103" s="79">
        <f>'9 - SO 09 - Prípojka dažď...'!J36</f>
        <v>0</v>
      </c>
      <c r="AZ103" s="79">
        <f>'9 - SO 09 - Prípojka dažď...'!F33</f>
        <v>0</v>
      </c>
      <c r="BA103" s="79">
        <f>'9 - SO 09 - Prípojka dažď...'!F34</f>
        <v>0</v>
      </c>
      <c r="BB103" s="79">
        <f>'9 - SO 09 - Prípojka dažď...'!F35</f>
        <v>0</v>
      </c>
      <c r="BC103" s="79">
        <f>'9 - SO 09 - Prípojka dažď...'!F36</f>
        <v>0</v>
      </c>
      <c r="BD103" s="81">
        <f>'9 - SO 09 - Prípojka dažď...'!F37</f>
        <v>0</v>
      </c>
      <c r="BT103" s="82" t="s">
        <v>80</v>
      </c>
      <c r="BV103" s="82" t="s">
        <v>77</v>
      </c>
      <c r="BW103" s="82" t="s">
        <v>107</v>
      </c>
      <c r="BX103" s="82" t="s">
        <v>4</v>
      </c>
      <c r="CL103" s="82" t="s">
        <v>1</v>
      </c>
      <c r="CM103" s="82" t="s">
        <v>75</v>
      </c>
    </row>
    <row r="104" spans="1:91" s="6" customFormat="1" ht="16.5" customHeight="1">
      <c r="A104" s="73" t="s">
        <v>79</v>
      </c>
      <c r="B104" s="74"/>
      <c r="C104" s="75"/>
      <c r="D104" s="233" t="s">
        <v>108</v>
      </c>
      <c r="E104" s="233"/>
      <c r="F104" s="233"/>
      <c r="G104" s="233"/>
      <c r="H104" s="233"/>
      <c r="I104" s="76"/>
      <c r="J104" s="233" t="s">
        <v>109</v>
      </c>
      <c r="K104" s="233"/>
      <c r="L104" s="233"/>
      <c r="M104" s="233"/>
      <c r="N104" s="233"/>
      <c r="O104" s="233"/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1">
        <f>'[1]10 - SO 10 - Drobná archi...'!J30</f>
        <v>0</v>
      </c>
      <c r="AH104" s="232"/>
      <c r="AI104" s="232"/>
      <c r="AJ104" s="232"/>
      <c r="AK104" s="232"/>
      <c r="AL104" s="232"/>
      <c r="AM104" s="232"/>
      <c r="AN104" s="231">
        <f t="shared" si="0"/>
        <v>0</v>
      </c>
      <c r="AO104" s="232"/>
      <c r="AP104" s="232"/>
      <c r="AQ104" s="77" t="s">
        <v>82</v>
      </c>
      <c r="AR104" s="74"/>
      <c r="AS104" s="78">
        <v>0</v>
      </c>
      <c r="AT104" s="79">
        <f t="shared" si="1"/>
        <v>0</v>
      </c>
      <c r="AU104" s="80">
        <f>'[1]10 - SO 10 - Drobná archi...'!P118</f>
        <v>0</v>
      </c>
      <c r="AV104" s="79">
        <f>'[1]10 - SO 10 - Drobná archi...'!J33</f>
        <v>0</v>
      </c>
      <c r="AW104" s="79">
        <f>'[1]10 - SO 10 - Drobná archi...'!J34</f>
        <v>0</v>
      </c>
      <c r="AX104" s="79">
        <f>'[1]10 - SO 10 - Drobná archi...'!J35</f>
        <v>0</v>
      </c>
      <c r="AY104" s="79">
        <f>'[1]10 - SO 10 - Drobná archi...'!J36</f>
        <v>0</v>
      </c>
      <c r="AZ104" s="79">
        <f>'[1]10 - SO 10 - Drobná archi...'!F33</f>
        <v>0</v>
      </c>
      <c r="BA104" s="79">
        <f>'[1]10 - SO 10 - Drobná archi...'!F34</f>
        <v>0</v>
      </c>
      <c r="BB104" s="79">
        <f>'[1]10 - SO 10 - Drobná archi...'!F35</f>
        <v>0</v>
      </c>
      <c r="BC104" s="79">
        <f>'[1]10 - SO 10 - Drobná archi...'!F36</f>
        <v>0</v>
      </c>
      <c r="BD104" s="81">
        <f>'[1]10 - SO 10 - Drobná archi...'!F37</f>
        <v>0</v>
      </c>
      <c r="BT104" s="82" t="s">
        <v>80</v>
      </c>
      <c r="BV104" s="82" t="s">
        <v>77</v>
      </c>
      <c r="BW104" s="82" t="s">
        <v>110</v>
      </c>
      <c r="BX104" s="82" t="s">
        <v>4</v>
      </c>
      <c r="CL104" s="82" t="s">
        <v>1</v>
      </c>
      <c r="CM104" s="82" t="s">
        <v>75</v>
      </c>
    </row>
    <row r="105" spans="1:91" s="6" customFormat="1" ht="16.5" customHeight="1">
      <c r="A105" s="73" t="s">
        <v>79</v>
      </c>
      <c r="B105" s="74"/>
      <c r="C105" s="75"/>
      <c r="D105" s="233" t="s">
        <v>111</v>
      </c>
      <c r="E105" s="233"/>
      <c r="F105" s="233"/>
      <c r="G105" s="233"/>
      <c r="H105" s="233"/>
      <c r="I105" s="76"/>
      <c r="J105" s="233" t="s">
        <v>112</v>
      </c>
      <c r="K105" s="233"/>
      <c r="L105" s="233"/>
      <c r="M105" s="233"/>
      <c r="N105" s="233"/>
      <c r="O105" s="233"/>
      <c r="P105" s="233"/>
      <c r="Q105" s="233"/>
      <c r="R105" s="233"/>
      <c r="S105" s="233"/>
      <c r="T105" s="233"/>
      <c r="U105" s="233"/>
      <c r="V105" s="233"/>
      <c r="W105" s="233"/>
      <c r="X105" s="233"/>
      <c r="Y105" s="233"/>
      <c r="Z105" s="233"/>
      <c r="AA105" s="233"/>
      <c r="AB105" s="233"/>
      <c r="AC105" s="233"/>
      <c r="AD105" s="233"/>
      <c r="AE105" s="233"/>
      <c r="AF105" s="233"/>
      <c r="AG105" s="231">
        <f>'[2]11 - SO 11 - Sadové úpravy'!J30</f>
        <v>0</v>
      </c>
      <c r="AH105" s="232"/>
      <c r="AI105" s="232"/>
      <c r="AJ105" s="232"/>
      <c r="AK105" s="232"/>
      <c r="AL105" s="232"/>
      <c r="AM105" s="232"/>
      <c r="AN105" s="231">
        <f t="shared" si="0"/>
        <v>0</v>
      </c>
      <c r="AO105" s="232"/>
      <c r="AP105" s="232"/>
      <c r="AQ105" s="77" t="s">
        <v>82</v>
      </c>
      <c r="AR105" s="74"/>
      <c r="AS105" s="83">
        <v>0</v>
      </c>
      <c r="AT105" s="84">
        <f t="shared" si="1"/>
        <v>0</v>
      </c>
      <c r="AU105" s="85">
        <f>'[2]11 - SO 11 - Sadové úpravy'!P121</f>
        <v>0</v>
      </c>
      <c r="AV105" s="84">
        <f>'[2]11 - SO 11 - Sadové úpravy'!J33</f>
        <v>0</v>
      </c>
      <c r="AW105" s="84">
        <f>'[2]11 - SO 11 - Sadové úpravy'!J34</f>
        <v>0</v>
      </c>
      <c r="AX105" s="84">
        <f>'[2]11 - SO 11 - Sadové úpravy'!J35</f>
        <v>0</v>
      </c>
      <c r="AY105" s="84">
        <f>'[2]11 - SO 11 - Sadové úpravy'!J36</f>
        <v>0</v>
      </c>
      <c r="AZ105" s="84">
        <f>'[2]11 - SO 11 - Sadové úpravy'!F33</f>
        <v>0</v>
      </c>
      <c r="BA105" s="84">
        <f>'[2]11 - SO 11 - Sadové úpravy'!F34</f>
        <v>0</v>
      </c>
      <c r="BB105" s="84">
        <f>'[2]11 - SO 11 - Sadové úpravy'!F35</f>
        <v>0</v>
      </c>
      <c r="BC105" s="84">
        <f>'[2]11 - SO 11 - Sadové úpravy'!F36</f>
        <v>0</v>
      </c>
      <c r="BD105" s="86">
        <f>'[2]11 - SO 11 - Sadové úpravy'!F37</f>
        <v>0</v>
      </c>
      <c r="BT105" s="82" t="s">
        <v>80</v>
      </c>
      <c r="BV105" s="82" t="s">
        <v>77</v>
      </c>
      <c r="BW105" s="82" t="s">
        <v>113</v>
      </c>
      <c r="BX105" s="82" t="s">
        <v>4</v>
      </c>
      <c r="CL105" s="82" t="s">
        <v>1</v>
      </c>
      <c r="CM105" s="82" t="s">
        <v>75</v>
      </c>
    </row>
    <row r="106" spans="1:91" s="1" customFormat="1" ht="30" customHeight="1">
      <c r="B106" s="31"/>
      <c r="AR106" s="31"/>
    </row>
    <row r="107" spans="1:91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31"/>
    </row>
  </sheetData>
  <mergeCells count="82">
    <mergeCell ref="AN94:AP94"/>
    <mergeCell ref="AG99:AM99"/>
    <mergeCell ref="AG100:AM100"/>
    <mergeCell ref="AG101:AM101"/>
    <mergeCell ref="AG102:AM102"/>
    <mergeCell ref="AG94:AM94"/>
    <mergeCell ref="AN96:AP96"/>
    <mergeCell ref="AG96:AM96"/>
    <mergeCell ref="AN97:AP97"/>
    <mergeCell ref="AG97:AM97"/>
    <mergeCell ref="AG98:AM98"/>
    <mergeCell ref="C92:G92"/>
    <mergeCell ref="I92:AF92"/>
    <mergeCell ref="J95:AF95"/>
    <mergeCell ref="J96:AF96"/>
    <mergeCell ref="J97:AF97"/>
    <mergeCell ref="D100:H100"/>
    <mergeCell ref="D101:H101"/>
    <mergeCell ref="D103:H103"/>
    <mergeCell ref="D104:H104"/>
    <mergeCell ref="D105:H105"/>
    <mergeCell ref="D95:H95"/>
    <mergeCell ref="D96:H96"/>
    <mergeCell ref="D97:H97"/>
    <mergeCell ref="D98:H98"/>
    <mergeCell ref="D99:H99"/>
    <mergeCell ref="AN102:AP102"/>
    <mergeCell ref="AN103:AP103"/>
    <mergeCell ref="AN104:AP104"/>
    <mergeCell ref="AN105:AP105"/>
    <mergeCell ref="D102:H102"/>
    <mergeCell ref="AG104:AM104"/>
    <mergeCell ref="AG103:AM103"/>
    <mergeCell ref="AG105:AM105"/>
    <mergeCell ref="J102:AF102"/>
    <mergeCell ref="J103:AF103"/>
    <mergeCell ref="J104:AF104"/>
    <mergeCell ref="J105:AF105"/>
    <mergeCell ref="L30:P30"/>
    <mergeCell ref="L31:P31"/>
    <mergeCell ref="L32:P32"/>
    <mergeCell ref="L33:P33"/>
    <mergeCell ref="AN101:AP101"/>
    <mergeCell ref="AN98:AP98"/>
    <mergeCell ref="AN99:AP99"/>
    <mergeCell ref="AN100:AP100"/>
    <mergeCell ref="J98:AF98"/>
    <mergeCell ref="J99:AF99"/>
    <mergeCell ref="J100:AF100"/>
    <mergeCell ref="J101:AF101"/>
    <mergeCell ref="AN92:AP92"/>
    <mergeCell ref="AG92:AM92"/>
    <mergeCell ref="AN95:AP95"/>
    <mergeCell ref="AG95:AM95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 - SO 01 - Terénne úpravy'!C2" display="/" xr:uid="{00000000-0004-0000-0000-000000000000}"/>
    <hyperlink ref="A96" location="'2 - SO 02 - Spevnené plochy'!C2" display="/" xr:uid="{00000000-0004-0000-0000-000001000000}"/>
    <hyperlink ref="A97" location="'3 - SO 03 - Hlavné pódium'!C2" display="/" xr:uid="{00000000-0004-0000-0000-000002000000}"/>
    <hyperlink ref="A98" location="'4 - SO 04 - Mobilné zázemie'!C2" display="/" xr:uid="{00000000-0004-0000-0000-000003000000}"/>
    <hyperlink ref="A99" location="'5 - SO 05 - Rozvody NN'!C2" display="/" xr:uid="{00000000-0004-0000-0000-000004000000}"/>
    <hyperlink ref="A100" location="'6 -  SO 06 Rozšírenie ver...'!C2" display="/" xr:uid="{00000000-0004-0000-0000-000005000000}"/>
    <hyperlink ref="A101" location="'7 - SO 07 - Vonkajší rozv...'!C2" display="/" xr:uid="{00000000-0004-0000-0000-000006000000}"/>
    <hyperlink ref="A102" location="'8 - SO 08 - Studňa úžitko...'!C2" display="/" xr:uid="{00000000-0004-0000-0000-000007000000}"/>
    <hyperlink ref="A103" location="'9 - SO 09 - Prípojka dažď...'!C2" display="/" xr:uid="{00000000-0004-0000-0000-000008000000}"/>
    <hyperlink ref="A104" location="'10 - SO 10 - Drobná archi...'!C2" display="/" xr:uid="{00000000-0004-0000-0000-000009000000}"/>
    <hyperlink ref="A105" location="'11 - SO 11 - Sadové úpravy'!C2" display="/" xr:uid="{00000000-0004-0000-0000-00000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60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107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75</v>
      </c>
    </row>
    <row r="4" spans="2:46" ht="24.95" customHeight="1">
      <c r="B4" s="19"/>
      <c r="D4" s="20" t="s">
        <v>114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41" t="str">
        <f>'Rekapitulácia stavby'!K6</f>
        <v>Revitalizácia átria Trenčín</v>
      </c>
      <c r="F7" s="242"/>
      <c r="G7" s="242"/>
      <c r="H7" s="242"/>
      <c r="L7" s="19"/>
    </row>
    <row r="8" spans="2:46" s="1" customFormat="1" ht="12" customHeight="1">
      <c r="B8" s="31"/>
      <c r="D8" s="26" t="s">
        <v>115</v>
      </c>
      <c r="I8" s="90"/>
      <c r="L8" s="31"/>
    </row>
    <row r="9" spans="2:46" s="1" customFormat="1" ht="36.950000000000003" customHeight="1">
      <c r="B9" s="31"/>
      <c r="E9" s="221" t="s">
        <v>1046</v>
      </c>
      <c r="F9" s="243"/>
      <c r="G9" s="243"/>
      <c r="H9" s="243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91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91" t="s">
        <v>20</v>
      </c>
      <c r="J12" s="51" t="str">
        <f>'Rekapitulácia stavby'!AN8</f>
        <v>12.6.2019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22</v>
      </c>
      <c r="I14" s="91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91" t="s">
        <v>25</v>
      </c>
      <c r="J15" s="24" t="s">
        <v>1</v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26</v>
      </c>
      <c r="I17" s="91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4" t="str">
        <f>'Rekapitulácia stavby'!E14</f>
        <v>Vyplň údaj</v>
      </c>
      <c r="F18" s="224"/>
      <c r="G18" s="224"/>
      <c r="H18" s="224"/>
      <c r="I18" s="91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28</v>
      </c>
      <c r="I20" s="91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1047</v>
      </c>
      <c r="I21" s="91" t="s">
        <v>25</v>
      </c>
      <c r="J21" s="24" t="s">
        <v>1</v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91" t="s">
        <v>25</v>
      </c>
      <c r="J24" s="24" t="s">
        <v>1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34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35</v>
      </c>
      <c r="I30" s="90"/>
      <c r="J30" s="65">
        <f>ROUND(J122,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96" t="s">
        <v>36</v>
      </c>
      <c r="J32" s="34" t="s">
        <v>38</v>
      </c>
      <c r="L32" s="31"/>
    </row>
    <row r="33" spans="2:12" s="1" customFormat="1" ht="14.45" customHeight="1">
      <c r="B33" s="31"/>
      <c r="D33" s="97" t="s">
        <v>39</v>
      </c>
      <c r="E33" s="26" t="s">
        <v>40</v>
      </c>
      <c r="F33" s="98">
        <f>ROUND((SUM(BE122:BE159)),  2)</f>
        <v>0</v>
      </c>
      <c r="I33" s="99">
        <v>0.2</v>
      </c>
      <c r="J33" s="98">
        <f>ROUND(((SUM(BE122:BE159))*I33),  2)</f>
        <v>0</v>
      </c>
      <c r="L33" s="31"/>
    </row>
    <row r="34" spans="2:12" s="1" customFormat="1" ht="14.45" customHeight="1">
      <c r="B34" s="31"/>
      <c r="E34" s="26" t="s">
        <v>41</v>
      </c>
      <c r="F34" s="98">
        <f>ROUND((SUM(BF122:BF159)),  2)</f>
        <v>0</v>
      </c>
      <c r="I34" s="99">
        <v>0.2</v>
      </c>
      <c r="J34" s="98">
        <f>ROUND(((SUM(BF122:BF159))*I34),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8">
        <f>ROUND((SUM(BG122:BG159)),  2)</f>
        <v>0</v>
      </c>
      <c r="I35" s="99">
        <v>0.2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8">
        <f>ROUND((SUM(BH122:BH159)),  2)</f>
        <v>0</v>
      </c>
      <c r="I36" s="99">
        <v>0.2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8">
        <f>ROUND((SUM(BI122:BI159)),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45</v>
      </c>
      <c r="E39" s="56"/>
      <c r="F39" s="56"/>
      <c r="G39" s="102" t="s">
        <v>46</v>
      </c>
      <c r="H39" s="103" t="s">
        <v>47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108" t="s">
        <v>51</v>
      </c>
      <c r="G61" s="42" t="s">
        <v>50</v>
      </c>
      <c r="H61" s="33"/>
      <c r="I61" s="109"/>
      <c r="J61" s="11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108" t="s">
        <v>51</v>
      </c>
      <c r="G76" s="42" t="s">
        <v>50</v>
      </c>
      <c r="H76" s="33"/>
      <c r="I76" s="109"/>
      <c r="J76" s="11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118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14</v>
      </c>
      <c r="I84" s="90"/>
      <c r="L84" s="31"/>
    </row>
    <row r="85" spans="2:47" s="1" customFormat="1" ht="16.5" customHeight="1">
      <c r="B85" s="31"/>
      <c r="E85" s="241" t="str">
        <f>E7</f>
        <v>Revitalizácia átria Trenčín</v>
      </c>
      <c r="F85" s="242"/>
      <c r="G85" s="242"/>
      <c r="H85" s="242"/>
      <c r="I85" s="90"/>
      <c r="L85" s="31"/>
    </row>
    <row r="86" spans="2:47" s="1" customFormat="1" ht="12" customHeight="1">
      <c r="B86" s="31"/>
      <c r="C86" s="26" t="s">
        <v>115</v>
      </c>
      <c r="I86" s="90"/>
      <c r="L86" s="31"/>
    </row>
    <row r="87" spans="2:47" s="1" customFormat="1" ht="16.5" customHeight="1">
      <c r="B87" s="31"/>
      <c r="E87" s="221" t="str">
        <f>E9</f>
        <v>9 - SO 09 - Prípojka dažďovej kanalizácie</v>
      </c>
      <c r="F87" s="243"/>
      <c r="G87" s="243"/>
      <c r="H87" s="243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18</v>
      </c>
      <c r="F89" s="24" t="str">
        <f>F12</f>
        <v xml:space="preserve"> </v>
      </c>
      <c r="I89" s="91" t="s">
        <v>20</v>
      </c>
      <c r="J89" s="51" t="str">
        <f>IF(J12="","",J12)</f>
        <v>12.6.2019</v>
      </c>
      <c r="L89" s="31"/>
    </row>
    <row r="90" spans="2:47" s="1" customFormat="1" ht="6.95" customHeight="1">
      <c r="B90" s="31"/>
      <c r="I90" s="90"/>
      <c r="L90" s="31"/>
    </row>
    <row r="91" spans="2:47" s="1" customFormat="1" ht="27.95" customHeight="1">
      <c r="B91" s="31"/>
      <c r="C91" s="26" t="s">
        <v>22</v>
      </c>
      <c r="F91" s="24" t="str">
        <f>E15</f>
        <v>Mesto Trenčín</v>
      </c>
      <c r="I91" s="91" t="s">
        <v>28</v>
      </c>
      <c r="J91" s="29" t="str">
        <f>E21</f>
        <v>G - ateliér, Ing.arch. Peter Guga</v>
      </c>
      <c r="L91" s="31"/>
    </row>
    <row r="92" spans="2:47" s="1" customFormat="1" ht="27.95" customHeight="1">
      <c r="B92" s="31"/>
      <c r="C92" s="26" t="s">
        <v>26</v>
      </c>
      <c r="F92" s="24" t="str">
        <f>IF(E18="","",E18)</f>
        <v>Vyplň údaj</v>
      </c>
      <c r="I92" s="91" t="s">
        <v>32</v>
      </c>
      <c r="J92" s="29" t="str">
        <f>E24</f>
        <v>Martinusová Katarína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119</v>
      </c>
      <c r="D94" s="100"/>
      <c r="E94" s="100"/>
      <c r="F94" s="100"/>
      <c r="G94" s="100"/>
      <c r="H94" s="100"/>
      <c r="I94" s="114"/>
      <c r="J94" s="115" t="s">
        <v>120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121</v>
      </c>
      <c r="I96" s="90"/>
      <c r="J96" s="65">
        <f>J122</f>
        <v>0</v>
      </c>
      <c r="L96" s="31"/>
      <c r="AU96" s="16" t="s">
        <v>122</v>
      </c>
    </row>
    <row r="97" spans="2:12" s="8" customFormat="1" ht="24.95" customHeight="1">
      <c r="B97" s="117"/>
      <c r="D97" s="118" t="s">
        <v>905</v>
      </c>
      <c r="E97" s="119"/>
      <c r="F97" s="119"/>
      <c r="G97" s="119"/>
      <c r="H97" s="119"/>
      <c r="I97" s="120"/>
      <c r="J97" s="121">
        <f>J123</f>
        <v>0</v>
      </c>
      <c r="L97" s="117"/>
    </row>
    <row r="98" spans="2:12" s="9" customFormat="1" ht="19.899999999999999" customHeight="1">
      <c r="B98" s="122"/>
      <c r="D98" s="123" t="s">
        <v>906</v>
      </c>
      <c r="E98" s="124"/>
      <c r="F98" s="124"/>
      <c r="G98" s="124"/>
      <c r="H98" s="124"/>
      <c r="I98" s="125"/>
      <c r="J98" s="126">
        <f>J124</f>
        <v>0</v>
      </c>
      <c r="L98" s="122"/>
    </row>
    <row r="99" spans="2:12" s="9" customFormat="1" ht="19.899999999999999" customHeight="1">
      <c r="B99" s="122"/>
      <c r="D99" s="123" t="s">
        <v>907</v>
      </c>
      <c r="E99" s="124"/>
      <c r="F99" s="124"/>
      <c r="G99" s="124"/>
      <c r="H99" s="124"/>
      <c r="I99" s="125"/>
      <c r="J99" s="126">
        <f>J140</f>
        <v>0</v>
      </c>
      <c r="L99" s="122"/>
    </row>
    <row r="100" spans="2:12" s="9" customFormat="1" ht="19.899999999999999" customHeight="1">
      <c r="B100" s="122"/>
      <c r="D100" s="123" t="s">
        <v>908</v>
      </c>
      <c r="E100" s="124"/>
      <c r="F100" s="124"/>
      <c r="G100" s="124"/>
      <c r="H100" s="124"/>
      <c r="I100" s="125"/>
      <c r="J100" s="126">
        <f>J143</f>
        <v>0</v>
      </c>
      <c r="L100" s="122"/>
    </row>
    <row r="101" spans="2:12" s="8" customFormat="1" ht="24.95" customHeight="1">
      <c r="B101" s="117"/>
      <c r="D101" s="118" t="s">
        <v>1048</v>
      </c>
      <c r="E101" s="119"/>
      <c r="F101" s="119"/>
      <c r="G101" s="119"/>
      <c r="H101" s="119"/>
      <c r="I101" s="120"/>
      <c r="J101" s="121">
        <f>J155</f>
        <v>0</v>
      </c>
      <c r="L101" s="117"/>
    </row>
    <row r="102" spans="2:12" s="9" customFormat="1" ht="19.899999999999999" customHeight="1">
      <c r="B102" s="122"/>
      <c r="D102" s="123" t="s">
        <v>1049</v>
      </c>
      <c r="E102" s="124"/>
      <c r="F102" s="124"/>
      <c r="G102" s="124"/>
      <c r="H102" s="124"/>
      <c r="I102" s="125"/>
      <c r="J102" s="126">
        <f>J156</f>
        <v>0</v>
      </c>
      <c r="L102" s="122"/>
    </row>
    <row r="103" spans="2:12" s="1" customFormat="1" ht="21.75" customHeight="1">
      <c r="B103" s="31"/>
      <c r="I103" s="90"/>
      <c r="L103" s="31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111"/>
      <c r="J104" s="44"/>
      <c r="K104" s="44"/>
      <c r="L104" s="31"/>
    </row>
    <row r="108" spans="2:12" s="1" customFormat="1" ht="6.95" customHeight="1">
      <c r="B108" s="45"/>
      <c r="C108" s="46"/>
      <c r="D108" s="46"/>
      <c r="E108" s="46"/>
      <c r="F108" s="46"/>
      <c r="G108" s="46"/>
      <c r="H108" s="46"/>
      <c r="I108" s="112"/>
      <c r="J108" s="46"/>
      <c r="K108" s="46"/>
      <c r="L108" s="31"/>
    </row>
    <row r="109" spans="2:12" s="1" customFormat="1" ht="24.95" customHeight="1">
      <c r="B109" s="31"/>
      <c r="C109" s="20" t="s">
        <v>129</v>
      </c>
      <c r="I109" s="90"/>
      <c r="L109" s="31"/>
    </row>
    <row r="110" spans="2:12" s="1" customFormat="1" ht="6.95" customHeight="1">
      <c r="B110" s="31"/>
      <c r="I110" s="90"/>
      <c r="L110" s="31"/>
    </row>
    <row r="111" spans="2:12" s="1" customFormat="1" ht="12" customHeight="1">
      <c r="B111" s="31"/>
      <c r="C111" s="26" t="s">
        <v>14</v>
      </c>
      <c r="I111" s="90"/>
      <c r="L111" s="31"/>
    </row>
    <row r="112" spans="2:12" s="1" customFormat="1" ht="16.5" customHeight="1">
      <c r="B112" s="31"/>
      <c r="E112" s="241" t="str">
        <f>E7</f>
        <v>Revitalizácia átria Trenčín</v>
      </c>
      <c r="F112" s="242"/>
      <c r="G112" s="242"/>
      <c r="H112" s="242"/>
      <c r="I112" s="90"/>
      <c r="L112" s="31"/>
    </row>
    <row r="113" spans="2:65" s="1" customFormat="1" ht="12" customHeight="1">
      <c r="B113" s="31"/>
      <c r="C113" s="26" t="s">
        <v>115</v>
      </c>
      <c r="I113" s="90"/>
      <c r="L113" s="31"/>
    </row>
    <row r="114" spans="2:65" s="1" customFormat="1" ht="16.5" customHeight="1">
      <c r="B114" s="31"/>
      <c r="E114" s="221" t="str">
        <f>E9</f>
        <v>9 - SO 09 - Prípojka dažďovej kanalizácie</v>
      </c>
      <c r="F114" s="243"/>
      <c r="G114" s="243"/>
      <c r="H114" s="243"/>
      <c r="I114" s="90"/>
      <c r="L114" s="31"/>
    </row>
    <row r="115" spans="2:65" s="1" customFormat="1" ht="6.95" customHeight="1">
      <c r="B115" s="31"/>
      <c r="I115" s="90"/>
      <c r="L115" s="31"/>
    </row>
    <row r="116" spans="2:65" s="1" customFormat="1" ht="12" customHeight="1">
      <c r="B116" s="31"/>
      <c r="C116" s="26" t="s">
        <v>18</v>
      </c>
      <c r="F116" s="24" t="str">
        <f>F12</f>
        <v xml:space="preserve"> </v>
      </c>
      <c r="I116" s="91" t="s">
        <v>20</v>
      </c>
      <c r="J116" s="51" t="str">
        <f>IF(J12="","",J12)</f>
        <v>12.6.2019</v>
      </c>
      <c r="L116" s="31"/>
    </row>
    <row r="117" spans="2:65" s="1" customFormat="1" ht="6.95" customHeight="1">
      <c r="B117" s="31"/>
      <c r="I117" s="90"/>
      <c r="L117" s="31"/>
    </row>
    <row r="118" spans="2:65" s="1" customFormat="1" ht="27.95" customHeight="1">
      <c r="B118" s="31"/>
      <c r="C118" s="26" t="s">
        <v>22</v>
      </c>
      <c r="F118" s="24" t="str">
        <f>E15</f>
        <v>Mesto Trenčín</v>
      </c>
      <c r="I118" s="91" t="s">
        <v>28</v>
      </c>
      <c r="J118" s="29" t="str">
        <f>E21</f>
        <v>G - ateliér, Ing.arch. Peter Guga</v>
      </c>
      <c r="L118" s="31"/>
    </row>
    <row r="119" spans="2:65" s="1" customFormat="1" ht="27.95" customHeight="1">
      <c r="B119" s="31"/>
      <c r="C119" s="26" t="s">
        <v>26</v>
      </c>
      <c r="F119" s="24" t="str">
        <f>IF(E18="","",E18)</f>
        <v>Vyplň údaj</v>
      </c>
      <c r="I119" s="91" t="s">
        <v>32</v>
      </c>
      <c r="J119" s="29" t="str">
        <f>E24</f>
        <v>Martinusová Katarína</v>
      </c>
      <c r="L119" s="31"/>
    </row>
    <row r="120" spans="2:65" s="1" customFormat="1" ht="10.35" customHeight="1">
      <c r="B120" s="31"/>
      <c r="I120" s="90"/>
      <c r="L120" s="31"/>
    </row>
    <row r="121" spans="2:65" s="10" customFormat="1" ht="29.25" customHeight="1">
      <c r="B121" s="127"/>
      <c r="C121" s="128" t="s">
        <v>130</v>
      </c>
      <c r="D121" s="129" t="s">
        <v>60</v>
      </c>
      <c r="E121" s="129" t="s">
        <v>56</v>
      </c>
      <c r="F121" s="129" t="s">
        <v>57</v>
      </c>
      <c r="G121" s="129" t="s">
        <v>131</v>
      </c>
      <c r="H121" s="129" t="s">
        <v>132</v>
      </c>
      <c r="I121" s="130" t="s">
        <v>133</v>
      </c>
      <c r="J121" s="131" t="s">
        <v>120</v>
      </c>
      <c r="K121" s="132" t="s">
        <v>134</v>
      </c>
      <c r="L121" s="127"/>
      <c r="M121" s="58" t="s">
        <v>1</v>
      </c>
      <c r="N121" s="59" t="s">
        <v>39</v>
      </c>
      <c r="O121" s="59" t="s">
        <v>135</v>
      </c>
      <c r="P121" s="59" t="s">
        <v>136</v>
      </c>
      <c r="Q121" s="59" t="s">
        <v>137</v>
      </c>
      <c r="R121" s="59" t="s">
        <v>138</v>
      </c>
      <c r="S121" s="59" t="s">
        <v>139</v>
      </c>
      <c r="T121" s="60" t="s">
        <v>140</v>
      </c>
    </row>
    <row r="122" spans="2:65" s="1" customFormat="1" ht="22.9" customHeight="1">
      <c r="B122" s="31"/>
      <c r="C122" s="63" t="s">
        <v>121</v>
      </c>
      <c r="I122" s="90"/>
      <c r="J122" s="133">
        <f>BK122</f>
        <v>0</v>
      </c>
      <c r="L122" s="31"/>
      <c r="M122" s="61"/>
      <c r="N122" s="52"/>
      <c r="O122" s="52"/>
      <c r="P122" s="134">
        <f>P123+P155</f>
        <v>0</v>
      </c>
      <c r="Q122" s="52"/>
      <c r="R122" s="134">
        <f>R123+R155</f>
        <v>0</v>
      </c>
      <c r="S122" s="52"/>
      <c r="T122" s="135">
        <f>T123+T155</f>
        <v>0</v>
      </c>
      <c r="AT122" s="16" t="s">
        <v>74</v>
      </c>
      <c r="AU122" s="16" t="s">
        <v>122</v>
      </c>
      <c r="BK122" s="136">
        <f>BK123+BK155</f>
        <v>0</v>
      </c>
    </row>
    <row r="123" spans="2:65" s="11" customFormat="1" ht="25.9" customHeight="1">
      <c r="B123" s="137"/>
      <c r="D123" s="138" t="s">
        <v>74</v>
      </c>
      <c r="E123" s="139" t="s">
        <v>403</v>
      </c>
      <c r="F123" s="139" t="s">
        <v>914</v>
      </c>
      <c r="I123" s="140"/>
      <c r="J123" s="141">
        <f>BK123</f>
        <v>0</v>
      </c>
      <c r="L123" s="137"/>
      <c r="M123" s="142"/>
      <c r="N123" s="143"/>
      <c r="O123" s="143"/>
      <c r="P123" s="144">
        <f>P124+P140+P143</f>
        <v>0</v>
      </c>
      <c r="Q123" s="143"/>
      <c r="R123" s="144">
        <f>R124+R140+R143</f>
        <v>0</v>
      </c>
      <c r="S123" s="143"/>
      <c r="T123" s="145">
        <f>T124+T140+T143</f>
        <v>0</v>
      </c>
      <c r="AR123" s="138" t="s">
        <v>80</v>
      </c>
      <c r="AT123" s="146" t="s">
        <v>74</v>
      </c>
      <c r="AU123" s="146" t="s">
        <v>75</v>
      </c>
      <c r="AY123" s="138" t="s">
        <v>142</v>
      </c>
      <c r="BK123" s="147">
        <f>BK124+BK140+BK143</f>
        <v>0</v>
      </c>
    </row>
    <row r="124" spans="2:65" s="11" customFormat="1" ht="22.9" customHeight="1">
      <c r="B124" s="137"/>
      <c r="D124" s="138" t="s">
        <v>74</v>
      </c>
      <c r="E124" s="148" t="s">
        <v>915</v>
      </c>
      <c r="F124" s="148" t="s">
        <v>916</v>
      </c>
      <c r="I124" s="140"/>
      <c r="J124" s="149">
        <f>BK124</f>
        <v>0</v>
      </c>
      <c r="L124" s="137"/>
      <c r="M124" s="142"/>
      <c r="N124" s="143"/>
      <c r="O124" s="143"/>
      <c r="P124" s="144">
        <f>SUM(P125:P139)</f>
        <v>0</v>
      </c>
      <c r="Q124" s="143"/>
      <c r="R124" s="144">
        <f>SUM(R125:R139)</f>
        <v>0</v>
      </c>
      <c r="S124" s="143"/>
      <c r="T124" s="145">
        <f>SUM(T125:T139)</f>
        <v>0</v>
      </c>
      <c r="AR124" s="138" t="s">
        <v>80</v>
      </c>
      <c r="AT124" s="146" t="s">
        <v>74</v>
      </c>
      <c r="AU124" s="146" t="s">
        <v>80</v>
      </c>
      <c r="AY124" s="138" t="s">
        <v>142</v>
      </c>
      <c r="BK124" s="147">
        <f>SUM(BK125:BK139)</f>
        <v>0</v>
      </c>
    </row>
    <row r="125" spans="2:65" s="1" customFormat="1" ht="16.5" customHeight="1">
      <c r="B125" s="150"/>
      <c r="C125" s="151" t="s">
        <v>80</v>
      </c>
      <c r="D125" s="151" t="s">
        <v>144</v>
      </c>
      <c r="E125" s="152" t="s">
        <v>1050</v>
      </c>
      <c r="F125" s="153" t="s">
        <v>1051</v>
      </c>
      <c r="G125" s="154" t="s">
        <v>762</v>
      </c>
      <c r="H125" s="155">
        <v>0.08</v>
      </c>
      <c r="I125" s="156"/>
      <c r="J125" s="155">
        <f t="shared" ref="J125:J139" si="0">ROUND(I125*H125,3)</f>
        <v>0</v>
      </c>
      <c r="K125" s="153" t="s">
        <v>1</v>
      </c>
      <c r="L125" s="31"/>
      <c r="M125" s="157" t="s">
        <v>1</v>
      </c>
      <c r="N125" s="158" t="s">
        <v>41</v>
      </c>
      <c r="O125" s="54"/>
      <c r="P125" s="159">
        <f t="shared" ref="P125:P139" si="1">O125*H125</f>
        <v>0</v>
      </c>
      <c r="Q125" s="159">
        <v>0</v>
      </c>
      <c r="R125" s="159">
        <f t="shared" ref="R125:R139" si="2">Q125*H125</f>
        <v>0</v>
      </c>
      <c r="S125" s="159">
        <v>0</v>
      </c>
      <c r="T125" s="160">
        <f t="shared" ref="T125:T139" si="3">S125*H125</f>
        <v>0</v>
      </c>
      <c r="AR125" s="161" t="s">
        <v>90</v>
      </c>
      <c r="AT125" s="161" t="s">
        <v>144</v>
      </c>
      <c r="AU125" s="161" t="s">
        <v>84</v>
      </c>
      <c r="AY125" s="16" t="s">
        <v>142</v>
      </c>
      <c r="BE125" s="162">
        <f t="shared" ref="BE125:BE139" si="4">IF(N125="základná",J125,0)</f>
        <v>0</v>
      </c>
      <c r="BF125" s="162">
        <f t="shared" ref="BF125:BF139" si="5">IF(N125="znížená",J125,0)</f>
        <v>0</v>
      </c>
      <c r="BG125" s="162">
        <f t="shared" ref="BG125:BG139" si="6">IF(N125="zákl. prenesená",J125,0)</f>
        <v>0</v>
      </c>
      <c r="BH125" s="162">
        <f t="shared" ref="BH125:BH139" si="7">IF(N125="zníž. prenesená",J125,0)</f>
        <v>0</v>
      </c>
      <c r="BI125" s="162">
        <f t="shared" ref="BI125:BI139" si="8">IF(N125="nulová",J125,0)</f>
        <v>0</v>
      </c>
      <c r="BJ125" s="16" t="s">
        <v>84</v>
      </c>
      <c r="BK125" s="163">
        <f t="shared" ref="BK125:BK139" si="9">ROUND(I125*H125,3)</f>
        <v>0</v>
      </c>
      <c r="BL125" s="16" t="s">
        <v>90</v>
      </c>
      <c r="BM125" s="161" t="s">
        <v>90</v>
      </c>
    </row>
    <row r="126" spans="2:65" s="1" customFormat="1" ht="24" customHeight="1">
      <c r="B126" s="150"/>
      <c r="C126" s="151" t="s">
        <v>84</v>
      </c>
      <c r="D126" s="151" t="s">
        <v>144</v>
      </c>
      <c r="E126" s="152" t="s">
        <v>1052</v>
      </c>
      <c r="F126" s="153" t="s">
        <v>1053</v>
      </c>
      <c r="G126" s="154" t="s">
        <v>152</v>
      </c>
      <c r="H126" s="155">
        <v>10.125</v>
      </c>
      <c r="I126" s="156"/>
      <c r="J126" s="155">
        <f t="shared" si="0"/>
        <v>0</v>
      </c>
      <c r="K126" s="153" t="s">
        <v>1</v>
      </c>
      <c r="L126" s="31"/>
      <c r="M126" s="157" t="s">
        <v>1</v>
      </c>
      <c r="N126" s="158" t="s">
        <v>41</v>
      </c>
      <c r="O126" s="54"/>
      <c r="P126" s="159">
        <f t="shared" si="1"/>
        <v>0</v>
      </c>
      <c r="Q126" s="159">
        <v>0</v>
      </c>
      <c r="R126" s="159">
        <f t="shared" si="2"/>
        <v>0</v>
      </c>
      <c r="S126" s="159">
        <v>0</v>
      </c>
      <c r="T126" s="160">
        <f t="shared" si="3"/>
        <v>0</v>
      </c>
      <c r="AR126" s="161" t="s">
        <v>90</v>
      </c>
      <c r="AT126" s="161" t="s">
        <v>144</v>
      </c>
      <c r="AU126" s="161" t="s">
        <v>84</v>
      </c>
      <c r="AY126" s="16" t="s">
        <v>142</v>
      </c>
      <c r="BE126" s="162">
        <f t="shared" si="4"/>
        <v>0</v>
      </c>
      <c r="BF126" s="162">
        <f t="shared" si="5"/>
        <v>0</v>
      </c>
      <c r="BG126" s="162">
        <f t="shared" si="6"/>
        <v>0</v>
      </c>
      <c r="BH126" s="162">
        <f t="shared" si="7"/>
        <v>0</v>
      </c>
      <c r="BI126" s="162">
        <f t="shared" si="8"/>
        <v>0</v>
      </c>
      <c r="BJ126" s="16" t="s">
        <v>84</v>
      </c>
      <c r="BK126" s="163">
        <f t="shared" si="9"/>
        <v>0</v>
      </c>
      <c r="BL126" s="16" t="s">
        <v>90</v>
      </c>
      <c r="BM126" s="161" t="s">
        <v>96</v>
      </c>
    </row>
    <row r="127" spans="2:65" s="1" customFormat="1" ht="24" customHeight="1">
      <c r="B127" s="150"/>
      <c r="C127" s="151" t="s">
        <v>87</v>
      </c>
      <c r="D127" s="151" t="s">
        <v>144</v>
      </c>
      <c r="E127" s="152" t="s">
        <v>919</v>
      </c>
      <c r="F127" s="153" t="s">
        <v>920</v>
      </c>
      <c r="G127" s="154" t="s">
        <v>152</v>
      </c>
      <c r="H127" s="155">
        <v>108</v>
      </c>
      <c r="I127" s="156"/>
      <c r="J127" s="155">
        <f t="shared" si="0"/>
        <v>0</v>
      </c>
      <c r="K127" s="153" t="s">
        <v>1</v>
      </c>
      <c r="L127" s="31"/>
      <c r="M127" s="157" t="s">
        <v>1</v>
      </c>
      <c r="N127" s="158" t="s">
        <v>41</v>
      </c>
      <c r="O127" s="54"/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AR127" s="161" t="s">
        <v>90</v>
      </c>
      <c r="AT127" s="161" t="s">
        <v>144</v>
      </c>
      <c r="AU127" s="161" t="s">
        <v>84</v>
      </c>
      <c r="AY127" s="16" t="s">
        <v>142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6" t="s">
        <v>84</v>
      </c>
      <c r="BK127" s="163">
        <f t="shared" si="9"/>
        <v>0</v>
      </c>
      <c r="BL127" s="16" t="s">
        <v>90</v>
      </c>
      <c r="BM127" s="161" t="s">
        <v>102</v>
      </c>
    </row>
    <row r="128" spans="2:65" s="1" customFormat="1" ht="24" customHeight="1">
      <c r="B128" s="150"/>
      <c r="C128" s="151" t="s">
        <v>90</v>
      </c>
      <c r="D128" s="151" t="s">
        <v>144</v>
      </c>
      <c r="E128" s="152" t="s">
        <v>921</v>
      </c>
      <c r="F128" s="153" t="s">
        <v>922</v>
      </c>
      <c r="G128" s="154" t="s">
        <v>147</v>
      </c>
      <c r="H128" s="155">
        <v>240</v>
      </c>
      <c r="I128" s="156"/>
      <c r="J128" s="155">
        <f t="shared" si="0"/>
        <v>0</v>
      </c>
      <c r="K128" s="153" t="s">
        <v>1</v>
      </c>
      <c r="L128" s="31"/>
      <c r="M128" s="157" t="s">
        <v>1</v>
      </c>
      <c r="N128" s="158" t="s">
        <v>41</v>
      </c>
      <c r="O128" s="54"/>
      <c r="P128" s="159">
        <f t="shared" si="1"/>
        <v>0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AR128" s="161" t="s">
        <v>90</v>
      </c>
      <c r="AT128" s="161" t="s">
        <v>144</v>
      </c>
      <c r="AU128" s="161" t="s">
        <v>84</v>
      </c>
      <c r="AY128" s="16" t="s">
        <v>142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6" t="s">
        <v>84</v>
      </c>
      <c r="BK128" s="163">
        <f t="shared" si="9"/>
        <v>0</v>
      </c>
      <c r="BL128" s="16" t="s">
        <v>90</v>
      </c>
      <c r="BM128" s="161" t="s">
        <v>108</v>
      </c>
    </row>
    <row r="129" spans="2:65" s="1" customFormat="1" ht="24" customHeight="1">
      <c r="B129" s="150"/>
      <c r="C129" s="151" t="s">
        <v>93</v>
      </c>
      <c r="D129" s="151" t="s">
        <v>144</v>
      </c>
      <c r="E129" s="152" t="s">
        <v>923</v>
      </c>
      <c r="F129" s="153" t="s">
        <v>924</v>
      </c>
      <c r="G129" s="154" t="s">
        <v>147</v>
      </c>
      <c r="H129" s="155">
        <v>240</v>
      </c>
      <c r="I129" s="156"/>
      <c r="J129" s="155">
        <f t="shared" si="0"/>
        <v>0</v>
      </c>
      <c r="K129" s="153" t="s">
        <v>1</v>
      </c>
      <c r="L129" s="31"/>
      <c r="M129" s="157" t="s">
        <v>1</v>
      </c>
      <c r="N129" s="158" t="s">
        <v>41</v>
      </c>
      <c r="O129" s="54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AR129" s="161" t="s">
        <v>90</v>
      </c>
      <c r="AT129" s="161" t="s">
        <v>144</v>
      </c>
      <c r="AU129" s="161" t="s">
        <v>84</v>
      </c>
      <c r="AY129" s="16" t="s">
        <v>142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6" t="s">
        <v>84</v>
      </c>
      <c r="BK129" s="163">
        <f t="shared" si="9"/>
        <v>0</v>
      </c>
      <c r="BL129" s="16" t="s">
        <v>90</v>
      </c>
      <c r="BM129" s="161" t="s">
        <v>219</v>
      </c>
    </row>
    <row r="130" spans="2:65" s="1" customFormat="1" ht="16.5" customHeight="1">
      <c r="B130" s="150"/>
      <c r="C130" s="151" t="s">
        <v>96</v>
      </c>
      <c r="D130" s="151" t="s">
        <v>144</v>
      </c>
      <c r="E130" s="152" t="s">
        <v>925</v>
      </c>
      <c r="F130" s="153" t="s">
        <v>926</v>
      </c>
      <c r="G130" s="154" t="s">
        <v>152</v>
      </c>
      <c r="H130" s="155">
        <v>108</v>
      </c>
      <c r="I130" s="156"/>
      <c r="J130" s="155">
        <f t="shared" si="0"/>
        <v>0</v>
      </c>
      <c r="K130" s="153" t="s">
        <v>1</v>
      </c>
      <c r="L130" s="31"/>
      <c r="M130" s="157" t="s">
        <v>1</v>
      </c>
      <c r="N130" s="158" t="s">
        <v>41</v>
      </c>
      <c r="O130" s="54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AR130" s="161" t="s">
        <v>90</v>
      </c>
      <c r="AT130" s="161" t="s">
        <v>144</v>
      </c>
      <c r="AU130" s="161" t="s">
        <v>84</v>
      </c>
      <c r="AY130" s="16" t="s">
        <v>142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6" t="s">
        <v>84</v>
      </c>
      <c r="BK130" s="163">
        <f t="shared" si="9"/>
        <v>0</v>
      </c>
      <c r="BL130" s="16" t="s">
        <v>90</v>
      </c>
      <c r="BM130" s="161" t="s">
        <v>229</v>
      </c>
    </row>
    <row r="131" spans="2:65" s="1" customFormat="1" ht="24" customHeight="1">
      <c r="B131" s="150"/>
      <c r="C131" s="151" t="s">
        <v>99</v>
      </c>
      <c r="D131" s="151" t="s">
        <v>144</v>
      </c>
      <c r="E131" s="152" t="s">
        <v>927</v>
      </c>
      <c r="F131" s="153" t="s">
        <v>928</v>
      </c>
      <c r="G131" s="154" t="s">
        <v>152</v>
      </c>
      <c r="H131" s="155">
        <v>44.37</v>
      </c>
      <c r="I131" s="156"/>
      <c r="J131" s="155">
        <f t="shared" si="0"/>
        <v>0</v>
      </c>
      <c r="K131" s="153" t="s">
        <v>1</v>
      </c>
      <c r="L131" s="31"/>
      <c r="M131" s="157" t="s">
        <v>1</v>
      </c>
      <c r="N131" s="158" t="s">
        <v>41</v>
      </c>
      <c r="O131" s="54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AR131" s="161" t="s">
        <v>90</v>
      </c>
      <c r="AT131" s="161" t="s">
        <v>144</v>
      </c>
      <c r="AU131" s="161" t="s">
        <v>84</v>
      </c>
      <c r="AY131" s="16" t="s">
        <v>142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6" t="s">
        <v>84</v>
      </c>
      <c r="BK131" s="163">
        <f t="shared" si="9"/>
        <v>0</v>
      </c>
      <c r="BL131" s="16" t="s">
        <v>90</v>
      </c>
      <c r="BM131" s="161" t="s">
        <v>240</v>
      </c>
    </row>
    <row r="132" spans="2:65" s="1" customFormat="1" ht="16.5" customHeight="1">
      <c r="B132" s="150"/>
      <c r="C132" s="151" t="s">
        <v>102</v>
      </c>
      <c r="D132" s="151" t="s">
        <v>144</v>
      </c>
      <c r="E132" s="152" t="s">
        <v>929</v>
      </c>
      <c r="F132" s="153" t="s">
        <v>930</v>
      </c>
      <c r="G132" s="154" t="s">
        <v>152</v>
      </c>
      <c r="H132" s="155">
        <v>44.37</v>
      </c>
      <c r="I132" s="156"/>
      <c r="J132" s="155">
        <f t="shared" si="0"/>
        <v>0</v>
      </c>
      <c r="K132" s="153" t="s">
        <v>1</v>
      </c>
      <c r="L132" s="31"/>
      <c r="M132" s="157" t="s">
        <v>1</v>
      </c>
      <c r="N132" s="158" t="s">
        <v>41</v>
      </c>
      <c r="O132" s="54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AR132" s="161" t="s">
        <v>90</v>
      </c>
      <c r="AT132" s="161" t="s">
        <v>144</v>
      </c>
      <c r="AU132" s="161" t="s">
        <v>84</v>
      </c>
      <c r="AY132" s="16" t="s">
        <v>142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6" t="s">
        <v>84</v>
      </c>
      <c r="BK132" s="163">
        <f t="shared" si="9"/>
        <v>0</v>
      </c>
      <c r="BL132" s="16" t="s">
        <v>90</v>
      </c>
      <c r="BM132" s="161" t="s">
        <v>250</v>
      </c>
    </row>
    <row r="133" spans="2:65" s="1" customFormat="1" ht="16.5" customHeight="1">
      <c r="B133" s="150"/>
      <c r="C133" s="151" t="s">
        <v>105</v>
      </c>
      <c r="D133" s="151" t="s">
        <v>144</v>
      </c>
      <c r="E133" s="152" t="s">
        <v>931</v>
      </c>
      <c r="F133" s="153" t="s">
        <v>932</v>
      </c>
      <c r="G133" s="154" t="s">
        <v>152</v>
      </c>
      <c r="H133" s="155">
        <v>44.37</v>
      </c>
      <c r="I133" s="156"/>
      <c r="J133" s="155">
        <f t="shared" si="0"/>
        <v>0</v>
      </c>
      <c r="K133" s="153" t="s">
        <v>1</v>
      </c>
      <c r="L133" s="31"/>
      <c r="M133" s="157" t="s">
        <v>1</v>
      </c>
      <c r="N133" s="158" t="s">
        <v>41</v>
      </c>
      <c r="O133" s="54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AR133" s="161" t="s">
        <v>90</v>
      </c>
      <c r="AT133" s="161" t="s">
        <v>144</v>
      </c>
      <c r="AU133" s="161" t="s">
        <v>84</v>
      </c>
      <c r="AY133" s="16" t="s">
        <v>142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6" t="s">
        <v>84</v>
      </c>
      <c r="BK133" s="163">
        <f t="shared" si="9"/>
        <v>0</v>
      </c>
      <c r="BL133" s="16" t="s">
        <v>90</v>
      </c>
      <c r="BM133" s="161" t="s">
        <v>7</v>
      </c>
    </row>
    <row r="134" spans="2:65" s="1" customFormat="1" ht="16.5" customHeight="1">
      <c r="B134" s="150"/>
      <c r="C134" s="151" t="s">
        <v>108</v>
      </c>
      <c r="D134" s="151" t="s">
        <v>144</v>
      </c>
      <c r="E134" s="152" t="s">
        <v>933</v>
      </c>
      <c r="F134" s="153" t="s">
        <v>934</v>
      </c>
      <c r="G134" s="154" t="s">
        <v>152</v>
      </c>
      <c r="H134" s="155">
        <v>44.37</v>
      </c>
      <c r="I134" s="156"/>
      <c r="J134" s="155">
        <f t="shared" si="0"/>
        <v>0</v>
      </c>
      <c r="K134" s="153" t="s">
        <v>1</v>
      </c>
      <c r="L134" s="31"/>
      <c r="M134" s="157" t="s">
        <v>1</v>
      </c>
      <c r="N134" s="158" t="s">
        <v>41</v>
      </c>
      <c r="O134" s="54"/>
      <c r="P134" s="159">
        <f t="shared" si="1"/>
        <v>0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AR134" s="161" t="s">
        <v>90</v>
      </c>
      <c r="AT134" s="161" t="s">
        <v>144</v>
      </c>
      <c r="AU134" s="161" t="s">
        <v>84</v>
      </c>
      <c r="AY134" s="16" t="s">
        <v>142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6" t="s">
        <v>84</v>
      </c>
      <c r="BK134" s="163">
        <f t="shared" si="9"/>
        <v>0</v>
      </c>
      <c r="BL134" s="16" t="s">
        <v>90</v>
      </c>
      <c r="BM134" s="161" t="s">
        <v>267</v>
      </c>
    </row>
    <row r="135" spans="2:65" s="1" customFormat="1" ht="16.5" customHeight="1">
      <c r="B135" s="150"/>
      <c r="C135" s="151" t="s">
        <v>111</v>
      </c>
      <c r="D135" s="151" t="s">
        <v>144</v>
      </c>
      <c r="E135" s="152" t="s">
        <v>1054</v>
      </c>
      <c r="F135" s="153" t="s">
        <v>1055</v>
      </c>
      <c r="G135" s="154" t="s">
        <v>152</v>
      </c>
      <c r="H135" s="155">
        <v>63.63</v>
      </c>
      <c r="I135" s="156"/>
      <c r="J135" s="155">
        <f t="shared" si="0"/>
        <v>0</v>
      </c>
      <c r="K135" s="153" t="s">
        <v>1</v>
      </c>
      <c r="L135" s="31"/>
      <c r="M135" s="157" t="s">
        <v>1</v>
      </c>
      <c r="N135" s="158" t="s">
        <v>41</v>
      </c>
      <c r="O135" s="54"/>
      <c r="P135" s="159">
        <f t="shared" si="1"/>
        <v>0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AR135" s="161" t="s">
        <v>90</v>
      </c>
      <c r="AT135" s="161" t="s">
        <v>144</v>
      </c>
      <c r="AU135" s="161" t="s">
        <v>84</v>
      </c>
      <c r="AY135" s="16" t="s">
        <v>142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6" t="s">
        <v>84</v>
      </c>
      <c r="BK135" s="163">
        <f t="shared" si="9"/>
        <v>0</v>
      </c>
      <c r="BL135" s="16" t="s">
        <v>90</v>
      </c>
      <c r="BM135" s="161" t="s">
        <v>277</v>
      </c>
    </row>
    <row r="136" spans="2:65" s="1" customFormat="1" ht="16.5" customHeight="1">
      <c r="B136" s="150"/>
      <c r="C136" s="151" t="s">
        <v>219</v>
      </c>
      <c r="D136" s="151" t="s">
        <v>144</v>
      </c>
      <c r="E136" s="152" t="s">
        <v>937</v>
      </c>
      <c r="F136" s="153" t="s">
        <v>938</v>
      </c>
      <c r="G136" s="154" t="s">
        <v>152</v>
      </c>
      <c r="H136" s="155">
        <v>39.69</v>
      </c>
      <c r="I136" s="156"/>
      <c r="J136" s="155">
        <f t="shared" si="0"/>
        <v>0</v>
      </c>
      <c r="K136" s="153" t="s">
        <v>1</v>
      </c>
      <c r="L136" s="31"/>
      <c r="M136" s="157" t="s">
        <v>1</v>
      </c>
      <c r="N136" s="158" t="s">
        <v>41</v>
      </c>
      <c r="O136" s="54"/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AR136" s="161" t="s">
        <v>90</v>
      </c>
      <c r="AT136" s="161" t="s">
        <v>144</v>
      </c>
      <c r="AU136" s="161" t="s">
        <v>84</v>
      </c>
      <c r="AY136" s="16" t="s">
        <v>142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6" t="s">
        <v>84</v>
      </c>
      <c r="BK136" s="163">
        <f t="shared" si="9"/>
        <v>0</v>
      </c>
      <c r="BL136" s="16" t="s">
        <v>90</v>
      </c>
      <c r="BM136" s="161" t="s">
        <v>522</v>
      </c>
    </row>
    <row r="137" spans="2:65" s="1" customFormat="1" ht="16.5" customHeight="1">
      <c r="B137" s="150"/>
      <c r="C137" s="193" t="s">
        <v>224</v>
      </c>
      <c r="D137" s="193" t="s">
        <v>293</v>
      </c>
      <c r="E137" s="194" t="s">
        <v>939</v>
      </c>
      <c r="F137" s="195" t="s">
        <v>940</v>
      </c>
      <c r="G137" s="196" t="s">
        <v>152</v>
      </c>
      <c r="H137" s="197">
        <v>39.69</v>
      </c>
      <c r="I137" s="198"/>
      <c r="J137" s="197">
        <f t="shared" si="0"/>
        <v>0</v>
      </c>
      <c r="K137" s="195" t="s">
        <v>1</v>
      </c>
      <c r="L137" s="199"/>
      <c r="M137" s="200" t="s">
        <v>1</v>
      </c>
      <c r="N137" s="201" t="s">
        <v>41</v>
      </c>
      <c r="O137" s="54"/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AR137" s="161" t="s">
        <v>102</v>
      </c>
      <c r="AT137" s="161" t="s">
        <v>293</v>
      </c>
      <c r="AU137" s="161" t="s">
        <v>84</v>
      </c>
      <c r="AY137" s="16" t="s">
        <v>142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6" t="s">
        <v>84</v>
      </c>
      <c r="BK137" s="163">
        <f t="shared" si="9"/>
        <v>0</v>
      </c>
      <c r="BL137" s="16" t="s">
        <v>90</v>
      </c>
      <c r="BM137" s="161" t="s">
        <v>525</v>
      </c>
    </row>
    <row r="138" spans="2:65" s="1" customFormat="1" ht="16.5" customHeight="1">
      <c r="B138" s="150"/>
      <c r="C138" s="151" t="s">
        <v>229</v>
      </c>
      <c r="D138" s="151" t="s">
        <v>144</v>
      </c>
      <c r="E138" s="152" t="s">
        <v>941</v>
      </c>
      <c r="F138" s="153" t="s">
        <v>942</v>
      </c>
      <c r="G138" s="154" t="s">
        <v>152</v>
      </c>
      <c r="H138" s="155">
        <v>39.69</v>
      </c>
      <c r="I138" s="156"/>
      <c r="J138" s="155">
        <f t="shared" si="0"/>
        <v>0</v>
      </c>
      <c r="K138" s="153" t="s">
        <v>1</v>
      </c>
      <c r="L138" s="31"/>
      <c r="M138" s="157" t="s">
        <v>1</v>
      </c>
      <c r="N138" s="158" t="s">
        <v>41</v>
      </c>
      <c r="O138" s="54"/>
      <c r="P138" s="159">
        <f t="shared" si="1"/>
        <v>0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AR138" s="161" t="s">
        <v>90</v>
      </c>
      <c r="AT138" s="161" t="s">
        <v>144</v>
      </c>
      <c r="AU138" s="161" t="s">
        <v>84</v>
      </c>
      <c r="AY138" s="16" t="s">
        <v>142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6" t="s">
        <v>84</v>
      </c>
      <c r="BK138" s="163">
        <f t="shared" si="9"/>
        <v>0</v>
      </c>
      <c r="BL138" s="16" t="s">
        <v>90</v>
      </c>
      <c r="BM138" s="161" t="s">
        <v>528</v>
      </c>
    </row>
    <row r="139" spans="2:65" s="1" customFormat="1" ht="16.5" customHeight="1">
      <c r="B139" s="150"/>
      <c r="C139" s="193" t="s">
        <v>234</v>
      </c>
      <c r="D139" s="193" t="s">
        <v>293</v>
      </c>
      <c r="E139" s="194" t="s">
        <v>1056</v>
      </c>
      <c r="F139" s="195" t="s">
        <v>1057</v>
      </c>
      <c r="G139" s="196" t="s">
        <v>147</v>
      </c>
      <c r="H139" s="197">
        <v>163.80000000000001</v>
      </c>
      <c r="I139" s="198"/>
      <c r="J139" s="197">
        <f t="shared" si="0"/>
        <v>0</v>
      </c>
      <c r="K139" s="195" t="s">
        <v>1</v>
      </c>
      <c r="L139" s="199"/>
      <c r="M139" s="200" t="s">
        <v>1</v>
      </c>
      <c r="N139" s="201" t="s">
        <v>41</v>
      </c>
      <c r="O139" s="54"/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AR139" s="161" t="s">
        <v>102</v>
      </c>
      <c r="AT139" s="161" t="s">
        <v>293</v>
      </c>
      <c r="AU139" s="161" t="s">
        <v>84</v>
      </c>
      <c r="AY139" s="16" t="s">
        <v>142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6" t="s">
        <v>84</v>
      </c>
      <c r="BK139" s="163">
        <f t="shared" si="9"/>
        <v>0</v>
      </c>
      <c r="BL139" s="16" t="s">
        <v>90</v>
      </c>
      <c r="BM139" s="161" t="s">
        <v>383</v>
      </c>
    </row>
    <row r="140" spans="2:65" s="11" customFormat="1" ht="22.9" customHeight="1">
      <c r="B140" s="137"/>
      <c r="D140" s="138" t="s">
        <v>74</v>
      </c>
      <c r="E140" s="148" t="s">
        <v>943</v>
      </c>
      <c r="F140" s="148" t="s">
        <v>944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SUM(P141:P142)</f>
        <v>0</v>
      </c>
      <c r="Q140" s="143"/>
      <c r="R140" s="144">
        <f>SUM(R141:R142)</f>
        <v>0</v>
      </c>
      <c r="S140" s="143"/>
      <c r="T140" s="145">
        <f>SUM(T141:T142)</f>
        <v>0</v>
      </c>
      <c r="AR140" s="138" t="s">
        <v>80</v>
      </c>
      <c r="AT140" s="146" t="s">
        <v>74</v>
      </c>
      <c r="AU140" s="146" t="s">
        <v>80</v>
      </c>
      <c r="AY140" s="138" t="s">
        <v>142</v>
      </c>
      <c r="BK140" s="147">
        <f>SUM(BK141:BK142)</f>
        <v>0</v>
      </c>
    </row>
    <row r="141" spans="2:65" s="1" customFormat="1" ht="16.5" customHeight="1">
      <c r="B141" s="150"/>
      <c r="C141" s="151" t="s">
        <v>240</v>
      </c>
      <c r="D141" s="151" t="s">
        <v>144</v>
      </c>
      <c r="E141" s="152" t="s">
        <v>945</v>
      </c>
      <c r="F141" s="153" t="s">
        <v>1058</v>
      </c>
      <c r="G141" s="154" t="s">
        <v>147</v>
      </c>
      <c r="H141" s="155">
        <v>0.36</v>
      </c>
      <c r="I141" s="156"/>
      <c r="J141" s="155">
        <f>ROUND(I141*H141,3)</f>
        <v>0</v>
      </c>
      <c r="K141" s="153" t="s">
        <v>1</v>
      </c>
      <c r="L141" s="31"/>
      <c r="M141" s="157" t="s">
        <v>1</v>
      </c>
      <c r="N141" s="158" t="s">
        <v>41</v>
      </c>
      <c r="O141" s="54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AR141" s="161" t="s">
        <v>90</v>
      </c>
      <c r="AT141" s="161" t="s">
        <v>144</v>
      </c>
      <c r="AU141" s="161" t="s">
        <v>84</v>
      </c>
      <c r="AY141" s="16" t="s">
        <v>142</v>
      </c>
      <c r="BE141" s="162">
        <f>IF(N141="základná",J141,0)</f>
        <v>0</v>
      </c>
      <c r="BF141" s="162">
        <f>IF(N141="znížená",J141,0)</f>
        <v>0</v>
      </c>
      <c r="BG141" s="162">
        <f>IF(N141="zákl. prenesená",J141,0)</f>
        <v>0</v>
      </c>
      <c r="BH141" s="162">
        <f>IF(N141="zníž. prenesená",J141,0)</f>
        <v>0</v>
      </c>
      <c r="BI141" s="162">
        <f>IF(N141="nulová",J141,0)</f>
        <v>0</v>
      </c>
      <c r="BJ141" s="16" t="s">
        <v>84</v>
      </c>
      <c r="BK141" s="163">
        <f>ROUND(I141*H141,3)</f>
        <v>0</v>
      </c>
      <c r="BL141" s="16" t="s">
        <v>90</v>
      </c>
      <c r="BM141" s="161" t="s">
        <v>533</v>
      </c>
    </row>
    <row r="142" spans="2:65" s="1" customFormat="1" ht="24" customHeight="1">
      <c r="B142" s="150"/>
      <c r="C142" s="151" t="s">
        <v>245</v>
      </c>
      <c r="D142" s="151" t="s">
        <v>144</v>
      </c>
      <c r="E142" s="152" t="s">
        <v>947</v>
      </c>
      <c r="F142" s="153" t="s">
        <v>948</v>
      </c>
      <c r="G142" s="154" t="s">
        <v>152</v>
      </c>
      <c r="H142" s="155">
        <v>3.78</v>
      </c>
      <c r="I142" s="156"/>
      <c r="J142" s="155">
        <f>ROUND(I142*H142,3)</f>
        <v>0</v>
      </c>
      <c r="K142" s="153" t="s">
        <v>1</v>
      </c>
      <c r="L142" s="31"/>
      <c r="M142" s="157" t="s">
        <v>1</v>
      </c>
      <c r="N142" s="158" t="s">
        <v>41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</v>
      </c>
      <c r="T142" s="160">
        <f>S142*H142</f>
        <v>0</v>
      </c>
      <c r="AR142" s="161" t="s">
        <v>90</v>
      </c>
      <c r="AT142" s="161" t="s">
        <v>144</v>
      </c>
      <c r="AU142" s="161" t="s">
        <v>84</v>
      </c>
      <c r="AY142" s="16" t="s">
        <v>142</v>
      </c>
      <c r="BE142" s="162">
        <f>IF(N142="základná",J142,0)</f>
        <v>0</v>
      </c>
      <c r="BF142" s="162">
        <f>IF(N142="znížená",J142,0)</f>
        <v>0</v>
      </c>
      <c r="BG142" s="162">
        <f>IF(N142="zákl. prenesená",J142,0)</f>
        <v>0</v>
      </c>
      <c r="BH142" s="162">
        <f>IF(N142="zníž. prenesená",J142,0)</f>
        <v>0</v>
      </c>
      <c r="BI142" s="162">
        <f>IF(N142="nulová",J142,0)</f>
        <v>0</v>
      </c>
      <c r="BJ142" s="16" t="s">
        <v>84</v>
      </c>
      <c r="BK142" s="163">
        <f>ROUND(I142*H142,3)</f>
        <v>0</v>
      </c>
      <c r="BL142" s="16" t="s">
        <v>90</v>
      </c>
      <c r="BM142" s="161" t="s">
        <v>536</v>
      </c>
    </row>
    <row r="143" spans="2:65" s="11" customFormat="1" ht="22.9" customHeight="1">
      <c r="B143" s="137"/>
      <c r="D143" s="138" t="s">
        <v>74</v>
      </c>
      <c r="E143" s="148" t="s">
        <v>949</v>
      </c>
      <c r="F143" s="148" t="s">
        <v>950</v>
      </c>
      <c r="I143" s="140"/>
      <c r="J143" s="149">
        <f>BK143</f>
        <v>0</v>
      </c>
      <c r="L143" s="137"/>
      <c r="M143" s="142"/>
      <c r="N143" s="143"/>
      <c r="O143" s="143"/>
      <c r="P143" s="144">
        <f>SUM(P144:P154)</f>
        <v>0</v>
      </c>
      <c r="Q143" s="143"/>
      <c r="R143" s="144">
        <f>SUM(R144:R154)</f>
        <v>0</v>
      </c>
      <c r="S143" s="143"/>
      <c r="T143" s="145">
        <f>SUM(T144:T154)</f>
        <v>0</v>
      </c>
      <c r="AR143" s="138" t="s">
        <v>80</v>
      </c>
      <c r="AT143" s="146" t="s">
        <v>74</v>
      </c>
      <c r="AU143" s="146" t="s">
        <v>80</v>
      </c>
      <c r="AY143" s="138" t="s">
        <v>142</v>
      </c>
      <c r="BK143" s="147">
        <f>SUM(BK144:BK154)</f>
        <v>0</v>
      </c>
    </row>
    <row r="144" spans="2:65" s="1" customFormat="1" ht="24" customHeight="1">
      <c r="B144" s="150"/>
      <c r="C144" s="151" t="s">
        <v>250</v>
      </c>
      <c r="D144" s="151" t="s">
        <v>144</v>
      </c>
      <c r="E144" s="152" t="s">
        <v>1059</v>
      </c>
      <c r="F144" s="153" t="s">
        <v>1060</v>
      </c>
      <c r="G144" s="154" t="s">
        <v>350</v>
      </c>
      <c r="H144" s="155">
        <v>20</v>
      </c>
      <c r="I144" s="156"/>
      <c r="J144" s="155">
        <f t="shared" ref="J144:J154" si="10">ROUND(I144*H144,3)</f>
        <v>0</v>
      </c>
      <c r="K144" s="153" t="s">
        <v>1</v>
      </c>
      <c r="L144" s="31"/>
      <c r="M144" s="157" t="s">
        <v>1</v>
      </c>
      <c r="N144" s="158" t="s">
        <v>41</v>
      </c>
      <c r="O144" s="54"/>
      <c r="P144" s="159">
        <f t="shared" ref="P144:P154" si="11">O144*H144</f>
        <v>0</v>
      </c>
      <c r="Q144" s="159">
        <v>0</v>
      </c>
      <c r="R144" s="159">
        <f t="shared" ref="R144:R154" si="12">Q144*H144</f>
        <v>0</v>
      </c>
      <c r="S144" s="159">
        <v>0</v>
      </c>
      <c r="T144" s="160">
        <f t="shared" ref="T144:T154" si="13">S144*H144</f>
        <v>0</v>
      </c>
      <c r="AR144" s="161" t="s">
        <v>90</v>
      </c>
      <c r="AT144" s="161" t="s">
        <v>144</v>
      </c>
      <c r="AU144" s="161" t="s">
        <v>84</v>
      </c>
      <c r="AY144" s="16" t="s">
        <v>142</v>
      </c>
      <c r="BE144" s="162">
        <f t="shared" ref="BE144:BE154" si="14">IF(N144="základná",J144,0)</f>
        <v>0</v>
      </c>
      <c r="BF144" s="162">
        <f t="shared" ref="BF144:BF154" si="15">IF(N144="znížená",J144,0)</f>
        <v>0</v>
      </c>
      <c r="BG144" s="162">
        <f t="shared" ref="BG144:BG154" si="16">IF(N144="zákl. prenesená",J144,0)</f>
        <v>0</v>
      </c>
      <c r="BH144" s="162">
        <f t="shared" ref="BH144:BH154" si="17">IF(N144="zníž. prenesená",J144,0)</f>
        <v>0</v>
      </c>
      <c r="BI144" s="162">
        <f t="shared" ref="BI144:BI154" si="18">IF(N144="nulová",J144,0)</f>
        <v>0</v>
      </c>
      <c r="BJ144" s="16" t="s">
        <v>84</v>
      </c>
      <c r="BK144" s="163">
        <f t="shared" ref="BK144:BK154" si="19">ROUND(I144*H144,3)</f>
        <v>0</v>
      </c>
      <c r="BL144" s="16" t="s">
        <v>90</v>
      </c>
      <c r="BM144" s="161" t="s">
        <v>539</v>
      </c>
    </row>
    <row r="145" spans="2:65" s="1" customFormat="1" ht="24" customHeight="1">
      <c r="B145" s="150"/>
      <c r="C145" s="151" t="s">
        <v>255</v>
      </c>
      <c r="D145" s="151" t="s">
        <v>144</v>
      </c>
      <c r="E145" s="152" t="s">
        <v>1061</v>
      </c>
      <c r="F145" s="153" t="s">
        <v>1062</v>
      </c>
      <c r="G145" s="154" t="s">
        <v>350</v>
      </c>
      <c r="H145" s="155">
        <v>52</v>
      </c>
      <c r="I145" s="156"/>
      <c r="J145" s="155">
        <f t="shared" si="10"/>
        <v>0</v>
      </c>
      <c r="K145" s="153" t="s">
        <v>1</v>
      </c>
      <c r="L145" s="31"/>
      <c r="M145" s="157" t="s">
        <v>1</v>
      </c>
      <c r="N145" s="158" t="s">
        <v>41</v>
      </c>
      <c r="O145" s="54"/>
      <c r="P145" s="159">
        <f t="shared" si="11"/>
        <v>0</v>
      </c>
      <c r="Q145" s="159">
        <v>0</v>
      </c>
      <c r="R145" s="159">
        <f t="shared" si="12"/>
        <v>0</v>
      </c>
      <c r="S145" s="159">
        <v>0</v>
      </c>
      <c r="T145" s="160">
        <f t="shared" si="13"/>
        <v>0</v>
      </c>
      <c r="AR145" s="161" t="s">
        <v>90</v>
      </c>
      <c r="AT145" s="161" t="s">
        <v>144</v>
      </c>
      <c r="AU145" s="161" t="s">
        <v>84</v>
      </c>
      <c r="AY145" s="16" t="s">
        <v>142</v>
      </c>
      <c r="BE145" s="162">
        <f t="shared" si="14"/>
        <v>0</v>
      </c>
      <c r="BF145" s="162">
        <f t="shared" si="15"/>
        <v>0</v>
      </c>
      <c r="BG145" s="162">
        <f t="shared" si="16"/>
        <v>0</v>
      </c>
      <c r="BH145" s="162">
        <f t="shared" si="17"/>
        <v>0</v>
      </c>
      <c r="BI145" s="162">
        <f t="shared" si="18"/>
        <v>0</v>
      </c>
      <c r="BJ145" s="16" t="s">
        <v>84</v>
      </c>
      <c r="BK145" s="163">
        <f t="shared" si="19"/>
        <v>0</v>
      </c>
      <c r="BL145" s="16" t="s">
        <v>90</v>
      </c>
      <c r="BM145" s="161" t="s">
        <v>542</v>
      </c>
    </row>
    <row r="146" spans="2:65" s="1" customFormat="1" ht="24" customHeight="1">
      <c r="B146" s="150"/>
      <c r="C146" s="151" t="s">
        <v>7</v>
      </c>
      <c r="D146" s="151" t="s">
        <v>144</v>
      </c>
      <c r="E146" s="152" t="s">
        <v>1063</v>
      </c>
      <c r="F146" s="153" t="s">
        <v>1064</v>
      </c>
      <c r="G146" s="154" t="s">
        <v>350</v>
      </c>
      <c r="H146" s="155">
        <v>8</v>
      </c>
      <c r="I146" s="156"/>
      <c r="J146" s="155">
        <f t="shared" si="10"/>
        <v>0</v>
      </c>
      <c r="K146" s="153" t="s">
        <v>1</v>
      </c>
      <c r="L146" s="31"/>
      <c r="M146" s="157" t="s">
        <v>1</v>
      </c>
      <c r="N146" s="158" t="s">
        <v>41</v>
      </c>
      <c r="O146" s="54"/>
      <c r="P146" s="159">
        <f t="shared" si="11"/>
        <v>0</v>
      </c>
      <c r="Q146" s="159">
        <v>0</v>
      </c>
      <c r="R146" s="159">
        <f t="shared" si="12"/>
        <v>0</v>
      </c>
      <c r="S146" s="159">
        <v>0</v>
      </c>
      <c r="T146" s="160">
        <f t="shared" si="13"/>
        <v>0</v>
      </c>
      <c r="AR146" s="161" t="s">
        <v>90</v>
      </c>
      <c r="AT146" s="161" t="s">
        <v>144</v>
      </c>
      <c r="AU146" s="161" t="s">
        <v>84</v>
      </c>
      <c r="AY146" s="16" t="s">
        <v>142</v>
      </c>
      <c r="BE146" s="162">
        <f t="shared" si="14"/>
        <v>0</v>
      </c>
      <c r="BF146" s="162">
        <f t="shared" si="15"/>
        <v>0</v>
      </c>
      <c r="BG146" s="162">
        <f t="shared" si="16"/>
        <v>0</v>
      </c>
      <c r="BH146" s="162">
        <f t="shared" si="17"/>
        <v>0</v>
      </c>
      <c r="BI146" s="162">
        <f t="shared" si="18"/>
        <v>0</v>
      </c>
      <c r="BJ146" s="16" t="s">
        <v>84</v>
      </c>
      <c r="BK146" s="163">
        <f t="shared" si="19"/>
        <v>0</v>
      </c>
      <c r="BL146" s="16" t="s">
        <v>90</v>
      </c>
      <c r="BM146" s="161" t="s">
        <v>545</v>
      </c>
    </row>
    <row r="147" spans="2:65" s="1" customFormat="1" ht="16.5" customHeight="1">
      <c r="B147" s="150"/>
      <c r="C147" s="193" t="s">
        <v>263</v>
      </c>
      <c r="D147" s="193" t="s">
        <v>293</v>
      </c>
      <c r="E147" s="194" t="s">
        <v>1065</v>
      </c>
      <c r="F147" s="195" t="s">
        <v>1066</v>
      </c>
      <c r="G147" s="196" t="s">
        <v>501</v>
      </c>
      <c r="H147" s="197">
        <v>5</v>
      </c>
      <c r="I147" s="198"/>
      <c r="J147" s="197">
        <f t="shared" si="10"/>
        <v>0</v>
      </c>
      <c r="K147" s="195" t="s">
        <v>1</v>
      </c>
      <c r="L147" s="199"/>
      <c r="M147" s="200" t="s">
        <v>1</v>
      </c>
      <c r="N147" s="201" t="s">
        <v>41</v>
      </c>
      <c r="O147" s="54"/>
      <c r="P147" s="159">
        <f t="shared" si="11"/>
        <v>0</v>
      </c>
      <c r="Q147" s="159">
        <v>0</v>
      </c>
      <c r="R147" s="159">
        <f t="shared" si="12"/>
        <v>0</v>
      </c>
      <c r="S147" s="159">
        <v>0</v>
      </c>
      <c r="T147" s="160">
        <f t="shared" si="13"/>
        <v>0</v>
      </c>
      <c r="AR147" s="161" t="s">
        <v>102</v>
      </c>
      <c r="AT147" s="161" t="s">
        <v>293</v>
      </c>
      <c r="AU147" s="161" t="s">
        <v>84</v>
      </c>
      <c r="AY147" s="16" t="s">
        <v>142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6" t="s">
        <v>84</v>
      </c>
      <c r="BK147" s="163">
        <f t="shared" si="19"/>
        <v>0</v>
      </c>
      <c r="BL147" s="16" t="s">
        <v>90</v>
      </c>
      <c r="BM147" s="161" t="s">
        <v>548</v>
      </c>
    </row>
    <row r="148" spans="2:65" s="1" customFormat="1" ht="16.5" customHeight="1">
      <c r="B148" s="150"/>
      <c r="C148" s="193" t="s">
        <v>267</v>
      </c>
      <c r="D148" s="193" t="s">
        <v>293</v>
      </c>
      <c r="E148" s="194" t="s">
        <v>1067</v>
      </c>
      <c r="F148" s="195" t="s">
        <v>1068</v>
      </c>
      <c r="G148" s="196" t="s">
        <v>501</v>
      </c>
      <c r="H148" s="197">
        <v>2</v>
      </c>
      <c r="I148" s="198"/>
      <c r="J148" s="197">
        <f t="shared" si="10"/>
        <v>0</v>
      </c>
      <c r="K148" s="195" t="s">
        <v>1</v>
      </c>
      <c r="L148" s="199"/>
      <c r="M148" s="200" t="s">
        <v>1</v>
      </c>
      <c r="N148" s="201" t="s">
        <v>41</v>
      </c>
      <c r="O148" s="54"/>
      <c r="P148" s="159">
        <f t="shared" si="11"/>
        <v>0</v>
      </c>
      <c r="Q148" s="159">
        <v>0</v>
      </c>
      <c r="R148" s="159">
        <f t="shared" si="12"/>
        <v>0</v>
      </c>
      <c r="S148" s="159">
        <v>0</v>
      </c>
      <c r="T148" s="160">
        <f t="shared" si="13"/>
        <v>0</v>
      </c>
      <c r="AR148" s="161" t="s">
        <v>102</v>
      </c>
      <c r="AT148" s="161" t="s">
        <v>293</v>
      </c>
      <c r="AU148" s="161" t="s">
        <v>84</v>
      </c>
      <c r="AY148" s="16" t="s">
        <v>142</v>
      </c>
      <c r="BE148" s="162">
        <f t="shared" si="14"/>
        <v>0</v>
      </c>
      <c r="BF148" s="162">
        <f t="shared" si="15"/>
        <v>0</v>
      </c>
      <c r="BG148" s="162">
        <f t="shared" si="16"/>
        <v>0</v>
      </c>
      <c r="BH148" s="162">
        <f t="shared" si="17"/>
        <v>0</v>
      </c>
      <c r="BI148" s="162">
        <f t="shared" si="18"/>
        <v>0</v>
      </c>
      <c r="BJ148" s="16" t="s">
        <v>84</v>
      </c>
      <c r="BK148" s="163">
        <f t="shared" si="19"/>
        <v>0</v>
      </c>
      <c r="BL148" s="16" t="s">
        <v>90</v>
      </c>
      <c r="BM148" s="161" t="s">
        <v>551</v>
      </c>
    </row>
    <row r="149" spans="2:65" s="1" customFormat="1" ht="16.5" customHeight="1">
      <c r="B149" s="150"/>
      <c r="C149" s="193" t="s">
        <v>271</v>
      </c>
      <c r="D149" s="193" t="s">
        <v>293</v>
      </c>
      <c r="E149" s="194" t="s">
        <v>1069</v>
      </c>
      <c r="F149" s="195" t="s">
        <v>1070</v>
      </c>
      <c r="G149" s="196" t="s">
        <v>350</v>
      </c>
      <c r="H149" s="197">
        <v>52</v>
      </c>
      <c r="I149" s="198"/>
      <c r="J149" s="197">
        <f t="shared" si="10"/>
        <v>0</v>
      </c>
      <c r="K149" s="195" t="s">
        <v>1</v>
      </c>
      <c r="L149" s="199"/>
      <c r="M149" s="200" t="s">
        <v>1</v>
      </c>
      <c r="N149" s="201" t="s">
        <v>41</v>
      </c>
      <c r="O149" s="54"/>
      <c r="P149" s="159">
        <f t="shared" si="11"/>
        <v>0</v>
      </c>
      <c r="Q149" s="159">
        <v>0</v>
      </c>
      <c r="R149" s="159">
        <f t="shared" si="12"/>
        <v>0</v>
      </c>
      <c r="S149" s="159">
        <v>0</v>
      </c>
      <c r="T149" s="160">
        <f t="shared" si="13"/>
        <v>0</v>
      </c>
      <c r="AR149" s="161" t="s">
        <v>102</v>
      </c>
      <c r="AT149" s="161" t="s">
        <v>293</v>
      </c>
      <c r="AU149" s="161" t="s">
        <v>84</v>
      </c>
      <c r="AY149" s="16" t="s">
        <v>142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6" t="s">
        <v>84</v>
      </c>
      <c r="BK149" s="163">
        <f t="shared" si="19"/>
        <v>0</v>
      </c>
      <c r="BL149" s="16" t="s">
        <v>90</v>
      </c>
      <c r="BM149" s="161" t="s">
        <v>554</v>
      </c>
    </row>
    <row r="150" spans="2:65" s="1" customFormat="1" ht="16.5" customHeight="1">
      <c r="B150" s="150"/>
      <c r="C150" s="193" t="s">
        <v>277</v>
      </c>
      <c r="D150" s="193" t="s">
        <v>293</v>
      </c>
      <c r="E150" s="194" t="s">
        <v>1071</v>
      </c>
      <c r="F150" s="195" t="s">
        <v>1072</v>
      </c>
      <c r="G150" s="196" t="s">
        <v>501</v>
      </c>
      <c r="H150" s="197">
        <v>3</v>
      </c>
      <c r="I150" s="198"/>
      <c r="J150" s="197">
        <f t="shared" si="10"/>
        <v>0</v>
      </c>
      <c r="K150" s="195" t="s">
        <v>1</v>
      </c>
      <c r="L150" s="199"/>
      <c r="M150" s="200" t="s">
        <v>1</v>
      </c>
      <c r="N150" s="201" t="s">
        <v>41</v>
      </c>
      <c r="O150" s="54"/>
      <c r="P150" s="159">
        <f t="shared" si="11"/>
        <v>0</v>
      </c>
      <c r="Q150" s="159">
        <v>0</v>
      </c>
      <c r="R150" s="159">
        <f t="shared" si="12"/>
        <v>0</v>
      </c>
      <c r="S150" s="159">
        <v>0</v>
      </c>
      <c r="T150" s="160">
        <f t="shared" si="13"/>
        <v>0</v>
      </c>
      <c r="AR150" s="161" t="s">
        <v>102</v>
      </c>
      <c r="AT150" s="161" t="s">
        <v>293</v>
      </c>
      <c r="AU150" s="161" t="s">
        <v>84</v>
      </c>
      <c r="AY150" s="16" t="s">
        <v>142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6" t="s">
        <v>84</v>
      </c>
      <c r="BK150" s="163">
        <f t="shared" si="19"/>
        <v>0</v>
      </c>
      <c r="BL150" s="16" t="s">
        <v>90</v>
      </c>
      <c r="BM150" s="161" t="s">
        <v>558</v>
      </c>
    </row>
    <row r="151" spans="2:65" s="1" customFormat="1" ht="16.5" customHeight="1">
      <c r="B151" s="150"/>
      <c r="C151" s="193" t="s">
        <v>555</v>
      </c>
      <c r="D151" s="193" t="s">
        <v>293</v>
      </c>
      <c r="E151" s="194" t="s">
        <v>1073</v>
      </c>
      <c r="F151" s="195" t="s">
        <v>1074</v>
      </c>
      <c r="G151" s="196" t="s">
        <v>501</v>
      </c>
      <c r="H151" s="197">
        <v>1</v>
      </c>
      <c r="I151" s="198"/>
      <c r="J151" s="197">
        <f t="shared" si="10"/>
        <v>0</v>
      </c>
      <c r="K151" s="195" t="s">
        <v>1</v>
      </c>
      <c r="L151" s="199"/>
      <c r="M151" s="200" t="s">
        <v>1</v>
      </c>
      <c r="N151" s="201" t="s">
        <v>41</v>
      </c>
      <c r="O151" s="54"/>
      <c r="P151" s="159">
        <f t="shared" si="11"/>
        <v>0</v>
      </c>
      <c r="Q151" s="159">
        <v>0</v>
      </c>
      <c r="R151" s="159">
        <f t="shared" si="12"/>
        <v>0</v>
      </c>
      <c r="S151" s="159">
        <v>0</v>
      </c>
      <c r="T151" s="160">
        <f t="shared" si="13"/>
        <v>0</v>
      </c>
      <c r="AR151" s="161" t="s">
        <v>102</v>
      </c>
      <c r="AT151" s="161" t="s">
        <v>293</v>
      </c>
      <c r="AU151" s="161" t="s">
        <v>84</v>
      </c>
      <c r="AY151" s="16" t="s">
        <v>142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6" t="s">
        <v>84</v>
      </c>
      <c r="BK151" s="163">
        <f t="shared" si="19"/>
        <v>0</v>
      </c>
      <c r="BL151" s="16" t="s">
        <v>90</v>
      </c>
      <c r="BM151" s="161" t="s">
        <v>561</v>
      </c>
    </row>
    <row r="152" spans="2:65" s="1" customFormat="1" ht="24" customHeight="1">
      <c r="B152" s="150"/>
      <c r="C152" s="151" t="s">
        <v>522</v>
      </c>
      <c r="D152" s="151" t="s">
        <v>144</v>
      </c>
      <c r="E152" s="152" t="s">
        <v>1075</v>
      </c>
      <c r="F152" s="153" t="s">
        <v>1076</v>
      </c>
      <c r="G152" s="154" t="s">
        <v>350</v>
      </c>
      <c r="H152" s="155">
        <v>28</v>
      </c>
      <c r="I152" s="156"/>
      <c r="J152" s="155">
        <f t="shared" si="10"/>
        <v>0</v>
      </c>
      <c r="K152" s="153" t="s">
        <v>1</v>
      </c>
      <c r="L152" s="31"/>
      <c r="M152" s="157" t="s">
        <v>1</v>
      </c>
      <c r="N152" s="158" t="s">
        <v>41</v>
      </c>
      <c r="O152" s="54"/>
      <c r="P152" s="159">
        <f t="shared" si="11"/>
        <v>0</v>
      </c>
      <c r="Q152" s="159">
        <v>0</v>
      </c>
      <c r="R152" s="159">
        <f t="shared" si="12"/>
        <v>0</v>
      </c>
      <c r="S152" s="159">
        <v>0</v>
      </c>
      <c r="T152" s="160">
        <f t="shared" si="13"/>
        <v>0</v>
      </c>
      <c r="AR152" s="161" t="s">
        <v>90</v>
      </c>
      <c r="AT152" s="161" t="s">
        <v>144</v>
      </c>
      <c r="AU152" s="161" t="s">
        <v>84</v>
      </c>
      <c r="AY152" s="16" t="s">
        <v>142</v>
      </c>
      <c r="BE152" s="162">
        <f t="shared" si="14"/>
        <v>0</v>
      </c>
      <c r="BF152" s="162">
        <f t="shared" si="15"/>
        <v>0</v>
      </c>
      <c r="BG152" s="162">
        <f t="shared" si="16"/>
        <v>0</v>
      </c>
      <c r="BH152" s="162">
        <f t="shared" si="17"/>
        <v>0</v>
      </c>
      <c r="BI152" s="162">
        <f t="shared" si="18"/>
        <v>0</v>
      </c>
      <c r="BJ152" s="16" t="s">
        <v>84</v>
      </c>
      <c r="BK152" s="163">
        <f t="shared" si="19"/>
        <v>0</v>
      </c>
      <c r="BL152" s="16" t="s">
        <v>90</v>
      </c>
      <c r="BM152" s="161" t="s">
        <v>565</v>
      </c>
    </row>
    <row r="153" spans="2:65" s="1" customFormat="1" ht="24" customHeight="1">
      <c r="B153" s="150"/>
      <c r="C153" s="151" t="s">
        <v>562</v>
      </c>
      <c r="D153" s="151" t="s">
        <v>144</v>
      </c>
      <c r="E153" s="152" t="s">
        <v>1077</v>
      </c>
      <c r="F153" s="153" t="s">
        <v>1078</v>
      </c>
      <c r="G153" s="154" t="s">
        <v>992</v>
      </c>
      <c r="H153" s="155">
        <v>1</v>
      </c>
      <c r="I153" s="156"/>
      <c r="J153" s="155">
        <f t="shared" si="10"/>
        <v>0</v>
      </c>
      <c r="K153" s="153" t="s">
        <v>1</v>
      </c>
      <c r="L153" s="31"/>
      <c r="M153" s="157" t="s">
        <v>1</v>
      </c>
      <c r="N153" s="158" t="s">
        <v>41</v>
      </c>
      <c r="O153" s="54"/>
      <c r="P153" s="159">
        <f t="shared" si="11"/>
        <v>0</v>
      </c>
      <c r="Q153" s="159">
        <v>0</v>
      </c>
      <c r="R153" s="159">
        <f t="shared" si="12"/>
        <v>0</v>
      </c>
      <c r="S153" s="159">
        <v>0</v>
      </c>
      <c r="T153" s="160">
        <f t="shared" si="13"/>
        <v>0</v>
      </c>
      <c r="AR153" s="161" t="s">
        <v>90</v>
      </c>
      <c r="AT153" s="161" t="s">
        <v>144</v>
      </c>
      <c r="AU153" s="161" t="s">
        <v>84</v>
      </c>
      <c r="AY153" s="16" t="s">
        <v>142</v>
      </c>
      <c r="BE153" s="162">
        <f t="shared" si="14"/>
        <v>0</v>
      </c>
      <c r="BF153" s="162">
        <f t="shared" si="15"/>
        <v>0</v>
      </c>
      <c r="BG153" s="162">
        <f t="shared" si="16"/>
        <v>0</v>
      </c>
      <c r="BH153" s="162">
        <f t="shared" si="17"/>
        <v>0</v>
      </c>
      <c r="BI153" s="162">
        <f t="shared" si="18"/>
        <v>0</v>
      </c>
      <c r="BJ153" s="16" t="s">
        <v>84</v>
      </c>
      <c r="BK153" s="163">
        <f t="shared" si="19"/>
        <v>0</v>
      </c>
      <c r="BL153" s="16" t="s">
        <v>90</v>
      </c>
      <c r="BM153" s="161" t="s">
        <v>568</v>
      </c>
    </row>
    <row r="154" spans="2:65" s="1" customFormat="1" ht="16.5" customHeight="1">
      <c r="B154" s="150"/>
      <c r="C154" s="151" t="s">
        <v>525</v>
      </c>
      <c r="D154" s="151" t="s">
        <v>144</v>
      </c>
      <c r="E154" s="152" t="s">
        <v>1079</v>
      </c>
      <c r="F154" s="153" t="s">
        <v>1080</v>
      </c>
      <c r="G154" s="154" t="s">
        <v>501</v>
      </c>
      <c r="H154" s="155">
        <v>1</v>
      </c>
      <c r="I154" s="156"/>
      <c r="J154" s="155">
        <f t="shared" si="10"/>
        <v>0</v>
      </c>
      <c r="K154" s="153" t="s">
        <v>1</v>
      </c>
      <c r="L154" s="31"/>
      <c r="M154" s="157" t="s">
        <v>1</v>
      </c>
      <c r="N154" s="158" t="s">
        <v>41</v>
      </c>
      <c r="O154" s="54"/>
      <c r="P154" s="159">
        <f t="shared" si="11"/>
        <v>0</v>
      </c>
      <c r="Q154" s="159">
        <v>0</v>
      </c>
      <c r="R154" s="159">
        <f t="shared" si="12"/>
        <v>0</v>
      </c>
      <c r="S154" s="159">
        <v>0</v>
      </c>
      <c r="T154" s="160">
        <f t="shared" si="13"/>
        <v>0</v>
      </c>
      <c r="AR154" s="161" t="s">
        <v>90</v>
      </c>
      <c r="AT154" s="161" t="s">
        <v>144</v>
      </c>
      <c r="AU154" s="161" t="s">
        <v>84</v>
      </c>
      <c r="AY154" s="16" t="s">
        <v>142</v>
      </c>
      <c r="BE154" s="162">
        <f t="shared" si="14"/>
        <v>0</v>
      </c>
      <c r="BF154" s="162">
        <f t="shared" si="15"/>
        <v>0</v>
      </c>
      <c r="BG154" s="162">
        <f t="shared" si="16"/>
        <v>0</v>
      </c>
      <c r="BH154" s="162">
        <f t="shared" si="17"/>
        <v>0</v>
      </c>
      <c r="BI154" s="162">
        <f t="shared" si="18"/>
        <v>0</v>
      </c>
      <c r="BJ154" s="16" t="s">
        <v>84</v>
      </c>
      <c r="BK154" s="163">
        <f t="shared" si="19"/>
        <v>0</v>
      </c>
      <c r="BL154" s="16" t="s">
        <v>90</v>
      </c>
      <c r="BM154" s="161" t="s">
        <v>572</v>
      </c>
    </row>
    <row r="155" spans="2:65" s="11" customFormat="1" ht="25.9" customHeight="1">
      <c r="B155" s="137"/>
      <c r="D155" s="138" t="s">
        <v>74</v>
      </c>
      <c r="E155" s="139" t="s">
        <v>1081</v>
      </c>
      <c r="F155" s="139" t="s">
        <v>985</v>
      </c>
      <c r="I155" s="140"/>
      <c r="J155" s="141">
        <f>BK155</f>
        <v>0</v>
      </c>
      <c r="L155" s="137"/>
      <c r="M155" s="142"/>
      <c r="N155" s="143"/>
      <c r="O155" s="143"/>
      <c r="P155" s="144">
        <f>P156</f>
        <v>0</v>
      </c>
      <c r="Q155" s="143"/>
      <c r="R155" s="144">
        <f>R156</f>
        <v>0</v>
      </c>
      <c r="S155" s="143"/>
      <c r="T155" s="145">
        <f>T156</f>
        <v>0</v>
      </c>
      <c r="AR155" s="138" t="s">
        <v>80</v>
      </c>
      <c r="AT155" s="146" t="s">
        <v>74</v>
      </c>
      <c r="AU155" s="146" t="s">
        <v>75</v>
      </c>
      <c r="AY155" s="138" t="s">
        <v>142</v>
      </c>
      <c r="BK155" s="147">
        <f>BK156</f>
        <v>0</v>
      </c>
    </row>
    <row r="156" spans="2:65" s="11" customFormat="1" ht="22.9" customHeight="1">
      <c r="B156" s="137"/>
      <c r="D156" s="138" t="s">
        <v>74</v>
      </c>
      <c r="E156" s="148" t="s">
        <v>984</v>
      </c>
      <c r="F156" s="148" t="s">
        <v>1082</v>
      </c>
      <c r="I156" s="140"/>
      <c r="J156" s="149">
        <f>BK156</f>
        <v>0</v>
      </c>
      <c r="L156" s="137"/>
      <c r="M156" s="142"/>
      <c r="N156" s="143"/>
      <c r="O156" s="143"/>
      <c r="P156" s="144">
        <f>SUM(P157:P159)</f>
        <v>0</v>
      </c>
      <c r="Q156" s="143"/>
      <c r="R156" s="144">
        <f>SUM(R157:R159)</f>
        <v>0</v>
      </c>
      <c r="S156" s="143"/>
      <c r="T156" s="145">
        <f>SUM(T157:T159)</f>
        <v>0</v>
      </c>
      <c r="AR156" s="138" t="s">
        <v>80</v>
      </c>
      <c r="AT156" s="146" t="s">
        <v>74</v>
      </c>
      <c r="AU156" s="146" t="s">
        <v>80</v>
      </c>
      <c r="AY156" s="138" t="s">
        <v>142</v>
      </c>
      <c r="BK156" s="147">
        <f>SUM(BK157:BK159)</f>
        <v>0</v>
      </c>
    </row>
    <row r="157" spans="2:65" s="1" customFormat="1" ht="16.5" customHeight="1">
      <c r="B157" s="150"/>
      <c r="C157" s="151" t="s">
        <v>569</v>
      </c>
      <c r="D157" s="151" t="s">
        <v>144</v>
      </c>
      <c r="E157" s="152" t="s">
        <v>1083</v>
      </c>
      <c r="F157" s="153" t="s">
        <v>1084</v>
      </c>
      <c r="G157" s="154" t="s">
        <v>350</v>
      </c>
      <c r="H157" s="155">
        <v>2</v>
      </c>
      <c r="I157" s="156"/>
      <c r="J157" s="155">
        <f>ROUND(I157*H157,3)</f>
        <v>0</v>
      </c>
      <c r="K157" s="153" t="s">
        <v>1</v>
      </c>
      <c r="L157" s="31"/>
      <c r="M157" s="157" t="s">
        <v>1</v>
      </c>
      <c r="N157" s="158" t="s">
        <v>41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90</v>
      </c>
      <c r="AT157" s="161" t="s">
        <v>144</v>
      </c>
      <c r="AU157" s="161" t="s">
        <v>84</v>
      </c>
      <c r="AY157" s="16" t="s">
        <v>142</v>
      </c>
      <c r="BE157" s="162">
        <f>IF(N157="základná",J157,0)</f>
        <v>0</v>
      </c>
      <c r="BF157" s="162">
        <f>IF(N157="znížená",J157,0)</f>
        <v>0</v>
      </c>
      <c r="BG157" s="162">
        <f>IF(N157="zákl. prenesená",J157,0)</f>
        <v>0</v>
      </c>
      <c r="BH157" s="162">
        <f>IF(N157="zníž. prenesená",J157,0)</f>
        <v>0</v>
      </c>
      <c r="BI157" s="162">
        <f>IF(N157="nulová",J157,0)</f>
        <v>0</v>
      </c>
      <c r="BJ157" s="16" t="s">
        <v>84</v>
      </c>
      <c r="BK157" s="163">
        <f>ROUND(I157*H157,3)</f>
        <v>0</v>
      </c>
      <c r="BL157" s="16" t="s">
        <v>90</v>
      </c>
      <c r="BM157" s="161" t="s">
        <v>575</v>
      </c>
    </row>
    <row r="158" spans="2:65" s="1" customFormat="1" ht="16.5" customHeight="1">
      <c r="B158" s="150"/>
      <c r="C158" s="151" t="s">
        <v>528</v>
      </c>
      <c r="D158" s="151" t="s">
        <v>144</v>
      </c>
      <c r="E158" s="152" t="s">
        <v>1085</v>
      </c>
      <c r="F158" s="153" t="s">
        <v>1086</v>
      </c>
      <c r="G158" s="154" t="s">
        <v>350</v>
      </c>
      <c r="H158" s="155">
        <v>7</v>
      </c>
      <c r="I158" s="156"/>
      <c r="J158" s="155">
        <f>ROUND(I158*H158,3)</f>
        <v>0</v>
      </c>
      <c r="K158" s="153" t="s">
        <v>1</v>
      </c>
      <c r="L158" s="31"/>
      <c r="M158" s="157" t="s">
        <v>1</v>
      </c>
      <c r="N158" s="158" t="s">
        <v>41</v>
      </c>
      <c r="O158" s="54"/>
      <c r="P158" s="159">
        <f>O158*H158</f>
        <v>0</v>
      </c>
      <c r="Q158" s="159">
        <v>0</v>
      </c>
      <c r="R158" s="159">
        <f>Q158*H158</f>
        <v>0</v>
      </c>
      <c r="S158" s="159">
        <v>0</v>
      </c>
      <c r="T158" s="160">
        <f>S158*H158</f>
        <v>0</v>
      </c>
      <c r="AR158" s="161" t="s">
        <v>90</v>
      </c>
      <c r="AT158" s="161" t="s">
        <v>144</v>
      </c>
      <c r="AU158" s="161" t="s">
        <v>84</v>
      </c>
      <c r="AY158" s="16" t="s">
        <v>142</v>
      </c>
      <c r="BE158" s="162">
        <f>IF(N158="základná",J158,0)</f>
        <v>0</v>
      </c>
      <c r="BF158" s="162">
        <f>IF(N158="znížená",J158,0)</f>
        <v>0</v>
      </c>
      <c r="BG158" s="162">
        <f>IF(N158="zákl. prenesená",J158,0)</f>
        <v>0</v>
      </c>
      <c r="BH158" s="162">
        <f>IF(N158="zníž. prenesená",J158,0)</f>
        <v>0</v>
      </c>
      <c r="BI158" s="162">
        <f>IF(N158="nulová",J158,0)</f>
        <v>0</v>
      </c>
      <c r="BJ158" s="16" t="s">
        <v>84</v>
      </c>
      <c r="BK158" s="163">
        <f>ROUND(I158*H158,3)</f>
        <v>0</v>
      </c>
      <c r="BL158" s="16" t="s">
        <v>90</v>
      </c>
      <c r="BM158" s="161" t="s">
        <v>579</v>
      </c>
    </row>
    <row r="159" spans="2:65" s="1" customFormat="1" ht="16.5" customHeight="1">
      <c r="B159" s="150"/>
      <c r="C159" s="151" t="s">
        <v>576</v>
      </c>
      <c r="D159" s="151" t="s">
        <v>144</v>
      </c>
      <c r="E159" s="152" t="s">
        <v>1087</v>
      </c>
      <c r="F159" s="153" t="s">
        <v>1088</v>
      </c>
      <c r="G159" s="154" t="s">
        <v>501</v>
      </c>
      <c r="H159" s="155">
        <v>1</v>
      </c>
      <c r="I159" s="156"/>
      <c r="J159" s="155">
        <f>ROUND(I159*H159,3)</f>
        <v>0</v>
      </c>
      <c r="K159" s="153" t="s">
        <v>1</v>
      </c>
      <c r="L159" s="31"/>
      <c r="M159" s="188" t="s">
        <v>1</v>
      </c>
      <c r="N159" s="189" t="s">
        <v>41</v>
      </c>
      <c r="O159" s="190"/>
      <c r="P159" s="191">
        <f>O159*H159</f>
        <v>0</v>
      </c>
      <c r="Q159" s="191">
        <v>0</v>
      </c>
      <c r="R159" s="191">
        <f>Q159*H159</f>
        <v>0</v>
      </c>
      <c r="S159" s="191">
        <v>0</v>
      </c>
      <c r="T159" s="192">
        <f>S159*H159</f>
        <v>0</v>
      </c>
      <c r="AR159" s="161" t="s">
        <v>90</v>
      </c>
      <c r="AT159" s="161" t="s">
        <v>144</v>
      </c>
      <c r="AU159" s="161" t="s">
        <v>84</v>
      </c>
      <c r="AY159" s="16" t="s">
        <v>142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6" t="s">
        <v>84</v>
      </c>
      <c r="BK159" s="163">
        <f>ROUND(I159*H159,3)</f>
        <v>0</v>
      </c>
      <c r="BL159" s="16" t="s">
        <v>90</v>
      </c>
      <c r="BM159" s="161" t="s">
        <v>582</v>
      </c>
    </row>
    <row r="160" spans="2:65" s="1" customFormat="1" ht="6.95" customHeight="1">
      <c r="B160" s="43"/>
      <c r="C160" s="44"/>
      <c r="D160" s="44"/>
      <c r="E160" s="44"/>
      <c r="F160" s="44"/>
      <c r="G160" s="44"/>
      <c r="H160" s="44"/>
      <c r="I160" s="111"/>
      <c r="J160" s="44"/>
      <c r="K160" s="44"/>
      <c r="L160" s="31"/>
    </row>
  </sheetData>
  <autoFilter ref="C121:K159" xr:uid="{00000000-0009-0000-0000-000009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3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83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75</v>
      </c>
    </row>
    <row r="4" spans="2:46" ht="24.95" customHeight="1">
      <c r="B4" s="19"/>
      <c r="D4" s="20" t="s">
        <v>114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41" t="str">
        <f>'Rekapitulácia stavby'!K6</f>
        <v>Revitalizácia átria Trenčín</v>
      </c>
      <c r="F7" s="242"/>
      <c r="G7" s="242"/>
      <c r="H7" s="242"/>
      <c r="L7" s="19"/>
    </row>
    <row r="8" spans="2:46" s="1" customFormat="1" ht="12" customHeight="1">
      <c r="B8" s="31"/>
      <c r="D8" s="26" t="s">
        <v>115</v>
      </c>
      <c r="I8" s="90"/>
      <c r="L8" s="31"/>
    </row>
    <row r="9" spans="2:46" s="1" customFormat="1" ht="36.950000000000003" customHeight="1">
      <c r="B9" s="31"/>
      <c r="E9" s="221" t="s">
        <v>116</v>
      </c>
      <c r="F9" s="243"/>
      <c r="G9" s="243"/>
      <c r="H9" s="243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91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91" t="s">
        <v>20</v>
      </c>
      <c r="J12" s="51" t="str">
        <f>'Rekapitulácia stavby'!AN8</f>
        <v>12.6.2019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22</v>
      </c>
      <c r="I14" s="91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91" t="s">
        <v>25</v>
      </c>
      <c r="J15" s="24" t="s">
        <v>1</v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26</v>
      </c>
      <c r="I17" s="91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4" t="str">
        <f>'Rekapitulácia stavby'!E14</f>
        <v>Vyplň údaj</v>
      </c>
      <c r="F18" s="224"/>
      <c r="G18" s="224"/>
      <c r="H18" s="224"/>
      <c r="I18" s="91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28</v>
      </c>
      <c r="I20" s="91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117</v>
      </c>
      <c r="I21" s="91" t="s">
        <v>25</v>
      </c>
      <c r="J21" s="24" t="s">
        <v>1</v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91" t="s">
        <v>25</v>
      </c>
      <c r="J24" s="24" t="s">
        <v>1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34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35</v>
      </c>
      <c r="I30" s="90"/>
      <c r="J30" s="65">
        <f>ROUND(J122,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96" t="s">
        <v>36</v>
      </c>
      <c r="J32" s="34" t="s">
        <v>38</v>
      </c>
      <c r="L32" s="31"/>
    </row>
    <row r="33" spans="2:12" s="1" customFormat="1" ht="14.45" customHeight="1">
      <c r="B33" s="31"/>
      <c r="D33" s="97" t="s">
        <v>39</v>
      </c>
      <c r="E33" s="26" t="s">
        <v>40</v>
      </c>
      <c r="F33" s="98">
        <f>ROUND((SUM(BE122:BE202)),  2)</f>
        <v>0</v>
      </c>
      <c r="I33" s="99">
        <v>0.2</v>
      </c>
      <c r="J33" s="98">
        <f>ROUND(((SUM(BE122:BE202))*I33),  2)</f>
        <v>0</v>
      </c>
      <c r="L33" s="31"/>
    </row>
    <row r="34" spans="2:12" s="1" customFormat="1" ht="14.45" customHeight="1">
      <c r="B34" s="31"/>
      <c r="E34" s="26" t="s">
        <v>41</v>
      </c>
      <c r="F34" s="98">
        <f>ROUND((SUM(BF122:BF202)),  2)</f>
        <v>0</v>
      </c>
      <c r="I34" s="99">
        <v>0.2</v>
      </c>
      <c r="J34" s="98">
        <f>ROUND(((SUM(BF122:BF202))*I34),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8">
        <f>ROUND((SUM(BG122:BG202)),  2)</f>
        <v>0</v>
      </c>
      <c r="I35" s="99">
        <v>0.2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8">
        <f>ROUND((SUM(BH122:BH202)),  2)</f>
        <v>0</v>
      </c>
      <c r="I36" s="99">
        <v>0.2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8">
        <f>ROUND((SUM(BI122:BI202)),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45</v>
      </c>
      <c r="E39" s="56"/>
      <c r="F39" s="56"/>
      <c r="G39" s="102" t="s">
        <v>46</v>
      </c>
      <c r="H39" s="103" t="s">
        <v>47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108" t="s">
        <v>51</v>
      </c>
      <c r="G61" s="42" t="s">
        <v>50</v>
      </c>
      <c r="H61" s="33"/>
      <c r="I61" s="109"/>
      <c r="J61" s="11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108" t="s">
        <v>51</v>
      </c>
      <c r="G76" s="42" t="s">
        <v>50</v>
      </c>
      <c r="H76" s="33"/>
      <c r="I76" s="109"/>
      <c r="J76" s="11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118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14</v>
      </c>
      <c r="I84" s="90"/>
      <c r="L84" s="31"/>
    </row>
    <row r="85" spans="2:47" s="1" customFormat="1" ht="16.5" customHeight="1">
      <c r="B85" s="31"/>
      <c r="E85" s="241" t="str">
        <f>E7</f>
        <v>Revitalizácia átria Trenčín</v>
      </c>
      <c r="F85" s="242"/>
      <c r="G85" s="242"/>
      <c r="H85" s="242"/>
      <c r="I85" s="90"/>
      <c r="L85" s="31"/>
    </row>
    <row r="86" spans="2:47" s="1" customFormat="1" ht="12" customHeight="1">
      <c r="B86" s="31"/>
      <c r="C86" s="26" t="s">
        <v>115</v>
      </c>
      <c r="I86" s="90"/>
      <c r="L86" s="31"/>
    </row>
    <row r="87" spans="2:47" s="1" customFormat="1" ht="16.5" customHeight="1">
      <c r="B87" s="31"/>
      <c r="E87" s="221" t="str">
        <f>E9</f>
        <v>1 - SO 01 - Terénne úpravy</v>
      </c>
      <c r="F87" s="243"/>
      <c r="G87" s="243"/>
      <c r="H87" s="243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18</v>
      </c>
      <c r="F89" s="24" t="str">
        <f>F12</f>
        <v xml:space="preserve"> </v>
      </c>
      <c r="I89" s="91" t="s">
        <v>20</v>
      </c>
      <c r="J89" s="51" t="str">
        <f>IF(J12="","",J12)</f>
        <v>12.6.2019</v>
      </c>
      <c r="L89" s="31"/>
    </row>
    <row r="90" spans="2:47" s="1" customFormat="1" ht="6.95" customHeight="1">
      <c r="B90" s="31"/>
      <c r="I90" s="90"/>
      <c r="L90" s="31"/>
    </row>
    <row r="91" spans="2:47" s="1" customFormat="1" ht="27.95" customHeight="1">
      <c r="B91" s="31"/>
      <c r="C91" s="26" t="s">
        <v>22</v>
      </c>
      <c r="F91" s="24" t="str">
        <f>E15</f>
        <v>Mesto Trenčín</v>
      </c>
      <c r="I91" s="91" t="s">
        <v>28</v>
      </c>
      <c r="J91" s="29" t="str">
        <f>E21</f>
        <v>G - ateliér, Ing.arch. Peter Guga</v>
      </c>
      <c r="L91" s="31"/>
    </row>
    <row r="92" spans="2:47" s="1" customFormat="1" ht="27.95" customHeight="1">
      <c r="B92" s="31"/>
      <c r="C92" s="26" t="s">
        <v>26</v>
      </c>
      <c r="F92" s="24" t="str">
        <f>IF(E18="","",E18)</f>
        <v>Vyplň údaj</v>
      </c>
      <c r="I92" s="91" t="s">
        <v>32</v>
      </c>
      <c r="J92" s="29" t="str">
        <f>E24</f>
        <v>Martinusová Katarína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119</v>
      </c>
      <c r="D94" s="100"/>
      <c r="E94" s="100"/>
      <c r="F94" s="100"/>
      <c r="G94" s="100"/>
      <c r="H94" s="100"/>
      <c r="I94" s="114"/>
      <c r="J94" s="115" t="s">
        <v>120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121</v>
      </c>
      <c r="I96" s="90"/>
      <c r="J96" s="65">
        <f>J122</f>
        <v>0</v>
      </c>
      <c r="L96" s="31"/>
      <c r="AU96" s="16" t="s">
        <v>122</v>
      </c>
    </row>
    <row r="97" spans="2:12" s="8" customFormat="1" ht="24.95" customHeight="1">
      <c r="B97" s="117"/>
      <c r="D97" s="118" t="s">
        <v>123</v>
      </c>
      <c r="E97" s="119"/>
      <c r="F97" s="119"/>
      <c r="G97" s="119"/>
      <c r="H97" s="119"/>
      <c r="I97" s="120"/>
      <c r="J97" s="121">
        <f>J123</f>
        <v>0</v>
      </c>
      <c r="L97" s="117"/>
    </row>
    <row r="98" spans="2:12" s="9" customFormat="1" ht="19.899999999999999" customHeight="1">
      <c r="B98" s="122"/>
      <c r="D98" s="123" t="s">
        <v>124</v>
      </c>
      <c r="E98" s="124"/>
      <c r="F98" s="124"/>
      <c r="G98" s="124"/>
      <c r="H98" s="124"/>
      <c r="I98" s="125"/>
      <c r="J98" s="126">
        <f>J124</f>
        <v>0</v>
      </c>
      <c r="L98" s="122"/>
    </row>
    <row r="99" spans="2:12" s="9" customFormat="1" ht="19.899999999999999" customHeight="1">
      <c r="B99" s="122"/>
      <c r="D99" s="123" t="s">
        <v>125</v>
      </c>
      <c r="E99" s="124"/>
      <c r="F99" s="124"/>
      <c r="G99" s="124"/>
      <c r="H99" s="124"/>
      <c r="I99" s="125"/>
      <c r="J99" s="126">
        <f>J175</f>
        <v>0</v>
      </c>
      <c r="L99" s="122"/>
    </row>
    <row r="100" spans="2:12" s="9" customFormat="1" ht="19.899999999999999" customHeight="1">
      <c r="B100" s="122"/>
      <c r="D100" s="123" t="s">
        <v>126</v>
      </c>
      <c r="E100" s="124"/>
      <c r="F100" s="124"/>
      <c r="G100" s="124"/>
      <c r="H100" s="124"/>
      <c r="I100" s="125"/>
      <c r="J100" s="126">
        <f>J186</f>
        <v>0</v>
      </c>
      <c r="L100" s="122"/>
    </row>
    <row r="101" spans="2:12" s="9" customFormat="1" ht="19.899999999999999" customHeight="1">
      <c r="B101" s="122"/>
      <c r="D101" s="123" t="s">
        <v>127</v>
      </c>
      <c r="E101" s="124"/>
      <c r="F101" s="124"/>
      <c r="G101" s="124"/>
      <c r="H101" s="124"/>
      <c r="I101" s="125"/>
      <c r="J101" s="126">
        <f>J189</f>
        <v>0</v>
      </c>
      <c r="L101" s="122"/>
    </row>
    <row r="102" spans="2:12" s="9" customFormat="1" ht="19.899999999999999" customHeight="1">
      <c r="B102" s="122"/>
      <c r="D102" s="123" t="s">
        <v>128</v>
      </c>
      <c r="E102" s="124"/>
      <c r="F102" s="124"/>
      <c r="G102" s="124"/>
      <c r="H102" s="124"/>
      <c r="I102" s="125"/>
      <c r="J102" s="126">
        <f>J201</f>
        <v>0</v>
      </c>
      <c r="L102" s="122"/>
    </row>
    <row r="103" spans="2:12" s="1" customFormat="1" ht="21.75" customHeight="1">
      <c r="B103" s="31"/>
      <c r="I103" s="90"/>
      <c r="L103" s="31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111"/>
      <c r="J104" s="44"/>
      <c r="K104" s="44"/>
      <c r="L104" s="31"/>
    </row>
    <row r="108" spans="2:12" s="1" customFormat="1" ht="6.95" customHeight="1">
      <c r="B108" s="45"/>
      <c r="C108" s="46"/>
      <c r="D108" s="46"/>
      <c r="E108" s="46"/>
      <c r="F108" s="46"/>
      <c r="G108" s="46"/>
      <c r="H108" s="46"/>
      <c r="I108" s="112"/>
      <c r="J108" s="46"/>
      <c r="K108" s="46"/>
      <c r="L108" s="31"/>
    </row>
    <row r="109" spans="2:12" s="1" customFormat="1" ht="24.95" customHeight="1">
      <c r="B109" s="31"/>
      <c r="C109" s="20" t="s">
        <v>129</v>
      </c>
      <c r="I109" s="90"/>
      <c r="L109" s="31"/>
    </row>
    <row r="110" spans="2:12" s="1" customFormat="1" ht="6.95" customHeight="1">
      <c r="B110" s="31"/>
      <c r="I110" s="90"/>
      <c r="L110" s="31"/>
    </row>
    <row r="111" spans="2:12" s="1" customFormat="1" ht="12" customHeight="1">
      <c r="B111" s="31"/>
      <c r="C111" s="26" t="s">
        <v>14</v>
      </c>
      <c r="I111" s="90"/>
      <c r="L111" s="31"/>
    </row>
    <row r="112" spans="2:12" s="1" customFormat="1" ht="16.5" customHeight="1">
      <c r="B112" s="31"/>
      <c r="E112" s="241" t="str">
        <f>E7</f>
        <v>Revitalizácia átria Trenčín</v>
      </c>
      <c r="F112" s="242"/>
      <c r="G112" s="242"/>
      <c r="H112" s="242"/>
      <c r="I112" s="90"/>
      <c r="L112" s="31"/>
    </row>
    <row r="113" spans="2:65" s="1" customFormat="1" ht="12" customHeight="1">
      <c r="B113" s="31"/>
      <c r="C113" s="26" t="s">
        <v>115</v>
      </c>
      <c r="I113" s="90"/>
      <c r="L113" s="31"/>
    </row>
    <row r="114" spans="2:65" s="1" customFormat="1" ht="16.5" customHeight="1">
      <c r="B114" s="31"/>
      <c r="E114" s="221" t="str">
        <f>E9</f>
        <v>1 - SO 01 - Terénne úpravy</v>
      </c>
      <c r="F114" s="243"/>
      <c r="G114" s="243"/>
      <c r="H114" s="243"/>
      <c r="I114" s="90"/>
      <c r="L114" s="31"/>
    </row>
    <row r="115" spans="2:65" s="1" customFormat="1" ht="6.95" customHeight="1">
      <c r="B115" s="31"/>
      <c r="I115" s="90"/>
      <c r="L115" s="31"/>
    </row>
    <row r="116" spans="2:65" s="1" customFormat="1" ht="12" customHeight="1">
      <c r="B116" s="31"/>
      <c r="C116" s="26" t="s">
        <v>18</v>
      </c>
      <c r="F116" s="24" t="str">
        <f>F12</f>
        <v xml:space="preserve"> </v>
      </c>
      <c r="I116" s="91" t="s">
        <v>20</v>
      </c>
      <c r="J116" s="51" t="str">
        <f>IF(J12="","",J12)</f>
        <v>12.6.2019</v>
      </c>
      <c r="L116" s="31"/>
    </row>
    <row r="117" spans="2:65" s="1" customFormat="1" ht="6.95" customHeight="1">
      <c r="B117" s="31"/>
      <c r="I117" s="90"/>
      <c r="L117" s="31"/>
    </row>
    <row r="118" spans="2:65" s="1" customFormat="1" ht="27.95" customHeight="1">
      <c r="B118" s="31"/>
      <c r="C118" s="26" t="s">
        <v>22</v>
      </c>
      <c r="F118" s="24" t="str">
        <f>E15</f>
        <v>Mesto Trenčín</v>
      </c>
      <c r="I118" s="91" t="s">
        <v>28</v>
      </c>
      <c r="J118" s="29" t="str">
        <f>E21</f>
        <v>G - ateliér, Ing.arch. Peter Guga</v>
      </c>
      <c r="L118" s="31"/>
    </row>
    <row r="119" spans="2:65" s="1" customFormat="1" ht="27.95" customHeight="1">
      <c r="B119" s="31"/>
      <c r="C119" s="26" t="s">
        <v>26</v>
      </c>
      <c r="F119" s="24" t="str">
        <f>IF(E18="","",E18)</f>
        <v>Vyplň údaj</v>
      </c>
      <c r="I119" s="91" t="s">
        <v>32</v>
      </c>
      <c r="J119" s="29" t="str">
        <f>E24</f>
        <v>Martinusová Katarína</v>
      </c>
      <c r="L119" s="31"/>
    </row>
    <row r="120" spans="2:65" s="1" customFormat="1" ht="10.35" customHeight="1">
      <c r="B120" s="31"/>
      <c r="I120" s="90"/>
      <c r="L120" s="31"/>
    </row>
    <row r="121" spans="2:65" s="10" customFormat="1" ht="29.25" customHeight="1">
      <c r="B121" s="127"/>
      <c r="C121" s="128" t="s">
        <v>130</v>
      </c>
      <c r="D121" s="129" t="s">
        <v>60</v>
      </c>
      <c r="E121" s="129" t="s">
        <v>56</v>
      </c>
      <c r="F121" s="129" t="s">
        <v>57</v>
      </c>
      <c r="G121" s="129" t="s">
        <v>131</v>
      </c>
      <c r="H121" s="129" t="s">
        <v>132</v>
      </c>
      <c r="I121" s="130" t="s">
        <v>133</v>
      </c>
      <c r="J121" s="131" t="s">
        <v>120</v>
      </c>
      <c r="K121" s="132" t="s">
        <v>134</v>
      </c>
      <c r="L121" s="127"/>
      <c r="M121" s="58" t="s">
        <v>1</v>
      </c>
      <c r="N121" s="59" t="s">
        <v>39</v>
      </c>
      <c r="O121" s="59" t="s">
        <v>135</v>
      </c>
      <c r="P121" s="59" t="s">
        <v>136</v>
      </c>
      <c r="Q121" s="59" t="s">
        <v>137</v>
      </c>
      <c r="R121" s="59" t="s">
        <v>138</v>
      </c>
      <c r="S121" s="59" t="s">
        <v>139</v>
      </c>
      <c r="T121" s="60" t="s">
        <v>140</v>
      </c>
    </row>
    <row r="122" spans="2:65" s="1" customFormat="1" ht="22.9" customHeight="1">
      <c r="B122" s="31"/>
      <c r="C122" s="63" t="s">
        <v>121</v>
      </c>
      <c r="I122" s="90"/>
      <c r="J122" s="133">
        <f>BK122</f>
        <v>0</v>
      </c>
      <c r="L122" s="31"/>
      <c r="M122" s="61"/>
      <c r="N122" s="52"/>
      <c r="O122" s="52"/>
      <c r="P122" s="134">
        <f>P123</f>
        <v>0</v>
      </c>
      <c r="Q122" s="52"/>
      <c r="R122" s="134">
        <f>R123</f>
        <v>69.064129500000007</v>
      </c>
      <c r="S122" s="52"/>
      <c r="T122" s="135">
        <f>T123</f>
        <v>193.39099999999999</v>
      </c>
      <c r="AT122" s="16" t="s">
        <v>74</v>
      </c>
      <c r="AU122" s="16" t="s">
        <v>122</v>
      </c>
      <c r="BK122" s="136">
        <f>BK123</f>
        <v>0</v>
      </c>
    </row>
    <row r="123" spans="2:65" s="11" customFormat="1" ht="25.9" customHeight="1">
      <c r="B123" s="137"/>
      <c r="D123" s="138" t="s">
        <v>74</v>
      </c>
      <c r="E123" s="139" t="s">
        <v>141</v>
      </c>
      <c r="F123" s="139" t="s">
        <v>141</v>
      </c>
      <c r="I123" s="140"/>
      <c r="J123" s="141">
        <f>BK123</f>
        <v>0</v>
      </c>
      <c r="L123" s="137"/>
      <c r="M123" s="142"/>
      <c r="N123" s="143"/>
      <c r="O123" s="143"/>
      <c r="P123" s="144">
        <f>P124+P175+P186+P189+P201</f>
        <v>0</v>
      </c>
      <c r="Q123" s="143"/>
      <c r="R123" s="144">
        <f>R124+R175+R186+R189+R201</f>
        <v>69.064129500000007</v>
      </c>
      <c r="S123" s="143"/>
      <c r="T123" s="145">
        <f>T124+T175+T186+T189+T201</f>
        <v>193.39099999999999</v>
      </c>
      <c r="AR123" s="138" t="s">
        <v>80</v>
      </c>
      <c r="AT123" s="146" t="s">
        <v>74</v>
      </c>
      <c r="AU123" s="146" t="s">
        <v>75</v>
      </c>
      <c r="AY123" s="138" t="s">
        <v>142</v>
      </c>
      <c r="BK123" s="147">
        <f>BK124+BK175+BK186+BK189+BK201</f>
        <v>0</v>
      </c>
    </row>
    <row r="124" spans="2:65" s="11" customFormat="1" ht="22.9" customHeight="1">
      <c r="B124" s="137"/>
      <c r="D124" s="138" t="s">
        <v>74</v>
      </c>
      <c r="E124" s="148" t="s">
        <v>80</v>
      </c>
      <c r="F124" s="148" t="s">
        <v>143</v>
      </c>
      <c r="I124" s="140"/>
      <c r="J124" s="149">
        <f>BK124</f>
        <v>0</v>
      </c>
      <c r="L124" s="137"/>
      <c r="M124" s="142"/>
      <c r="N124" s="143"/>
      <c r="O124" s="143"/>
      <c r="P124" s="144">
        <f>SUM(P125:P174)</f>
        <v>0</v>
      </c>
      <c r="Q124" s="143"/>
      <c r="R124" s="144">
        <f>SUM(R125:R174)</f>
        <v>0</v>
      </c>
      <c r="S124" s="143"/>
      <c r="T124" s="145">
        <f>SUM(T125:T174)</f>
        <v>192.5</v>
      </c>
      <c r="AR124" s="138" t="s">
        <v>80</v>
      </c>
      <c r="AT124" s="146" t="s">
        <v>74</v>
      </c>
      <c r="AU124" s="146" t="s">
        <v>80</v>
      </c>
      <c r="AY124" s="138" t="s">
        <v>142</v>
      </c>
      <c r="BK124" s="147">
        <f>SUM(BK125:BK174)</f>
        <v>0</v>
      </c>
    </row>
    <row r="125" spans="2:65" s="1" customFormat="1" ht="24" customHeight="1">
      <c r="B125" s="150"/>
      <c r="C125" s="151" t="s">
        <v>80</v>
      </c>
      <c r="D125" s="151" t="s">
        <v>144</v>
      </c>
      <c r="E125" s="152" t="s">
        <v>145</v>
      </c>
      <c r="F125" s="153" t="s">
        <v>146</v>
      </c>
      <c r="G125" s="154" t="s">
        <v>147</v>
      </c>
      <c r="H125" s="155">
        <v>385</v>
      </c>
      <c r="I125" s="156"/>
      <c r="J125" s="155">
        <f>ROUND(I125*H125,3)</f>
        <v>0</v>
      </c>
      <c r="K125" s="153" t="s">
        <v>148</v>
      </c>
      <c r="L125" s="31"/>
      <c r="M125" s="157" t="s">
        <v>1</v>
      </c>
      <c r="N125" s="158" t="s">
        <v>41</v>
      </c>
      <c r="O125" s="54"/>
      <c r="P125" s="159">
        <f>O125*H125</f>
        <v>0</v>
      </c>
      <c r="Q125" s="159">
        <v>0</v>
      </c>
      <c r="R125" s="159">
        <f>Q125*H125</f>
        <v>0</v>
      </c>
      <c r="S125" s="159">
        <v>0.5</v>
      </c>
      <c r="T125" s="160">
        <f>S125*H125</f>
        <v>192.5</v>
      </c>
      <c r="AR125" s="161" t="s">
        <v>90</v>
      </c>
      <c r="AT125" s="161" t="s">
        <v>144</v>
      </c>
      <c r="AU125" s="161" t="s">
        <v>84</v>
      </c>
      <c r="AY125" s="16" t="s">
        <v>142</v>
      </c>
      <c r="BE125" s="162">
        <f>IF(N125="základná",J125,0)</f>
        <v>0</v>
      </c>
      <c r="BF125" s="162">
        <f>IF(N125="znížená",J125,0)</f>
        <v>0</v>
      </c>
      <c r="BG125" s="162">
        <f>IF(N125="zákl. prenesená",J125,0)</f>
        <v>0</v>
      </c>
      <c r="BH125" s="162">
        <f>IF(N125="zníž. prenesená",J125,0)</f>
        <v>0</v>
      </c>
      <c r="BI125" s="162">
        <f>IF(N125="nulová",J125,0)</f>
        <v>0</v>
      </c>
      <c r="BJ125" s="16" t="s">
        <v>84</v>
      </c>
      <c r="BK125" s="163">
        <f>ROUND(I125*H125,3)</f>
        <v>0</v>
      </c>
      <c r="BL125" s="16" t="s">
        <v>90</v>
      </c>
      <c r="BM125" s="161" t="s">
        <v>149</v>
      </c>
    </row>
    <row r="126" spans="2:65" s="1" customFormat="1" ht="24" customHeight="1">
      <c r="B126" s="150"/>
      <c r="C126" s="151" t="s">
        <v>84</v>
      </c>
      <c r="D126" s="151" t="s">
        <v>144</v>
      </c>
      <c r="E126" s="152" t="s">
        <v>150</v>
      </c>
      <c r="F126" s="153" t="s">
        <v>151</v>
      </c>
      <c r="G126" s="154" t="s">
        <v>152</v>
      </c>
      <c r="H126" s="155">
        <v>194.5</v>
      </c>
      <c r="I126" s="156"/>
      <c r="J126" s="155">
        <f>ROUND(I126*H126,3)</f>
        <v>0</v>
      </c>
      <c r="K126" s="153" t="s">
        <v>148</v>
      </c>
      <c r="L126" s="31"/>
      <c r="M126" s="157" t="s">
        <v>1</v>
      </c>
      <c r="N126" s="158" t="s">
        <v>41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90</v>
      </c>
      <c r="AT126" s="161" t="s">
        <v>144</v>
      </c>
      <c r="AU126" s="161" t="s">
        <v>84</v>
      </c>
      <c r="AY126" s="16" t="s">
        <v>142</v>
      </c>
      <c r="BE126" s="162">
        <f>IF(N126="základná",J126,0)</f>
        <v>0</v>
      </c>
      <c r="BF126" s="162">
        <f>IF(N126="znížená",J126,0)</f>
        <v>0</v>
      </c>
      <c r="BG126" s="162">
        <f>IF(N126="zákl. prenesená",J126,0)</f>
        <v>0</v>
      </c>
      <c r="BH126" s="162">
        <f>IF(N126="zníž. prenesená",J126,0)</f>
        <v>0</v>
      </c>
      <c r="BI126" s="162">
        <f>IF(N126="nulová",J126,0)</f>
        <v>0</v>
      </c>
      <c r="BJ126" s="16" t="s">
        <v>84</v>
      </c>
      <c r="BK126" s="163">
        <f>ROUND(I126*H126,3)</f>
        <v>0</v>
      </c>
      <c r="BL126" s="16" t="s">
        <v>90</v>
      </c>
      <c r="BM126" s="161" t="s">
        <v>153</v>
      </c>
    </row>
    <row r="127" spans="2:65" s="12" customFormat="1" ht="11.25">
      <c r="B127" s="164"/>
      <c r="D127" s="165" t="s">
        <v>154</v>
      </c>
      <c r="E127" s="166" t="s">
        <v>1</v>
      </c>
      <c r="F127" s="167" t="s">
        <v>155</v>
      </c>
      <c r="H127" s="166" t="s">
        <v>1</v>
      </c>
      <c r="I127" s="168"/>
      <c r="L127" s="164"/>
      <c r="M127" s="169"/>
      <c r="N127" s="170"/>
      <c r="O127" s="170"/>
      <c r="P127" s="170"/>
      <c r="Q127" s="170"/>
      <c r="R127" s="170"/>
      <c r="S127" s="170"/>
      <c r="T127" s="171"/>
      <c r="AT127" s="166" t="s">
        <v>154</v>
      </c>
      <c r="AU127" s="166" t="s">
        <v>84</v>
      </c>
      <c r="AV127" s="12" t="s">
        <v>80</v>
      </c>
      <c r="AW127" s="12" t="s">
        <v>30</v>
      </c>
      <c r="AX127" s="12" t="s">
        <v>75</v>
      </c>
      <c r="AY127" s="166" t="s">
        <v>142</v>
      </c>
    </row>
    <row r="128" spans="2:65" s="13" customFormat="1" ht="11.25">
      <c r="B128" s="172"/>
      <c r="D128" s="165" t="s">
        <v>154</v>
      </c>
      <c r="E128" s="173" t="s">
        <v>1</v>
      </c>
      <c r="F128" s="174" t="s">
        <v>156</v>
      </c>
      <c r="H128" s="175">
        <v>102</v>
      </c>
      <c r="I128" s="176"/>
      <c r="L128" s="172"/>
      <c r="M128" s="177"/>
      <c r="N128" s="178"/>
      <c r="O128" s="178"/>
      <c r="P128" s="178"/>
      <c r="Q128" s="178"/>
      <c r="R128" s="178"/>
      <c r="S128" s="178"/>
      <c r="T128" s="179"/>
      <c r="AT128" s="173" t="s">
        <v>154</v>
      </c>
      <c r="AU128" s="173" t="s">
        <v>84</v>
      </c>
      <c r="AV128" s="13" t="s">
        <v>84</v>
      </c>
      <c r="AW128" s="13" t="s">
        <v>30</v>
      </c>
      <c r="AX128" s="13" t="s">
        <v>75</v>
      </c>
      <c r="AY128" s="173" t="s">
        <v>142</v>
      </c>
    </row>
    <row r="129" spans="2:65" s="12" customFormat="1" ht="11.25">
      <c r="B129" s="164"/>
      <c r="D129" s="165" t="s">
        <v>154</v>
      </c>
      <c r="E129" s="166" t="s">
        <v>1</v>
      </c>
      <c r="F129" s="167" t="s">
        <v>157</v>
      </c>
      <c r="H129" s="166" t="s">
        <v>1</v>
      </c>
      <c r="I129" s="168"/>
      <c r="L129" s="164"/>
      <c r="M129" s="169"/>
      <c r="N129" s="170"/>
      <c r="O129" s="170"/>
      <c r="P129" s="170"/>
      <c r="Q129" s="170"/>
      <c r="R129" s="170"/>
      <c r="S129" s="170"/>
      <c r="T129" s="171"/>
      <c r="AT129" s="166" t="s">
        <v>154</v>
      </c>
      <c r="AU129" s="166" t="s">
        <v>84</v>
      </c>
      <c r="AV129" s="12" t="s">
        <v>80</v>
      </c>
      <c r="AW129" s="12" t="s">
        <v>30</v>
      </c>
      <c r="AX129" s="12" t="s">
        <v>75</v>
      </c>
      <c r="AY129" s="166" t="s">
        <v>142</v>
      </c>
    </row>
    <row r="130" spans="2:65" s="13" customFormat="1" ht="11.25">
      <c r="B130" s="172"/>
      <c r="D130" s="165" t="s">
        <v>154</v>
      </c>
      <c r="E130" s="173" t="s">
        <v>1</v>
      </c>
      <c r="F130" s="174" t="s">
        <v>158</v>
      </c>
      <c r="H130" s="175">
        <v>15</v>
      </c>
      <c r="I130" s="176"/>
      <c r="L130" s="172"/>
      <c r="M130" s="177"/>
      <c r="N130" s="178"/>
      <c r="O130" s="178"/>
      <c r="P130" s="178"/>
      <c r="Q130" s="178"/>
      <c r="R130" s="178"/>
      <c r="S130" s="178"/>
      <c r="T130" s="179"/>
      <c r="AT130" s="173" t="s">
        <v>154</v>
      </c>
      <c r="AU130" s="173" t="s">
        <v>84</v>
      </c>
      <c r="AV130" s="13" t="s">
        <v>84</v>
      </c>
      <c r="AW130" s="13" t="s">
        <v>30</v>
      </c>
      <c r="AX130" s="13" t="s">
        <v>75</v>
      </c>
      <c r="AY130" s="173" t="s">
        <v>142</v>
      </c>
    </row>
    <row r="131" spans="2:65" s="12" customFormat="1" ht="11.25">
      <c r="B131" s="164"/>
      <c r="D131" s="165" t="s">
        <v>154</v>
      </c>
      <c r="E131" s="166" t="s">
        <v>1</v>
      </c>
      <c r="F131" s="167" t="s">
        <v>159</v>
      </c>
      <c r="H131" s="166" t="s">
        <v>1</v>
      </c>
      <c r="I131" s="168"/>
      <c r="L131" s="164"/>
      <c r="M131" s="169"/>
      <c r="N131" s="170"/>
      <c r="O131" s="170"/>
      <c r="P131" s="170"/>
      <c r="Q131" s="170"/>
      <c r="R131" s="170"/>
      <c r="S131" s="170"/>
      <c r="T131" s="171"/>
      <c r="AT131" s="166" t="s">
        <v>154</v>
      </c>
      <c r="AU131" s="166" t="s">
        <v>84</v>
      </c>
      <c r="AV131" s="12" t="s">
        <v>80</v>
      </c>
      <c r="AW131" s="12" t="s">
        <v>30</v>
      </c>
      <c r="AX131" s="12" t="s">
        <v>75</v>
      </c>
      <c r="AY131" s="166" t="s">
        <v>142</v>
      </c>
    </row>
    <row r="132" spans="2:65" s="13" customFormat="1" ht="11.25">
      <c r="B132" s="172"/>
      <c r="D132" s="165" t="s">
        <v>154</v>
      </c>
      <c r="E132" s="173" t="s">
        <v>1</v>
      </c>
      <c r="F132" s="174" t="s">
        <v>160</v>
      </c>
      <c r="H132" s="175">
        <v>13</v>
      </c>
      <c r="I132" s="176"/>
      <c r="L132" s="172"/>
      <c r="M132" s="177"/>
      <c r="N132" s="178"/>
      <c r="O132" s="178"/>
      <c r="P132" s="178"/>
      <c r="Q132" s="178"/>
      <c r="R132" s="178"/>
      <c r="S132" s="178"/>
      <c r="T132" s="179"/>
      <c r="AT132" s="173" t="s">
        <v>154</v>
      </c>
      <c r="AU132" s="173" t="s">
        <v>84</v>
      </c>
      <c r="AV132" s="13" t="s">
        <v>84</v>
      </c>
      <c r="AW132" s="13" t="s">
        <v>30</v>
      </c>
      <c r="AX132" s="13" t="s">
        <v>75</v>
      </c>
      <c r="AY132" s="173" t="s">
        <v>142</v>
      </c>
    </row>
    <row r="133" spans="2:65" s="12" customFormat="1" ht="11.25">
      <c r="B133" s="164"/>
      <c r="D133" s="165" t="s">
        <v>154</v>
      </c>
      <c r="E133" s="166" t="s">
        <v>1</v>
      </c>
      <c r="F133" s="167" t="s">
        <v>161</v>
      </c>
      <c r="H133" s="166" t="s">
        <v>1</v>
      </c>
      <c r="I133" s="168"/>
      <c r="L133" s="164"/>
      <c r="M133" s="169"/>
      <c r="N133" s="170"/>
      <c r="O133" s="170"/>
      <c r="P133" s="170"/>
      <c r="Q133" s="170"/>
      <c r="R133" s="170"/>
      <c r="S133" s="170"/>
      <c r="T133" s="171"/>
      <c r="AT133" s="166" t="s">
        <v>154</v>
      </c>
      <c r="AU133" s="166" t="s">
        <v>84</v>
      </c>
      <c r="AV133" s="12" t="s">
        <v>80</v>
      </c>
      <c r="AW133" s="12" t="s">
        <v>30</v>
      </c>
      <c r="AX133" s="12" t="s">
        <v>75</v>
      </c>
      <c r="AY133" s="166" t="s">
        <v>142</v>
      </c>
    </row>
    <row r="134" spans="2:65" s="13" customFormat="1" ht="11.25">
      <c r="B134" s="172"/>
      <c r="D134" s="165" t="s">
        <v>154</v>
      </c>
      <c r="E134" s="173" t="s">
        <v>1</v>
      </c>
      <c r="F134" s="174" t="s">
        <v>162</v>
      </c>
      <c r="H134" s="175">
        <v>28</v>
      </c>
      <c r="I134" s="176"/>
      <c r="L134" s="172"/>
      <c r="M134" s="177"/>
      <c r="N134" s="178"/>
      <c r="O134" s="178"/>
      <c r="P134" s="178"/>
      <c r="Q134" s="178"/>
      <c r="R134" s="178"/>
      <c r="S134" s="178"/>
      <c r="T134" s="179"/>
      <c r="AT134" s="173" t="s">
        <v>154</v>
      </c>
      <c r="AU134" s="173" t="s">
        <v>84</v>
      </c>
      <c r="AV134" s="13" t="s">
        <v>84</v>
      </c>
      <c r="AW134" s="13" t="s">
        <v>30</v>
      </c>
      <c r="AX134" s="13" t="s">
        <v>75</v>
      </c>
      <c r="AY134" s="173" t="s">
        <v>142</v>
      </c>
    </row>
    <row r="135" spans="2:65" s="12" customFormat="1" ht="11.25">
      <c r="B135" s="164"/>
      <c r="D135" s="165" t="s">
        <v>154</v>
      </c>
      <c r="E135" s="166" t="s">
        <v>1</v>
      </c>
      <c r="F135" s="167" t="s">
        <v>163</v>
      </c>
      <c r="H135" s="166" t="s">
        <v>1</v>
      </c>
      <c r="I135" s="168"/>
      <c r="L135" s="164"/>
      <c r="M135" s="169"/>
      <c r="N135" s="170"/>
      <c r="O135" s="170"/>
      <c r="P135" s="170"/>
      <c r="Q135" s="170"/>
      <c r="R135" s="170"/>
      <c r="S135" s="170"/>
      <c r="T135" s="171"/>
      <c r="AT135" s="166" t="s">
        <v>154</v>
      </c>
      <c r="AU135" s="166" t="s">
        <v>84</v>
      </c>
      <c r="AV135" s="12" t="s">
        <v>80</v>
      </c>
      <c r="AW135" s="12" t="s">
        <v>30</v>
      </c>
      <c r="AX135" s="12" t="s">
        <v>75</v>
      </c>
      <c r="AY135" s="166" t="s">
        <v>142</v>
      </c>
    </row>
    <row r="136" spans="2:65" s="13" customFormat="1" ht="11.25">
      <c r="B136" s="172"/>
      <c r="D136" s="165" t="s">
        <v>154</v>
      </c>
      <c r="E136" s="173" t="s">
        <v>1</v>
      </c>
      <c r="F136" s="174" t="s">
        <v>164</v>
      </c>
      <c r="H136" s="175">
        <v>7</v>
      </c>
      <c r="I136" s="176"/>
      <c r="L136" s="172"/>
      <c r="M136" s="177"/>
      <c r="N136" s="178"/>
      <c r="O136" s="178"/>
      <c r="P136" s="178"/>
      <c r="Q136" s="178"/>
      <c r="R136" s="178"/>
      <c r="S136" s="178"/>
      <c r="T136" s="179"/>
      <c r="AT136" s="173" t="s">
        <v>154</v>
      </c>
      <c r="AU136" s="173" t="s">
        <v>84</v>
      </c>
      <c r="AV136" s="13" t="s">
        <v>84</v>
      </c>
      <c r="AW136" s="13" t="s">
        <v>30</v>
      </c>
      <c r="AX136" s="13" t="s">
        <v>75</v>
      </c>
      <c r="AY136" s="173" t="s">
        <v>142</v>
      </c>
    </row>
    <row r="137" spans="2:65" s="12" customFormat="1" ht="11.25">
      <c r="B137" s="164"/>
      <c r="D137" s="165" t="s">
        <v>154</v>
      </c>
      <c r="E137" s="166" t="s">
        <v>1</v>
      </c>
      <c r="F137" s="167" t="s">
        <v>165</v>
      </c>
      <c r="H137" s="166" t="s">
        <v>1</v>
      </c>
      <c r="I137" s="168"/>
      <c r="L137" s="164"/>
      <c r="M137" s="169"/>
      <c r="N137" s="170"/>
      <c r="O137" s="170"/>
      <c r="P137" s="170"/>
      <c r="Q137" s="170"/>
      <c r="R137" s="170"/>
      <c r="S137" s="170"/>
      <c r="T137" s="171"/>
      <c r="AT137" s="166" t="s">
        <v>154</v>
      </c>
      <c r="AU137" s="166" t="s">
        <v>84</v>
      </c>
      <c r="AV137" s="12" t="s">
        <v>80</v>
      </c>
      <c r="AW137" s="12" t="s">
        <v>30</v>
      </c>
      <c r="AX137" s="12" t="s">
        <v>75</v>
      </c>
      <c r="AY137" s="166" t="s">
        <v>142</v>
      </c>
    </row>
    <row r="138" spans="2:65" s="13" customFormat="1" ht="11.25">
      <c r="B138" s="172"/>
      <c r="D138" s="165" t="s">
        <v>154</v>
      </c>
      <c r="E138" s="173" t="s">
        <v>1</v>
      </c>
      <c r="F138" s="174" t="s">
        <v>166</v>
      </c>
      <c r="H138" s="175">
        <v>4</v>
      </c>
      <c r="I138" s="176"/>
      <c r="L138" s="172"/>
      <c r="M138" s="177"/>
      <c r="N138" s="178"/>
      <c r="O138" s="178"/>
      <c r="P138" s="178"/>
      <c r="Q138" s="178"/>
      <c r="R138" s="178"/>
      <c r="S138" s="178"/>
      <c r="T138" s="179"/>
      <c r="AT138" s="173" t="s">
        <v>154</v>
      </c>
      <c r="AU138" s="173" t="s">
        <v>84</v>
      </c>
      <c r="AV138" s="13" t="s">
        <v>84</v>
      </c>
      <c r="AW138" s="13" t="s">
        <v>30</v>
      </c>
      <c r="AX138" s="13" t="s">
        <v>75</v>
      </c>
      <c r="AY138" s="173" t="s">
        <v>142</v>
      </c>
    </row>
    <row r="139" spans="2:65" s="12" customFormat="1" ht="11.25">
      <c r="B139" s="164"/>
      <c r="D139" s="165" t="s">
        <v>154</v>
      </c>
      <c r="E139" s="166" t="s">
        <v>1</v>
      </c>
      <c r="F139" s="167" t="s">
        <v>167</v>
      </c>
      <c r="H139" s="166" t="s">
        <v>1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1"/>
      <c r="AT139" s="166" t="s">
        <v>154</v>
      </c>
      <c r="AU139" s="166" t="s">
        <v>84</v>
      </c>
      <c r="AV139" s="12" t="s">
        <v>80</v>
      </c>
      <c r="AW139" s="12" t="s">
        <v>30</v>
      </c>
      <c r="AX139" s="12" t="s">
        <v>75</v>
      </c>
      <c r="AY139" s="166" t="s">
        <v>142</v>
      </c>
    </row>
    <row r="140" spans="2:65" s="13" customFormat="1" ht="11.25">
      <c r="B140" s="172"/>
      <c r="D140" s="165" t="s">
        <v>154</v>
      </c>
      <c r="E140" s="173" t="s">
        <v>1</v>
      </c>
      <c r="F140" s="174" t="s">
        <v>168</v>
      </c>
      <c r="H140" s="175">
        <v>25.5</v>
      </c>
      <c r="I140" s="176"/>
      <c r="L140" s="172"/>
      <c r="M140" s="177"/>
      <c r="N140" s="178"/>
      <c r="O140" s="178"/>
      <c r="P140" s="178"/>
      <c r="Q140" s="178"/>
      <c r="R140" s="178"/>
      <c r="S140" s="178"/>
      <c r="T140" s="179"/>
      <c r="AT140" s="173" t="s">
        <v>154</v>
      </c>
      <c r="AU140" s="173" t="s">
        <v>84</v>
      </c>
      <c r="AV140" s="13" t="s">
        <v>84</v>
      </c>
      <c r="AW140" s="13" t="s">
        <v>30</v>
      </c>
      <c r="AX140" s="13" t="s">
        <v>75</v>
      </c>
      <c r="AY140" s="173" t="s">
        <v>142</v>
      </c>
    </row>
    <row r="141" spans="2:65" s="14" customFormat="1" ht="11.25">
      <c r="B141" s="180"/>
      <c r="D141" s="165" t="s">
        <v>154</v>
      </c>
      <c r="E141" s="181" t="s">
        <v>1</v>
      </c>
      <c r="F141" s="182" t="s">
        <v>169</v>
      </c>
      <c r="H141" s="183">
        <v>194.5</v>
      </c>
      <c r="I141" s="184"/>
      <c r="L141" s="180"/>
      <c r="M141" s="185"/>
      <c r="N141" s="186"/>
      <c r="O141" s="186"/>
      <c r="P141" s="186"/>
      <c r="Q141" s="186"/>
      <c r="R141" s="186"/>
      <c r="S141" s="186"/>
      <c r="T141" s="187"/>
      <c r="AT141" s="181" t="s">
        <v>154</v>
      </c>
      <c r="AU141" s="181" t="s">
        <v>84</v>
      </c>
      <c r="AV141" s="14" t="s">
        <v>90</v>
      </c>
      <c r="AW141" s="14" t="s">
        <v>30</v>
      </c>
      <c r="AX141" s="14" t="s">
        <v>80</v>
      </c>
      <c r="AY141" s="181" t="s">
        <v>142</v>
      </c>
    </row>
    <row r="142" spans="2:65" s="1" customFormat="1" ht="24" customHeight="1">
      <c r="B142" s="150"/>
      <c r="C142" s="151" t="s">
        <v>87</v>
      </c>
      <c r="D142" s="151" t="s">
        <v>144</v>
      </c>
      <c r="E142" s="152" t="s">
        <v>170</v>
      </c>
      <c r="F142" s="153" t="s">
        <v>171</v>
      </c>
      <c r="G142" s="154" t="s">
        <v>152</v>
      </c>
      <c r="H142" s="155">
        <v>194.5</v>
      </c>
      <c r="I142" s="156"/>
      <c r="J142" s="155">
        <f>ROUND(I142*H142,3)</f>
        <v>0</v>
      </c>
      <c r="K142" s="153" t="s">
        <v>148</v>
      </c>
      <c r="L142" s="31"/>
      <c r="M142" s="157" t="s">
        <v>1</v>
      </c>
      <c r="N142" s="158" t="s">
        <v>41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</v>
      </c>
      <c r="T142" s="160">
        <f>S142*H142</f>
        <v>0</v>
      </c>
      <c r="AR142" s="161" t="s">
        <v>90</v>
      </c>
      <c r="AT142" s="161" t="s">
        <v>144</v>
      </c>
      <c r="AU142" s="161" t="s">
        <v>84</v>
      </c>
      <c r="AY142" s="16" t="s">
        <v>142</v>
      </c>
      <c r="BE142" s="162">
        <f>IF(N142="základná",J142,0)</f>
        <v>0</v>
      </c>
      <c r="BF142" s="162">
        <f>IF(N142="znížená",J142,0)</f>
        <v>0</v>
      </c>
      <c r="BG142" s="162">
        <f>IF(N142="zákl. prenesená",J142,0)</f>
        <v>0</v>
      </c>
      <c r="BH142" s="162">
        <f>IF(N142="zníž. prenesená",J142,0)</f>
        <v>0</v>
      </c>
      <c r="BI142" s="162">
        <f>IF(N142="nulová",J142,0)</f>
        <v>0</v>
      </c>
      <c r="BJ142" s="16" t="s">
        <v>84</v>
      </c>
      <c r="BK142" s="163">
        <f>ROUND(I142*H142,3)</f>
        <v>0</v>
      </c>
      <c r="BL142" s="16" t="s">
        <v>90</v>
      </c>
      <c r="BM142" s="161" t="s">
        <v>172</v>
      </c>
    </row>
    <row r="143" spans="2:65" s="1" customFormat="1" ht="16.5" customHeight="1">
      <c r="B143" s="150"/>
      <c r="C143" s="151" t="s">
        <v>90</v>
      </c>
      <c r="D143" s="151" t="s">
        <v>144</v>
      </c>
      <c r="E143" s="152" t="s">
        <v>173</v>
      </c>
      <c r="F143" s="153" t="s">
        <v>174</v>
      </c>
      <c r="G143" s="154" t="s">
        <v>152</v>
      </c>
      <c r="H143" s="155">
        <v>10.35</v>
      </c>
      <c r="I143" s="156"/>
      <c r="J143" s="155">
        <f>ROUND(I143*H143,3)</f>
        <v>0</v>
      </c>
      <c r="K143" s="153" t="s">
        <v>148</v>
      </c>
      <c r="L143" s="31"/>
      <c r="M143" s="157" t="s">
        <v>1</v>
      </c>
      <c r="N143" s="158" t="s">
        <v>41</v>
      </c>
      <c r="O143" s="54"/>
      <c r="P143" s="159">
        <f>O143*H143</f>
        <v>0</v>
      </c>
      <c r="Q143" s="159">
        <v>0</v>
      </c>
      <c r="R143" s="159">
        <f>Q143*H143</f>
        <v>0</v>
      </c>
      <c r="S143" s="159">
        <v>0</v>
      </c>
      <c r="T143" s="160">
        <f>S143*H143</f>
        <v>0</v>
      </c>
      <c r="AR143" s="161" t="s">
        <v>90</v>
      </c>
      <c r="AT143" s="161" t="s">
        <v>144</v>
      </c>
      <c r="AU143" s="161" t="s">
        <v>84</v>
      </c>
      <c r="AY143" s="16" t="s">
        <v>142</v>
      </c>
      <c r="BE143" s="162">
        <f>IF(N143="základná",J143,0)</f>
        <v>0</v>
      </c>
      <c r="BF143" s="162">
        <f>IF(N143="znížená",J143,0)</f>
        <v>0</v>
      </c>
      <c r="BG143" s="162">
        <f>IF(N143="zákl. prenesená",J143,0)</f>
        <v>0</v>
      </c>
      <c r="BH143" s="162">
        <f>IF(N143="zníž. prenesená",J143,0)</f>
        <v>0</v>
      </c>
      <c r="BI143" s="162">
        <f>IF(N143="nulová",J143,0)</f>
        <v>0</v>
      </c>
      <c r="BJ143" s="16" t="s">
        <v>84</v>
      </c>
      <c r="BK143" s="163">
        <f>ROUND(I143*H143,3)</f>
        <v>0</v>
      </c>
      <c r="BL143" s="16" t="s">
        <v>90</v>
      </c>
      <c r="BM143" s="161" t="s">
        <v>175</v>
      </c>
    </row>
    <row r="144" spans="2:65" s="12" customFormat="1" ht="11.25">
      <c r="B144" s="164"/>
      <c r="D144" s="165" t="s">
        <v>154</v>
      </c>
      <c r="E144" s="166" t="s">
        <v>1</v>
      </c>
      <c r="F144" s="167" t="s">
        <v>176</v>
      </c>
      <c r="H144" s="166" t="s">
        <v>1</v>
      </c>
      <c r="I144" s="168"/>
      <c r="L144" s="164"/>
      <c r="M144" s="169"/>
      <c r="N144" s="170"/>
      <c r="O144" s="170"/>
      <c r="P144" s="170"/>
      <c r="Q144" s="170"/>
      <c r="R144" s="170"/>
      <c r="S144" s="170"/>
      <c r="T144" s="171"/>
      <c r="AT144" s="166" t="s">
        <v>154</v>
      </c>
      <c r="AU144" s="166" t="s">
        <v>84</v>
      </c>
      <c r="AV144" s="12" t="s">
        <v>80</v>
      </c>
      <c r="AW144" s="12" t="s">
        <v>30</v>
      </c>
      <c r="AX144" s="12" t="s">
        <v>75</v>
      </c>
      <c r="AY144" s="166" t="s">
        <v>142</v>
      </c>
    </row>
    <row r="145" spans="2:65" s="13" customFormat="1" ht="11.25">
      <c r="B145" s="172"/>
      <c r="D145" s="165" t="s">
        <v>154</v>
      </c>
      <c r="E145" s="173" t="s">
        <v>1</v>
      </c>
      <c r="F145" s="174" t="s">
        <v>177</v>
      </c>
      <c r="H145" s="175">
        <v>9.6</v>
      </c>
      <c r="I145" s="176"/>
      <c r="L145" s="172"/>
      <c r="M145" s="177"/>
      <c r="N145" s="178"/>
      <c r="O145" s="178"/>
      <c r="P145" s="178"/>
      <c r="Q145" s="178"/>
      <c r="R145" s="178"/>
      <c r="S145" s="178"/>
      <c r="T145" s="179"/>
      <c r="AT145" s="173" t="s">
        <v>154</v>
      </c>
      <c r="AU145" s="173" t="s">
        <v>84</v>
      </c>
      <c r="AV145" s="13" t="s">
        <v>84</v>
      </c>
      <c r="AW145" s="13" t="s">
        <v>30</v>
      </c>
      <c r="AX145" s="13" t="s">
        <v>75</v>
      </c>
      <c r="AY145" s="173" t="s">
        <v>142</v>
      </c>
    </row>
    <row r="146" spans="2:65" s="12" customFormat="1" ht="11.25">
      <c r="B146" s="164"/>
      <c r="D146" s="165" t="s">
        <v>154</v>
      </c>
      <c r="E146" s="166" t="s">
        <v>1</v>
      </c>
      <c r="F146" s="167" t="s">
        <v>178</v>
      </c>
      <c r="H146" s="166" t="s">
        <v>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1"/>
      <c r="AT146" s="166" t="s">
        <v>154</v>
      </c>
      <c r="AU146" s="166" t="s">
        <v>84</v>
      </c>
      <c r="AV146" s="12" t="s">
        <v>80</v>
      </c>
      <c r="AW146" s="12" t="s">
        <v>30</v>
      </c>
      <c r="AX146" s="12" t="s">
        <v>75</v>
      </c>
      <c r="AY146" s="166" t="s">
        <v>142</v>
      </c>
    </row>
    <row r="147" spans="2:65" s="13" customFormat="1" ht="11.25">
      <c r="B147" s="172"/>
      <c r="D147" s="165" t="s">
        <v>154</v>
      </c>
      <c r="E147" s="173" t="s">
        <v>1</v>
      </c>
      <c r="F147" s="174" t="s">
        <v>179</v>
      </c>
      <c r="H147" s="175">
        <v>0.75</v>
      </c>
      <c r="I147" s="176"/>
      <c r="L147" s="172"/>
      <c r="M147" s="177"/>
      <c r="N147" s="178"/>
      <c r="O147" s="178"/>
      <c r="P147" s="178"/>
      <c r="Q147" s="178"/>
      <c r="R147" s="178"/>
      <c r="S147" s="178"/>
      <c r="T147" s="179"/>
      <c r="AT147" s="173" t="s">
        <v>154</v>
      </c>
      <c r="AU147" s="173" t="s">
        <v>84</v>
      </c>
      <c r="AV147" s="13" t="s">
        <v>84</v>
      </c>
      <c r="AW147" s="13" t="s">
        <v>30</v>
      </c>
      <c r="AX147" s="13" t="s">
        <v>75</v>
      </c>
      <c r="AY147" s="173" t="s">
        <v>142</v>
      </c>
    </row>
    <row r="148" spans="2:65" s="14" customFormat="1" ht="11.25">
      <c r="B148" s="180"/>
      <c r="D148" s="165" t="s">
        <v>154</v>
      </c>
      <c r="E148" s="181" t="s">
        <v>1</v>
      </c>
      <c r="F148" s="182" t="s">
        <v>169</v>
      </c>
      <c r="H148" s="183">
        <v>10.35</v>
      </c>
      <c r="I148" s="184"/>
      <c r="L148" s="180"/>
      <c r="M148" s="185"/>
      <c r="N148" s="186"/>
      <c r="O148" s="186"/>
      <c r="P148" s="186"/>
      <c r="Q148" s="186"/>
      <c r="R148" s="186"/>
      <c r="S148" s="186"/>
      <c r="T148" s="187"/>
      <c r="AT148" s="181" t="s">
        <v>154</v>
      </c>
      <c r="AU148" s="181" t="s">
        <v>84</v>
      </c>
      <c r="AV148" s="14" t="s">
        <v>90</v>
      </c>
      <c r="AW148" s="14" t="s">
        <v>30</v>
      </c>
      <c r="AX148" s="14" t="s">
        <v>80</v>
      </c>
      <c r="AY148" s="181" t="s">
        <v>142</v>
      </c>
    </row>
    <row r="149" spans="2:65" s="1" customFormat="1" ht="16.5" customHeight="1">
      <c r="B149" s="150"/>
      <c r="C149" s="151" t="s">
        <v>93</v>
      </c>
      <c r="D149" s="151" t="s">
        <v>144</v>
      </c>
      <c r="E149" s="152" t="s">
        <v>180</v>
      </c>
      <c r="F149" s="153" t="s">
        <v>181</v>
      </c>
      <c r="G149" s="154" t="s">
        <v>152</v>
      </c>
      <c r="H149" s="155">
        <v>10.35</v>
      </c>
      <c r="I149" s="156"/>
      <c r="J149" s="155">
        <f>ROUND(I149*H149,3)</f>
        <v>0</v>
      </c>
      <c r="K149" s="153" t="s">
        <v>148</v>
      </c>
      <c r="L149" s="31"/>
      <c r="M149" s="157" t="s">
        <v>1</v>
      </c>
      <c r="N149" s="158" t="s">
        <v>41</v>
      </c>
      <c r="O149" s="54"/>
      <c r="P149" s="159">
        <f>O149*H149</f>
        <v>0</v>
      </c>
      <c r="Q149" s="159">
        <v>0</v>
      </c>
      <c r="R149" s="159">
        <f>Q149*H149</f>
        <v>0</v>
      </c>
      <c r="S149" s="159">
        <v>0</v>
      </c>
      <c r="T149" s="160">
        <f>S149*H149</f>
        <v>0</v>
      </c>
      <c r="AR149" s="161" t="s">
        <v>90</v>
      </c>
      <c r="AT149" s="161" t="s">
        <v>144</v>
      </c>
      <c r="AU149" s="161" t="s">
        <v>84</v>
      </c>
      <c r="AY149" s="16" t="s">
        <v>142</v>
      </c>
      <c r="BE149" s="162">
        <f>IF(N149="základná",J149,0)</f>
        <v>0</v>
      </c>
      <c r="BF149" s="162">
        <f>IF(N149="znížená",J149,0)</f>
        <v>0</v>
      </c>
      <c r="BG149" s="162">
        <f>IF(N149="zákl. prenesená",J149,0)</f>
        <v>0</v>
      </c>
      <c r="BH149" s="162">
        <f>IF(N149="zníž. prenesená",J149,0)</f>
        <v>0</v>
      </c>
      <c r="BI149" s="162">
        <f>IF(N149="nulová",J149,0)</f>
        <v>0</v>
      </c>
      <c r="BJ149" s="16" t="s">
        <v>84</v>
      </c>
      <c r="BK149" s="163">
        <f>ROUND(I149*H149,3)</f>
        <v>0</v>
      </c>
      <c r="BL149" s="16" t="s">
        <v>90</v>
      </c>
      <c r="BM149" s="161" t="s">
        <v>182</v>
      </c>
    </row>
    <row r="150" spans="2:65" s="1" customFormat="1" ht="36" customHeight="1">
      <c r="B150" s="150"/>
      <c r="C150" s="151" t="s">
        <v>96</v>
      </c>
      <c r="D150" s="151" t="s">
        <v>144</v>
      </c>
      <c r="E150" s="152" t="s">
        <v>183</v>
      </c>
      <c r="F150" s="153" t="s">
        <v>184</v>
      </c>
      <c r="G150" s="154" t="s">
        <v>152</v>
      </c>
      <c r="H150" s="155">
        <v>204.85</v>
      </c>
      <c r="I150" s="156"/>
      <c r="J150" s="155">
        <f>ROUND(I150*H150,3)</f>
        <v>0</v>
      </c>
      <c r="K150" s="153" t="s">
        <v>185</v>
      </c>
      <c r="L150" s="31"/>
      <c r="M150" s="157" t="s">
        <v>1</v>
      </c>
      <c r="N150" s="158" t="s">
        <v>41</v>
      </c>
      <c r="O150" s="54"/>
      <c r="P150" s="159">
        <f>O150*H150</f>
        <v>0</v>
      </c>
      <c r="Q150" s="159">
        <v>0</v>
      </c>
      <c r="R150" s="159">
        <f>Q150*H150</f>
        <v>0</v>
      </c>
      <c r="S150" s="159">
        <v>0</v>
      </c>
      <c r="T150" s="160">
        <f>S150*H150</f>
        <v>0</v>
      </c>
      <c r="AR150" s="161" t="s">
        <v>90</v>
      </c>
      <c r="AT150" s="161" t="s">
        <v>144</v>
      </c>
      <c r="AU150" s="161" t="s">
        <v>84</v>
      </c>
      <c r="AY150" s="16" t="s">
        <v>142</v>
      </c>
      <c r="BE150" s="162">
        <f>IF(N150="základná",J150,0)</f>
        <v>0</v>
      </c>
      <c r="BF150" s="162">
        <f>IF(N150="znížená",J150,0)</f>
        <v>0</v>
      </c>
      <c r="BG150" s="162">
        <f>IF(N150="zákl. prenesená",J150,0)</f>
        <v>0</v>
      </c>
      <c r="BH150" s="162">
        <f>IF(N150="zníž. prenesená",J150,0)</f>
        <v>0</v>
      </c>
      <c r="BI150" s="162">
        <f>IF(N150="nulová",J150,0)</f>
        <v>0</v>
      </c>
      <c r="BJ150" s="16" t="s">
        <v>84</v>
      </c>
      <c r="BK150" s="163">
        <f>ROUND(I150*H150,3)</f>
        <v>0</v>
      </c>
      <c r="BL150" s="16" t="s">
        <v>90</v>
      </c>
      <c r="BM150" s="161" t="s">
        <v>186</v>
      </c>
    </row>
    <row r="151" spans="2:65" s="13" customFormat="1" ht="11.25">
      <c r="B151" s="172"/>
      <c r="D151" s="165" t="s">
        <v>154</v>
      </c>
      <c r="E151" s="173" t="s">
        <v>1</v>
      </c>
      <c r="F151" s="174" t="s">
        <v>187</v>
      </c>
      <c r="H151" s="175">
        <v>204.85</v>
      </c>
      <c r="I151" s="176"/>
      <c r="L151" s="172"/>
      <c r="M151" s="177"/>
      <c r="N151" s="178"/>
      <c r="O151" s="178"/>
      <c r="P151" s="178"/>
      <c r="Q151" s="178"/>
      <c r="R151" s="178"/>
      <c r="S151" s="178"/>
      <c r="T151" s="179"/>
      <c r="AT151" s="173" t="s">
        <v>154</v>
      </c>
      <c r="AU151" s="173" t="s">
        <v>84</v>
      </c>
      <c r="AV151" s="13" t="s">
        <v>84</v>
      </c>
      <c r="AW151" s="13" t="s">
        <v>30</v>
      </c>
      <c r="AX151" s="13" t="s">
        <v>80</v>
      </c>
      <c r="AY151" s="173" t="s">
        <v>142</v>
      </c>
    </row>
    <row r="152" spans="2:65" s="1" customFormat="1" ht="36" customHeight="1">
      <c r="B152" s="150"/>
      <c r="C152" s="151" t="s">
        <v>99</v>
      </c>
      <c r="D152" s="151" t="s">
        <v>144</v>
      </c>
      <c r="E152" s="152" t="s">
        <v>188</v>
      </c>
      <c r="F152" s="153" t="s">
        <v>189</v>
      </c>
      <c r="G152" s="154" t="s">
        <v>152</v>
      </c>
      <c r="H152" s="155">
        <v>2458.1999999999998</v>
      </c>
      <c r="I152" s="156"/>
      <c r="J152" s="155">
        <f>ROUND(I152*H152,3)</f>
        <v>0</v>
      </c>
      <c r="K152" s="153" t="s">
        <v>185</v>
      </c>
      <c r="L152" s="31"/>
      <c r="M152" s="157" t="s">
        <v>1</v>
      </c>
      <c r="N152" s="158" t="s">
        <v>41</v>
      </c>
      <c r="O152" s="54"/>
      <c r="P152" s="159">
        <f>O152*H152</f>
        <v>0</v>
      </c>
      <c r="Q152" s="159">
        <v>0</v>
      </c>
      <c r="R152" s="159">
        <f>Q152*H152</f>
        <v>0</v>
      </c>
      <c r="S152" s="159">
        <v>0</v>
      </c>
      <c r="T152" s="160">
        <f>S152*H152</f>
        <v>0</v>
      </c>
      <c r="AR152" s="161" t="s">
        <v>90</v>
      </c>
      <c r="AT152" s="161" t="s">
        <v>144</v>
      </c>
      <c r="AU152" s="161" t="s">
        <v>84</v>
      </c>
      <c r="AY152" s="16" t="s">
        <v>142</v>
      </c>
      <c r="BE152" s="162">
        <f>IF(N152="základná",J152,0)</f>
        <v>0</v>
      </c>
      <c r="BF152" s="162">
        <f>IF(N152="znížená",J152,0)</f>
        <v>0</v>
      </c>
      <c r="BG152" s="162">
        <f>IF(N152="zákl. prenesená",J152,0)</f>
        <v>0</v>
      </c>
      <c r="BH152" s="162">
        <f>IF(N152="zníž. prenesená",J152,0)</f>
        <v>0</v>
      </c>
      <c r="BI152" s="162">
        <f>IF(N152="nulová",J152,0)</f>
        <v>0</v>
      </c>
      <c r="BJ152" s="16" t="s">
        <v>84</v>
      </c>
      <c r="BK152" s="163">
        <f>ROUND(I152*H152,3)</f>
        <v>0</v>
      </c>
      <c r="BL152" s="16" t="s">
        <v>90</v>
      </c>
      <c r="BM152" s="161" t="s">
        <v>190</v>
      </c>
    </row>
    <row r="153" spans="2:65" s="12" customFormat="1" ht="11.25">
      <c r="B153" s="164"/>
      <c r="D153" s="165" t="s">
        <v>154</v>
      </c>
      <c r="E153" s="166" t="s">
        <v>1</v>
      </c>
      <c r="F153" s="167" t="s">
        <v>191</v>
      </c>
      <c r="H153" s="166" t="s">
        <v>1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1"/>
      <c r="AT153" s="166" t="s">
        <v>154</v>
      </c>
      <c r="AU153" s="166" t="s">
        <v>84</v>
      </c>
      <c r="AV153" s="12" t="s">
        <v>80</v>
      </c>
      <c r="AW153" s="12" t="s">
        <v>30</v>
      </c>
      <c r="AX153" s="12" t="s">
        <v>75</v>
      </c>
      <c r="AY153" s="166" t="s">
        <v>142</v>
      </c>
    </row>
    <row r="154" spans="2:65" s="13" customFormat="1" ht="11.25">
      <c r="B154" s="172"/>
      <c r="D154" s="165" t="s">
        <v>154</v>
      </c>
      <c r="E154" s="173" t="s">
        <v>1</v>
      </c>
      <c r="F154" s="174" t="s">
        <v>192</v>
      </c>
      <c r="H154" s="175">
        <v>2458.1999999999998</v>
      </c>
      <c r="I154" s="176"/>
      <c r="L154" s="172"/>
      <c r="M154" s="177"/>
      <c r="N154" s="178"/>
      <c r="O154" s="178"/>
      <c r="P154" s="178"/>
      <c r="Q154" s="178"/>
      <c r="R154" s="178"/>
      <c r="S154" s="178"/>
      <c r="T154" s="179"/>
      <c r="AT154" s="173" t="s">
        <v>154</v>
      </c>
      <c r="AU154" s="173" t="s">
        <v>84</v>
      </c>
      <c r="AV154" s="13" t="s">
        <v>84</v>
      </c>
      <c r="AW154" s="13" t="s">
        <v>30</v>
      </c>
      <c r="AX154" s="13" t="s">
        <v>80</v>
      </c>
      <c r="AY154" s="173" t="s">
        <v>142</v>
      </c>
    </row>
    <row r="155" spans="2:65" s="1" customFormat="1" ht="24" customHeight="1">
      <c r="B155" s="150"/>
      <c r="C155" s="151" t="s">
        <v>102</v>
      </c>
      <c r="D155" s="151" t="s">
        <v>144</v>
      </c>
      <c r="E155" s="152" t="s">
        <v>193</v>
      </c>
      <c r="F155" s="153" t="s">
        <v>194</v>
      </c>
      <c r="G155" s="154" t="s">
        <v>152</v>
      </c>
      <c r="H155" s="155">
        <v>204.85</v>
      </c>
      <c r="I155" s="156"/>
      <c r="J155" s="155">
        <f>ROUND(I155*H155,3)</f>
        <v>0</v>
      </c>
      <c r="K155" s="153" t="s">
        <v>185</v>
      </c>
      <c r="L155" s="31"/>
      <c r="M155" s="157" t="s">
        <v>1</v>
      </c>
      <c r="N155" s="158" t="s">
        <v>41</v>
      </c>
      <c r="O155" s="54"/>
      <c r="P155" s="159">
        <f>O155*H155</f>
        <v>0</v>
      </c>
      <c r="Q155" s="159">
        <v>0</v>
      </c>
      <c r="R155" s="159">
        <f>Q155*H155</f>
        <v>0</v>
      </c>
      <c r="S155" s="159">
        <v>0</v>
      </c>
      <c r="T155" s="160">
        <f>S155*H155</f>
        <v>0</v>
      </c>
      <c r="AR155" s="161" t="s">
        <v>90</v>
      </c>
      <c r="AT155" s="161" t="s">
        <v>144</v>
      </c>
      <c r="AU155" s="161" t="s">
        <v>84</v>
      </c>
      <c r="AY155" s="16" t="s">
        <v>142</v>
      </c>
      <c r="BE155" s="162">
        <f>IF(N155="základná",J155,0)</f>
        <v>0</v>
      </c>
      <c r="BF155" s="162">
        <f>IF(N155="znížená",J155,0)</f>
        <v>0</v>
      </c>
      <c r="BG155" s="162">
        <f>IF(N155="zákl. prenesená",J155,0)</f>
        <v>0</v>
      </c>
      <c r="BH155" s="162">
        <f>IF(N155="zníž. prenesená",J155,0)</f>
        <v>0</v>
      </c>
      <c r="BI155" s="162">
        <f>IF(N155="nulová",J155,0)</f>
        <v>0</v>
      </c>
      <c r="BJ155" s="16" t="s">
        <v>84</v>
      </c>
      <c r="BK155" s="163">
        <f>ROUND(I155*H155,3)</f>
        <v>0</v>
      </c>
      <c r="BL155" s="16" t="s">
        <v>90</v>
      </c>
      <c r="BM155" s="161" t="s">
        <v>195</v>
      </c>
    </row>
    <row r="156" spans="2:65" s="1" customFormat="1" ht="16.5" customHeight="1">
      <c r="B156" s="150"/>
      <c r="C156" s="151" t="s">
        <v>105</v>
      </c>
      <c r="D156" s="151" t="s">
        <v>144</v>
      </c>
      <c r="E156" s="152" t="s">
        <v>196</v>
      </c>
      <c r="F156" s="153" t="s">
        <v>197</v>
      </c>
      <c r="G156" s="154" t="s">
        <v>152</v>
      </c>
      <c r="H156" s="155">
        <v>204.85</v>
      </c>
      <c r="I156" s="156"/>
      <c r="J156" s="155">
        <f>ROUND(I156*H156,3)</f>
        <v>0</v>
      </c>
      <c r="K156" s="153" t="s">
        <v>185</v>
      </c>
      <c r="L156" s="31"/>
      <c r="M156" s="157" t="s">
        <v>1</v>
      </c>
      <c r="N156" s="158" t="s">
        <v>41</v>
      </c>
      <c r="O156" s="54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90</v>
      </c>
      <c r="AT156" s="161" t="s">
        <v>144</v>
      </c>
      <c r="AU156" s="161" t="s">
        <v>84</v>
      </c>
      <c r="AY156" s="16" t="s">
        <v>142</v>
      </c>
      <c r="BE156" s="162">
        <f>IF(N156="základná",J156,0)</f>
        <v>0</v>
      </c>
      <c r="BF156" s="162">
        <f>IF(N156="znížená",J156,0)</f>
        <v>0</v>
      </c>
      <c r="BG156" s="162">
        <f>IF(N156="zákl. prenesená",J156,0)</f>
        <v>0</v>
      </c>
      <c r="BH156" s="162">
        <f>IF(N156="zníž. prenesená",J156,0)</f>
        <v>0</v>
      </c>
      <c r="BI156" s="162">
        <f>IF(N156="nulová",J156,0)</f>
        <v>0</v>
      </c>
      <c r="BJ156" s="16" t="s">
        <v>84</v>
      </c>
      <c r="BK156" s="163">
        <f>ROUND(I156*H156,3)</f>
        <v>0</v>
      </c>
      <c r="BL156" s="16" t="s">
        <v>90</v>
      </c>
      <c r="BM156" s="161" t="s">
        <v>198</v>
      </c>
    </row>
    <row r="157" spans="2:65" s="1" customFormat="1" ht="24" customHeight="1">
      <c r="B157" s="150"/>
      <c r="C157" s="151" t="s">
        <v>108</v>
      </c>
      <c r="D157" s="151" t="s">
        <v>144</v>
      </c>
      <c r="E157" s="152" t="s">
        <v>199</v>
      </c>
      <c r="F157" s="153" t="s">
        <v>200</v>
      </c>
      <c r="G157" s="154" t="s">
        <v>201</v>
      </c>
      <c r="H157" s="155">
        <v>348.245</v>
      </c>
      <c r="I157" s="156"/>
      <c r="J157" s="155">
        <f>ROUND(I157*H157,3)</f>
        <v>0</v>
      </c>
      <c r="K157" s="153" t="s">
        <v>185</v>
      </c>
      <c r="L157" s="31"/>
      <c r="M157" s="157" t="s">
        <v>1</v>
      </c>
      <c r="N157" s="158" t="s">
        <v>41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90</v>
      </c>
      <c r="AT157" s="161" t="s">
        <v>144</v>
      </c>
      <c r="AU157" s="161" t="s">
        <v>84</v>
      </c>
      <c r="AY157" s="16" t="s">
        <v>142</v>
      </c>
      <c r="BE157" s="162">
        <f>IF(N157="základná",J157,0)</f>
        <v>0</v>
      </c>
      <c r="BF157" s="162">
        <f>IF(N157="znížená",J157,0)</f>
        <v>0</v>
      </c>
      <c r="BG157" s="162">
        <f>IF(N157="zákl. prenesená",J157,0)</f>
        <v>0</v>
      </c>
      <c r="BH157" s="162">
        <f>IF(N157="zníž. prenesená",J157,0)</f>
        <v>0</v>
      </c>
      <c r="BI157" s="162">
        <f>IF(N157="nulová",J157,0)</f>
        <v>0</v>
      </c>
      <c r="BJ157" s="16" t="s">
        <v>84</v>
      </c>
      <c r="BK157" s="163">
        <f>ROUND(I157*H157,3)</f>
        <v>0</v>
      </c>
      <c r="BL157" s="16" t="s">
        <v>90</v>
      </c>
      <c r="BM157" s="161" t="s">
        <v>202</v>
      </c>
    </row>
    <row r="158" spans="2:65" s="13" customFormat="1" ht="11.25">
      <c r="B158" s="172"/>
      <c r="D158" s="165" t="s">
        <v>154</v>
      </c>
      <c r="E158" s="173" t="s">
        <v>1</v>
      </c>
      <c r="F158" s="174" t="s">
        <v>203</v>
      </c>
      <c r="H158" s="175">
        <v>348.245</v>
      </c>
      <c r="I158" s="176"/>
      <c r="L158" s="172"/>
      <c r="M158" s="177"/>
      <c r="N158" s="178"/>
      <c r="O158" s="178"/>
      <c r="P158" s="178"/>
      <c r="Q158" s="178"/>
      <c r="R158" s="178"/>
      <c r="S158" s="178"/>
      <c r="T158" s="179"/>
      <c r="AT158" s="173" t="s">
        <v>154</v>
      </c>
      <c r="AU158" s="173" t="s">
        <v>84</v>
      </c>
      <c r="AV158" s="13" t="s">
        <v>84</v>
      </c>
      <c r="AW158" s="13" t="s">
        <v>30</v>
      </c>
      <c r="AX158" s="13" t="s">
        <v>80</v>
      </c>
      <c r="AY158" s="173" t="s">
        <v>142</v>
      </c>
    </row>
    <row r="159" spans="2:65" s="1" customFormat="1" ht="16.5" customHeight="1">
      <c r="B159" s="150"/>
      <c r="C159" s="151" t="s">
        <v>111</v>
      </c>
      <c r="D159" s="151" t="s">
        <v>144</v>
      </c>
      <c r="E159" s="152" t="s">
        <v>204</v>
      </c>
      <c r="F159" s="153" t="s">
        <v>205</v>
      </c>
      <c r="G159" s="154" t="s">
        <v>147</v>
      </c>
      <c r="H159" s="155">
        <v>930</v>
      </c>
      <c r="I159" s="156"/>
      <c r="J159" s="155">
        <f>ROUND(I159*H159,3)</f>
        <v>0</v>
      </c>
      <c r="K159" s="153" t="s">
        <v>1</v>
      </c>
      <c r="L159" s="31"/>
      <c r="M159" s="157" t="s">
        <v>1</v>
      </c>
      <c r="N159" s="158" t="s">
        <v>41</v>
      </c>
      <c r="O159" s="54"/>
      <c r="P159" s="159">
        <f>O159*H159</f>
        <v>0</v>
      </c>
      <c r="Q159" s="159">
        <v>0</v>
      </c>
      <c r="R159" s="159">
        <f>Q159*H159</f>
        <v>0</v>
      </c>
      <c r="S159" s="159">
        <v>0</v>
      </c>
      <c r="T159" s="160">
        <f>S159*H159</f>
        <v>0</v>
      </c>
      <c r="AR159" s="161" t="s">
        <v>90</v>
      </c>
      <c r="AT159" s="161" t="s">
        <v>144</v>
      </c>
      <c r="AU159" s="161" t="s">
        <v>84</v>
      </c>
      <c r="AY159" s="16" t="s">
        <v>142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6" t="s">
        <v>84</v>
      </c>
      <c r="BK159" s="163">
        <f>ROUND(I159*H159,3)</f>
        <v>0</v>
      </c>
      <c r="BL159" s="16" t="s">
        <v>90</v>
      </c>
      <c r="BM159" s="161" t="s">
        <v>206</v>
      </c>
    </row>
    <row r="160" spans="2:65" s="12" customFormat="1" ht="22.5">
      <c r="B160" s="164"/>
      <c r="D160" s="165" t="s">
        <v>154</v>
      </c>
      <c r="E160" s="166" t="s">
        <v>1</v>
      </c>
      <c r="F160" s="167" t="s">
        <v>207</v>
      </c>
      <c r="H160" s="166" t="s">
        <v>1</v>
      </c>
      <c r="I160" s="168"/>
      <c r="L160" s="164"/>
      <c r="M160" s="169"/>
      <c r="N160" s="170"/>
      <c r="O160" s="170"/>
      <c r="P160" s="170"/>
      <c r="Q160" s="170"/>
      <c r="R160" s="170"/>
      <c r="S160" s="170"/>
      <c r="T160" s="171"/>
      <c r="AT160" s="166" t="s">
        <v>154</v>
      </c>
      <c r="AU160" s="166" t="s">
        <v>84</v>
      </c>
      <c r="AV160" s="12" t="s">
        <v>80</v>
      </c>
      <c r="AW160" s="12" t="s">
        <v>30</v>
      </c>
      <c r="AX160" s="12" t="s">
        <v>75</v>
      </c>
      <c r="AY160" s="166" t="s">
        <v>142</v>
      </c>
    </row>
    <row r="161" spans="2:65" s="13" customFormat="1" ht="11.25">
      <c r="B161" s="172"/>
      <c r="D161" s="165" t="s">
        <v>154</v>
      </c>
      <c r="E161" s="173" t="s">
        <v>1</v>
      </c>
      <c r="F161" s="174" t="s">
        <v>208</v>
      </c>
      <c r="H161" s="175">
        <v>510</v>
      </c>
      <c r="I161" s="176"/>
      <c r="L161" s="172"/>
      <c r="M161" s="177"/>
      <c r="N161" s="178"/>
      <c r="O161" s="178"/>
      <c r="P161" s="178"/>
      <c r="Q161" s="178"/>
      <c r="R161" s="178"/>
      <c r="S161" s="178"/>
      <c r="T161" s="179"/>
      <c r="AT161" s="173" t="s">
        <v>154</v>
      </c>
      <c r="AU161" s="173" t="s">
        <v>84</v>
      </c>
      <c r="AV161" s="13" t="s">
        <v>84</v>
      </c>
      <c r="AW161" s="13" t="s">
        <v>30</v>
      </c>
      <c r="AX161" s="13" t="s">
        <v>75</v>
      </c>
      <c r="AY161" s="173" t="s">
        <v>142</v>
      </c>
    </row>
    <row r="162" spans="2:65" s="12" customFormat="1" ht="22.5">
      <c r="B162" s="164"/>
      <c r="D162" s="165" t="s">
        <v>154</v>
      </c>
      <c r="E162" s="166" t="s">
        <v>1</v>
      </c>
      <c r="F162" s="167" t="s">
        <v>209</v>
      </c>
      <c r="H162" s="166" t="s">
        <v>1</v>
      </c>
      <c r="I162" s="168"/>
      <c r="L162" s="164"/>
      <c r="M162" s="169"/>
      <c r="N162" s="170"/>
      <c r="O162" s="170"/>
      <c r="P162" s="170"/>
      <c r="Q162" s="170"/>
      <c r="R162" s="170"/>
      <c r="S162" s="170"/>
      <c r="T162" s="171"/>
      <c r="AT162" s="166" t="s">
        <v>154</v>
      </c>
      <c r="AU162" s="166" t="s">
        <v>84</v>
      </c>
      <c r="AV162" s="12" t="s">
        <v>80</v>
      </c>
      <c r="AW162" s="12" t="s">
        <v>30</v>
      </c>
      <c r="AX162" s="12" t="s">
        <v>75</v>
      </c>
      <c r="AY162" s="166" t="s">
        <v>142</v>
      </c>
    </row>
    <row r="163" spans="2:65" s="13" customFormat="1" ht="11.25">
      <c r="B163" s="172"/>
      <c r="D163" s="165" t="s">
        <v>154</v>
      </c>
      <c r="E163" s="173" t="s">
        <v>1</v>
      </c>
      <c r="F163" s="174" t="s">
        <v>210</v>
      </c>
      <c r="H163" s="175">
        <v>75</v>
      </c>
      <c r="I163" s="176"/>
      <c r="L163" s="172"/>
      <c r="M163" s="177"/>
      <c r="N163" s="178"/>
      <c r="O163" s="178"/>
      <c r="P163" s="178"/>
      <c r="Q163" s="178"/>
      <c r="R163" s="178"/>
      <c r="S163" s="178"/>
      <c r="T163" s="179"/>
      <c r="AT163" s="173" t="s">
        <v>154</v>
      </c>
      <c r="AU163" s="173" t="s">
        <v>84</v>
      </c>
      <c r="AV163" s="13" t="s">
        <v>84</v>
      </c>
      <c r="AW163" s="13" t="s">
        <v>30</v>
      </c>
      <c r="AX163" s="13" t="s">
        <v>75</v>
      </c>
      <c r="AY163" s="173" t="s">
        <v>142</v>
      </c>
    </row>
    <row r="164" spans="2:65" s="12" customFormat="1" ht="22.5">
      <c r="B164" s="164"/>
      <c r="D164" s="165" t="s">
        <v>154</v>
      </c>
      <c r="E164" s="166" t="s">
        <v>1</v>
      </c>
      <c r="F164" s="167" t="s">
        <v>211</v>
      </c>
      <c r="H164" s="166" t="s">
        <v>1</v>
      </c>
      <c r="I164" s="168"/>
      <c r="L164" s="164"/>
      <c r="M164" s="169"/>
      <c r="N164" s="170"/>
      <c r="O164" s="170"/>
      <c r="P164" s="170"/>
      <c r="Q164" s="170"/>
      <c r="R164" s="170"/>
      <c r="S164" s="170"/>
      <c r="T164" s="171"/>
      <c r="AT164" s="166" t="s">
        <v>154</v>
      </c>
      <c r="AU164" s="166" t="s">
        <v>84</v>
      </c>
      <c r="AV164" s="12" t="s">
        <v>80</v>
      </c>
      <c r="AW164" s="12" t="s">
        <v>30</v>
      </c>
      <c r="AX164" s="12" t="s">
        <v>75</v>
      </c>
      <c r="AY164" s="166" t="s">
        <v>142</v>
      </c>
    </row>
    <row r="165" spans="2:65" s="13" customFormat="1" ht="11.25">
      <c r="B165" s="172"/>
      <c r="D165" s="165" t="s">
        <v>154</v>
      </c>
      <c r="E165" s="173" t="s">
        <v>1</v>
      </c>
      <c r="F165" s="174" t="s">
        <v>212</v>
      </c>
      <c r="H165" s="175">
        <v>65</v>
      </c>
      <c r="I165" s="176"/>
      <c r="L165" s="172"/>
      <c r="M165" s="177"/>
      <c r="N165" s="178"/>
      <c r="O165" s="178"/>
      <c r="P165" s="178"/>
      <c r="Q165" s="178"/>
      <c r="R165" s="178"/>
      <c r="S165" s="178"/>
      <c r="T165" s="179"/>
      <c r="AT165" s="173" t="s">
        <v>154</v>
      </c>
      <c r="AU165" s="173" t="s">
        <v>84</v>
      </c>
      <c r="AV165" s="13" t="s">
        <v>84</v>
      </c>
      <c r="AW165" s="13" t="s">
        <v>30</v>
      </c>
      <c r="AX165" s="13" t="s">
        <v>75</v>
      </c>
      <c r="AY165" s="173" t="s">
        <v>142</v>
      </c>
    </row>
    <row r="166" spans="2:65" s="12" customFormat="1" ht="11.25">
      <c r="B166" s="164"/>
      <c r="D166" s="165" t="s">
        <v>154</v>
      </c>
      <c r="E166" s="166" t="s">
        <v>1</v>
      </c>
      <c r="F166" s="167" t="s">
        <v>213</v>
      </c>
      <c r="H166" s="166" t="s">
        <v>1</v>
      </c>
      <c r="I166" s="168"/>
      <c r="L166" s="164"/>
      <c r="M166" s="169"/>
      <c r="N166" s="170"/>
      <c r="O166" s="170"/>
      <c r="P166" s="170"/>
      <c r="Q166" s="170"/>
      <c r="R166" s="170"/>
      <c r="S166" s="170"/>
      <c r="T166" s="171"/>
      <c r="AT166" s="166" t="s">
        <v>154</v>
      </c>
      <c r="AU166" s="166" t="s">
        <v>84</v>
      </c>
      <c r="AV166" s="12" t="s">
        <v>80</v>
      </c>
      <c r="AW166" s="12" t="s">
        <v>30</v>
      </c>
      <c r="AX166" s="12" t="s">
        <v>75</v>
      </c>
      <c r="AY166" s="166" t="s">
        <v>142</v>
      </c>
    </row>
    <row r="167" spans="2:65" s="13" customFormat="1" ht="11.25">
      <c r="B167" s="172"/>
      <c r="D167" s="165" t="s">
        <v>154</v>
      </c>
      <c r="E167" s="173" t="s">
        <v>1</v>
      </c>
      <c r="F167" s="174" t="s">
        <v>214</v>
      </c>
      <c r="H167" s="175">
        <v>140</v>
      </c>
      <c r="I167" s="176"/>
      <c r="L167" s="172"/>
      <c r="M167" s="177"/>
      <c r="N167" s="178"/>
      <c r="O167" s="178"/>
      <c r="P167" s="178"/>
      <c r="Q167" s="178"/>
      <c r="R167" s="178"/>
      <c r="S167" s="178"/>
      <c r="T167" s="179"/>
      <c r="AT167" s="173" t="s">
        <v>154</v>
      </c>
      <c r="AU167" s="173" t="s">
        <v>84</v>
      </c>
      <c r="AV167" s="13" t="s">
        <v>84</v>
      </c>
      <c r="AW167" s="13" t="s">
        <v>30</v>
      </c>
      <c r="AX167" s="13" t="s">
        <v>75</v>
      </c>
      <c r="AY167" s="173" t="s">
        <v>142</v>
      </c>
    </row>
    <row r="168" spans="2:65" s="12" customFormat="1" ht="11.25">
      <c r="B168" s="164"/>
      <c r="D168" s="165" t="s">
        <v>154</v>
      </c>
      <c r="E168" s="166" t="s">
        <v>1</v>
      </c>
      <c r="F168" s="167" t="s">
        <v>163</v>
      </c>
      <c r="H168" s="166" t="s">
        <v>1</v>
      </c>
      <c r="I168" s="168"/>
      <c r="L168" s="164"/>
      <c r="M168" s="169"/>
      <c r="N168" s="170"/>
      <c r="O168" s="170"/>
      <c r="P168" s="170"/>
      <c r="Q168" s="170"/>
      <c r="R168" s="170"/>
      <c r="S168" s="170"/>
      <c r="T168" s="171"/>
      <c r="AT168" s="166" t="s">
        <v>154</v>
      </c>
      <c r="AU168" s="166" t="s">
        <v>84</v>
      </c>
      <c r="AV168" s="12" t="s">
        <v>80</v>
      </c>
      <c r="AW168" s="12" t="s">
        <v>30</v>
      </c>
      <c r="AX168" s="12" t="s">
        <v>75</v>
      </c>
      <c r="AY168" s="166" t="s">
        <v>142</v>
      </c>
    </row>
    <row r="169" spans="2:65" s="13" customFormat="1" ht="11.25">
      <c r="B169" s="172"/>
      <c r="D169" s="165" t="s">
        <v>154</v>
      </c>
      <c r="E169" s="173" t="s">
        <v>1</v>
      </c>
      <c r="F169" s="174" t="s">
        <v>215</v>
      </c>
      <c r="H169" s="175">
        <v>35</v>
      </c>
      <c r="I169" s="176"/>
      <c r="L169" s="172"/>
      <c r="M169" s="177"/>
      <c r="N169" s="178"/>
      <c r="O169" s="178"/>
      <c r="P169" s="178"/>
      <c r="Q169" s="178"/>
      <c r="R169" s="178"/>
      <c r="S169" s="178"/>
      <c r="T169" s="179"/>
      <c r="AT169" s="173" t="s">
        <v>154</v>
      </c>
      <c r="AU169" s="173" t="s">
        <v>84</v>
      </c>
      <c r="AV169" s="13" t="s">
        <v>84</v>
      </c>
      <c r="AW169" s="13" t="s">
        <v>30</v>
      </c>
      <c r="AX169" s="13" t="s">
        <v>75</v>
      </c>
      <c r="AY169" s="173" t="s">
        <v>142</v>
      </c>
    </row>
    <row r="170" spans="2:65" s="12" customFormat="1" ht="11.25">
      <c r="B170" s="164"/>
      <c r="D170" s="165" t="s">
        <v>154</v>
      </c>
      <c r="E170" s="166" t="s">
        <v>1</v>
      </c>
      <c r="F170" s="167" t="s">
        <v>165</v>
      </c>
      <c r="H170" s="166" t="s">
        <v>1</v>
      </c>
      <c r="I170" s="168"/>
      <c r="L170" s="164"/>
      <c r="M170" s="169"/>
      <c r="N170" s="170"/>
      <c r="O170" s="170"/>
      <c r="P170" s="170"/>
      <c r="Q170" s="170"/>
      <c r="R170" s="170"/>
      <c r="S170" s="170"/>
      <c r="T170" s="171"/>
      <c r="AT170" s="166" t="s">
        <v>154</v>
      </c>
      <c r="AU170" s="166" t="s">
        <v>84</v>
      </c>
      <c r="AV170" s="12" t="s">
        <v>80</v>
      </c>
      <c r="AW170" s="12" t="s">
        <v>30</v>
      </c>
      <c r="AX170" s="12" t="s">
        <v>75</v>
      </c>
      <c r="AY170" s="166" t="s">
        <v>142</v>
      </c>
    </row>
    <row r="171" spans="2:65" s="13" customFormat="1" ht="11.25">
      <c r="B171" s="172"/>
      <c r="D171" s="165" t="s">
        <v>154</v>
      </c>
      <c r="E171" s="173" t="s">
        <v>1</v>
      </c>
      <c r="F171" s="174" t="s">
        <v>216</v>
      </c>
      <c r="H171" s="175">
        <v>20</v>
      </c>
      <c r="I171" s="176"/>
      <c r="L171" s="172"/>
      <c r="M171" s="177"/>
      <c r="N171" s="178"/>
      <c r="O171" s="178"/>
      <c r="P171" s="178"/>
      <c r="Q171" s="178"/>
      <c r="R171" s="178"/>
      <c r="S171" s="178"/>
      <c r="T171" s="179"/>
      <c r="AT171" s="173" t="s">
        <v>154</v>
      </c>
      <c r="AU171" s="173" t="s">
        <v>84</v>
      </c>
      <c r="AV171" s="13" t="s">
        <v>84</v>
      </c>
      <c r="AW171" s="13" t="s">
        <v>30</v>
      </c>
      <c r="AX171" s="13" t="s">
        <v>75</v>
      </c>
      <c r="AY171" s="173" t="s">
        <v>142</v>
      </c>
    </row>
    <row r="172" spans="2:65" s="12" customFormat="1" ht="11.25">
      <c r="B172" s="164"/>
      <c r="D172" s="165" t="s">
        <v>154</v>
      </c>
      <c r="E172" s="166" t="s">
        <v>1</v>
      </c>
      <c r="F172" s="167" t="s">
        <v>167</v>
      </c>
      <c r="H172" s="166" t="s">
        <v>1</v>
      </c>
      <c r="I172" s="168"/>
      <c r="L172" s="164"/>
      <c r="M172" s="169"/>
      <c r="N172" s="170"/>
      <c r="O172" s="170"/>
      <c r="P172" s="170"/>
      <c r="Q172" s="170"/>
      <c r="R172" s="170"/>
      <c r="S172" s="170"/>
      <c r="T172" s="171"/>
      <c r="AT172" s="166" t="s">
        <v>154</v>
      </c>
      <c r="AU172" s="166" t="s">
        <v>84</v>
      </c>
      <c r="AV172" s="12" t="s">
        <v>80</v>
      </c>
      <c r="AW172" s="12" t="s">
        <v>30</v>
      </c>
      <c r="AX172" s="12" t="s">
        <v>75</v>
      </c>
      <c r="AY172" s="166" t="s">
        <v>142</v>
      </c>
    </row>
    <row r="173" spans="2:65" s="13" customFormat="1" ht="11.25">
      <c r="B173" s="172"/>
      <c r="D173" s="165" t="s">
        <v>154</v>
      </c>
      <c r="E173" s="173" t="s">
        <v>1</v>
      </c>
      <c r="F173" s="174" t="s">
        <v>217</v>
      </c>
      <c r="H173" s="175">
        <v>85</v>
      </c>
      <c r="I173" s="176"/>
      <c r="L173" s="172"/>
      <c r="M173" s="177"/>
      <c r="N173" s="178"/>
      <c r="O173" s="178"/>
      <c r="P173" s="178"/>
      <c r="Q173" s="178"/>
      <c r="R173" s="178"/>
      <c r="S173" s="178"/>
      <c r="T173" s="179"/>
      <c r="AT173" s="173" t="s">
        <v>154</v>
      </c>
      <c r="AU173" s="173" t="s">
        <v>84</v>
      </c>
      <c r="AV173" s="13" t="s">
        <v>84</v>
      </c>
      <c r="AW173" s="13" t="s">
        <v>30</v>
      </c>
      <c r="AX173" s="13" t="s">
        <v>75</v>
      </c>
      <c r="AY173" s="173" t="s">
        <v>142</v>
      </c>
    </row>
    <row r="174" spans="2:65" s="14" customFormat="1" ht="11.25">
      <c r="B174" s="180"/>
      <c r="D174" s="165" t="s">
        <v>154</v>
      </c>
      <c r="E174" s="181" t="s">
        <v>1</v>
      </c>
      <c r="F174" s="182" t="s">
        <v>169</v>
      </c>
      <c r="H174" s="183">
        <v>930</v>
      </c>
      <c r="I174" s="184"/>
      <c r="L174" s="180"/>
      <c r="M174" s="185"/>
      <c r="N174" s="186"/>
      <c r="O174" s="186"/>
      <c r="P174" s="186"/>
      <c r="Q174" s="186"/>
      <c r="R174" s="186"/>
      <c r="S174" s="186"/>
      <c r="T174" s="187"/>
      <c r="AT174" s="181" t="s">
        <v>154</v>
      </c>
      <c r="AU174" s="181" t="s">
        <v>84</v>
      </c>
      <c r="AV174" s="14" t="s">
        <v>90</v>
      </c>
      <c r="AW174" s="14" t="s">
        <v>30</v>
      </c>
      <c r="AX174" s="14" t="s">
        <v>80</v>
      </c>
      <c r="AY174" s="181" t="s">
        <v>142</v>
      </c>
    </row>
    <row r="175" spans="2:65" s="11" customFormat="1" ht="22.9" customHeight="1">
      <c r="B175" s="137"/>
      <c r="D175" s="138" t="s">
        <v>74</v>
      </c>
      <c r="E175" s="148" t="s">
        <v>84</v>
      </c>
      <c r="F175" s="148" t="s">
        <v>218</v>
      </c>
      <c r="I175" s="140"/>
      <c r="J175" s="149">
        <f>BK175</f>
        <v>0</v>
      </c>
      <c r="L175" s="137"/>
      <c r="M175" s="142"/>
      <c r="N175" s="143"/>
      <c r="O175" s="143"/>
      <c r="P175" s="144">
        <f>SUM(P176:P185)</f>
        <v>0</v>
      </c>
      <c r="Q175" s="143"/>
      <c r="R175" s="144">
        <f>SUM(R176:R185)</f>
        <v>48.793729499999998</v>
      </c>
      <c r="S175" s="143"/>
      <c r="T175" s="145">
        <f>SUM(T176:T185)</f>
        <v>0</v>
      </c>
      <c r="AR175" s="138" t="s">
        <v>80</v>
      </c>
      <c r="AT175" s="146" t="s">
        <v>74</v>
      </c>
      <c r="AU175" s="146" t="s">
        <v>80</v>
      </c>
      <c r="AY175" s="138" t="s">
        <v>142</v>
      </c>
      <c r="BK175" s="147">
        <f>SUM(BK176:BK185)</f>
        <v>0</v>
      </c>
    </row>
    <row r="176" spans="2:65" s="1" customFormat="1" ht="16.5" customHeight="1">
      <c r="B176" s="150"/>
      <c r="C176" s="151" t="s">
        <v>219</v>
      </c>
      <c r="D176" s="151" t="s">
        <v>144</v>
      </c>
      <c r="E176" s="152" t="s">
        <v>220</v>
      </c>
      <c r="F176" s="153" t="s">
        <v>221</v>
      </c>
      <c r="G176" s="154" t="s">
        <v>152</v>
      </c>
      <c r="H176" s="155">
        <v>4.8</v>
      </c>
      <c r="I176" s="156"/>
      <c r="J176" s="155">
        <f>ROUND(I176*H176,3)</f>
        <v>0</v>
      </c>
      <c r="K176" s="153" t="s">
        <v>1</v>
      </c>
      <c r="L176" s="31"/>
      <c r="M176" s="157" t="s">
        <v>1</v>
      </c>
      <c r="N176" s="158" t="s">
        <v>41</v>
      </c>
      <c r="O176" s="54"/>
      <c r="P176" s="159">
        <f>O176*H176</f>
        <v>0</v>
      </c>
      <c r="Q176" s="159">
        <v>2.0699999999999998</v>
      </c>
      <c r="R176" s="159">
        <f>Q176*H176</f>
        <v>9.9359999999999982</v>
      </c>
      <c r="S176" s="159">
        <v>0</v>
      </c>
      <c r="T176" s="160">
        <f>S176*H176</f>
        <v>0</v>
      </c>
      <c r="AR176" s="161" t="s">
        <v>90</v>
      </c>
      <c r="AT176" s="161" t="s">
        <v>144</v>
      </c>
      <c r="AU176" s="161" t="s">
        <v>84</v>
      </c>
      <c r="AY176" s="16" t="s">
        <v>142</v>
      </c>
      <c r="BE176" s="162">
        <f>IF(N176="základná",J176,0)</f>
        <v>0</v>
      </c>
      <c r="BF176" s="162">
        <f>IF(N176="znížená",J176,0)</f>
        <v>0</v>
      </c>
      <c r="BG176" s="162">
        <f>IF(N176="zákl. prenesená",J176,0)</f>
        <v>0</v>
      </c>
      <c r="BH176" s="162">
        <f>IF(N176="zníž. prenesená",J176,0)</f>
        <v>0</v>
      </c>
      <c r="BI176" s="162">
        <f>IF(N176="nulová",J176,0)</f>
        <v>0</v>
      </c>
      <c r="BJ176" s="16" t="s">
        <v>84</v>
      </c>
      <c r="BK176" s="163">
        <f>ROUND(I176*H176,3)</f>
        <v>0</v>
      </c>
      <c r="BL176" s="16" t="s">
        <v>90</v>
      </c>
      <c r="BM176" s="161" t="s">
        <v>222</v>
      </c>
    </row>
    <row r="177" spans="2:65" s="13" customFormat="1" ht="11.25">
      <c r="B177" s="172"/>
      <c r="D177" s="165" t="s">
        <v>154</v>
      </c>
      <c r="E177" s="173" t="s">
        <v>1</v>
      </c>
      <c r="F177" s="174" t="s">
        <v>223</v>
      </c>
      <c r="H177" s="175">
        <v>4.8</v>
      </c>
      <c r="I177" s="176"/>
      <c r="L177" s="172"/>
      <c r="M177" s="177"/>
      <c r="N177" s="178"/>
      <c r="O177" s="178"/>
      <c r="P177" s="178"/>
      <c r="Q177" s="178"/>
      <c r="R177" s="178"/>
      <c r="S177" s="178"/>
      <c r="T177" s="179"/>
      <c r="AT177" s="173" t="s">
        <v>154</v>
      </c>
      <c r="AU177" s="173" t="s">
        <v>84</v>
      </c>
      <c r="AV177" s="13" t="s">
        <v>84</v>
      </c>
      <c r="AW177" s="13" t="s">
        <v>30</v>
      </c>
      <c r="AX177" s="13" t="s">
        <v>80</v>
      </c>
      <c r="AY177" s="173" t="s">
        <v>142</v>
      </c>
    </row>
    <row r="178" spans="2:65" s="1" customFormat="1" ht="16.5" customHeight="1">
      <c r="B178" s="150"/>
      <c r="C178" s="151" t="s">
        <v>224</v>
      </c>
      <c r="D178" s="151" t="s">
        <v>144</v>
      </c>
      <c r="E178" s="152" t="s">
        <v>225</v>
      </c>
      <c r="F178" s="153" t="s">
        <v>226</v>
      </c>
      <c r="G178" s="154" t="s">
        <v>152</v>
      </c>
      <c r="H178" s="155">
        <v>7.2</v>
      </c>
      <c r="I178" s="156"/>
      <c r="J178" s="155">
        <f>ROUND(I178*H178,3)</f>
        <v>0</v>
      </c>
      <c r="K178" s="153" t="s">
        <v>1</v>
      </c>
      <c r="L178" s="31"/>
      <c r="M178" s="157" t="s">
        <v>1</v>
      </c>
      <c r="N178" s="158" t="s">
        <v>41</v>
      </c>
      <c r="O178" s="54"/>
      <c r="P178" s="159">
        <f>O178*H178</f>
        <v>0</v>
      </c>
      <c r="Q178" s="159">
        <v>2.0699999999999998</v>
      </c>
      <c r="R178" s="159">
        <f>Q178*H178</f>
        <v>14.904</v>
      </c>
      <c r="S178" s="159">
        <v>0</v>
      </c>
      <c r="T178" s="160">
        <f>S178*H178</f>
        <v>0</v>
      </c>
      <c r="AR178" s="161" t="s">
        <v>90</v>
      </c>
      <c r="AT178" s="161" t="s">
        <v>144</v>
      </c>
      <c r="AU178" s="161" t="s">
        <v>84</v>
      </c>
      <c r="AY178" s="16" t="s">
        <v>142</v>
      </c>
      <c r="BE178" s="162">
        <f>IF(N178="základná",J178,0)</f>
        <v>0</v>
      </c>
      <c r="BF178" s="162">
        <f>IF(N178="znížená",J178,0)</f>
        <v>0</v>
      </c>
      <c r="BG178" s="162">
        <f>IF(N178="zákl. prenesená",J178,0)</f>
        <v>0</v>
      </c>
      <c r="BH178" s="162">
        <f>IF(N178="zníž. prenesená",J178,0)</f>
        <v>0</v>
      </c>
      <c r="BI178" s="162">
        <f>IF(N178="nulová",J178,0)</f>
        <v>0</v>
      </c>
      <c r="BJ178" s="16" t="s">
        <v>84</v>
      </c>
      <c r="BK178" s="163">
        <f>ROUND(I178*H178,3)</f>
        <v>0</v>
      </c>
      <c r="BL178" s="16" t="s">
        <v>90</v>
      </c>
      <c r="BM178" s="161" t="s">
        <v>227</v>
      </c>
    </row>
    <row r="179" spans="2:65" s="13" customFormat="1" ht="11.25">
      <c r="B179" s="172"/>
      <c r="D179" s="165" t="s">
        <v>154</v>
      </c>
      <c r="E179" s="173" t="s">
        <v>1</v>
      </c>
      <c r="F179" s="174" t="s">
        <v>228</v>
      </c>
      <c r="H179" s="175">
        <v>7.2</v>
      </c>
      <c r="I179" s="176"/>
      <c r="L179" s="172"/>
      <c r="M179" s="177"/>
      <c r="N179" s="178"/>
      <c r="O179" s="178"/>
      <c r="P179" s="178"/>
      <c r="Q179" s="178"/>
      <c r="R179" s="178"/>
      <c r="S179" s="178"/>
      <c r="T179" s="179"/>
      <c r="AT179" s="173" t="s">
        <v>154</v>
      </c>
      <c r="AU179" s="173" t="s">
        <v>84</v>
      </c>
      <c r="AV179" s="13" t="s">
        <v>84</v>
      </c>
      <c r="AW179" s="13" t="s">
        <v>30</v>
      </c>
      <c r="AX179" s="13" t="s">
        <v>80</v>
      </c>
      <c r="AY179" s="173" t="s">
        <v>142</v>
      </c>
    </row>
    <row r="180" spans="2:65" s="1" customFormat="1" ht="16.5" customHeight="1">
      <c r="B180" s="150"/>
      <c r="C180" s="151" t="s">
        <v>229</v>
      </c>
      <c r="D180" s="151" t="s">
        <v>144</v>
      </c>
      <c r="E180" s="152" t="s">
        <v>230</v>
      </c>
      <c r="F180" s="153" t="s">
        <v>231</v>
      </c>
      <c r="G180" s="154" t="s">
        <v>152</v>
      </c>
      <c r="H180" s="155">
        <v>10.35</v>
      </c>
      <c r="I180" s="156"/>
      <c r="J180" s="155">
        <f>ROUND(I180*H180,3)</f>
        <v>0</v>
      </c>
      <c r="K180" s="153" t="s">
        <v>148</v>
      </c>
      <c r="L180" s="31"/>
      <c r="M180" s="157" t="s">
        <v>1</v>
      </c>
      <c r="N180" s="158" t="s">
        <v>41</v>
      </c>
      <c r="O180" s="54"/>
      <c r="P180" s="159">
        <f>O180*H180</f>
        <v>0</v>
      </c>
      <c r="Q180" s="159">
        <v>2.3143699999999998</v>
      </c>
      <c r="R180" s="159">
        <f>Q180*H180</f>
        <v>23.953729499999998</v>
      </c>
      <c r="S180" s="159">
        <v>0</v>
      </c>
      <c r="T180" s="160">
        <f>S180*H180</f>
        <v>0</v>
      </c>
      <c r="AR180" s="161" t="s">
        <v>90</v>
      </c>
      <c r="AT180" s="161" t="s">
        <v>144</v>
      </c>
      <c r="AU180" s="161" t="s">
        <v>84</v>
      </c>
      <c r="AY180" s="16" t="s">
        <v>142</v>
      </c>
      <c r="BE180" s="162">
        <f>IF(N180="základná",J180,0)</f>
        <v>0</v>
      </c>
      <c r="BF180" s="162">
        <f>IF(N180="znížená",J180,0)</f>
        <v>0</v>
      </c>
      <c r="BG180" s="162">
        <f>IF(N180="zákl. prenesená",J180,0)</f>
        <v>0</v>
      </c>
      <c r="BH180" s="162">
        <f>IF(N180="zníž. prenesená",J180,0)</f>
        <v>0</v>
      </c>
      <c r="BI180" s="162">
        <f>IF(N180="nulová",J180,0)</f>
        <v>0</v>
      </c>
      <c r="BJ180" s="16" t="s">
        <v>84</v>
      </c>
      <c r="BK180" s="163">
        <f>ROUND(I180*H180,3)</f>
        <v>0</v>
      </c>
      <c r="BL180" s="16" t="s">
        <v>90</v>
      </c>
      <c r="BM180" s="161" t="s">
        <v>232</v>
      </c>
    </row>
    <row r="181" spans="2:65" s="12" customFormat="1" ht="11.25">
      <c r="B181" s="164"/>
      <c r="D181" s="165" t="s">
        <v>154</v>
      </c>
      <c r="E181" s="166" t="s">
        <v>1</v>
      </c>
      <c r="F181" s="167" t="s">
        <v>176</v>
      </c>
      <c r="H181" s="166" t="s">
        <v>1</v>
      </c>
      <c r="I181" s="168"/>
      <c r="L181" s="164"/>
      <c r="M181" s="169"/>
      <c r="N181" s="170"/>
      <c r="O181" s="170"/>
      <c r="P181" s="170"/>
      <c r="Q181" s="170"/>
      <c r="R181" s="170"/>
      <c r="S181" s="170"/>
      <c r="T181" s="171"/>
      <c r="AT181" s="166" t="s">
        <v>154</v>
      </c>
      <c r="AU181" s="166" t="s">
        <v>84</v>
      </c>
      <c r="AV181" s="12" t="s">
        <v>80</v>
      </c>
      <c r="AW181" s="12" t="s">
        <v>30</v>
      </c>
      <c r="AX181" s="12" t="s">
        <v>75</v>
      </c>
      <c r="AY181" s="166" t="s">
        <v>142</v>
      </c>
    </row>
    <row r="182" spans="2:65" s="13" customFormat="1" ht="11.25">
      <c r="B182" s="172"/>
      <c r="D182" s="165" t="s">
        <v>154</v>
      </c>
      <c r="E182" s="173" t="s">
        <v>1</v>
      </c>
      <c r="F182" s="174" t="s">
        <v>177</v>
      </c>
      <c r="H182" s="175">
        <v>9.6</v>
      </c>
      <c r="I182" s="176"/>
      <c r="L182" s="172"/>
      <c r="M182" s="177"/>
      <c r="N182" s="178"/>
      <c r="O182" s="178"/>
      <c r="P182" s="178"/>
      <c r="Q182" s="178"/>
      <c r="R182" s="178"/>
      <c r="S182" s="178"/>
      <c r="T182" s="179"/>
      <c r="AT182" s="173" t="s">
        <v>154</v>
      </c>
      <c r="AU182" s="173" t="s">
        <v>84</v>
      </c>
      <c r="AV182" s="13" t="s">
        <v>84</v>
      </c>
      <c r="AW182" s="13" t="s">
        <v>30</v>
      </c>
      <c r="AX182" s="13" t="s">
        <v>75</v>
      </c>
      <c r="AY182" s="173" t="s">
        <v>142</v>
      </c>
    </row>
    <row r="183" spans="2:65" s="12" customFormat="1" ht="11.25">
      <c r="B183" s="164"/>
      <c r="D183" s="165" t="s">
        <v>154</v>
      </c>
      <c r="E183" s="166" t="s">
        <v>1</v>
      </c>
      <c r="F183" s="167" t="s">
        <v>178</v>
      </c>
      <c r="H183" s="166" t="s">
        <v>1</v>
      </c>
      <c r="I183" s="168"/>
      <c r="L183" s="164"/>
      <c r="M183" s="169"/>
      <c r="N183" s="170"/>
      <c r="O183" s="170"/>
      <c r="P183" s="170"/>
      <c r="Q183" s="170"/>
      <c r="R183" s="170"/>
      <c r="S183" s="170"/>
      <c r="T183" s="171"/>
      <c r="AT183" s="166" t="s">
        <v>154</v>
      </c>
      <c r="AU183" s="166" t="s">
        <v>84</v>
      </c>
      <c r="AV183" s="12" t="s">
        <v>80</v>
      </c>
      <c r="AW183" s="12" t="s">
        <v>30</v>
      </c>
      <c r="AX183" s="12" t="s">
        <v>75</v>
      </c>
      <c r="AY183" s="166" t="s">
        <v>142</v>
      </c>
    </row>
    <row r="184" spans="2:65" s="13" customFormat="1" ht="11.25">
      <c r="B184" s="172"/>
      <c r="D184" s="165" t="s">
        <v>154</v>
      </c>
      <c r="E184" s="173" t="s">
        <v>1</v>
      </c>
      <c r="F184" s="174" t="s">
        <v>179</v>
      </c>
      <c r="H184" s="175">
        <v>0.75</v>
      </c>
      <c r="I184" s="176"/>
      <c r="L184" s="172"/>
      <c r="M184" s="177"/>
      <c r="N184" s="178"/>
      <c r="O184" s="178"/>
      <c r="P184" s="178"/>
      <c r="Q184" s="178"/>
      <c r="R184" s="178"/>
      <c r="S184" s="178"/>
      <c r="T184" s="179"/>
      <c r="AT184" s="173" t="s">
        <v>154</v>
      </c>
      <c r="AU184" s="173" t="s">
        <v>84</v>
      </c>
      <c r="AV184" s="13" t="s">
        <v>84</v>
      </c>
      <c r="AW184" s="13" t="s">
        <v>30</v>
      </c>
      <c r="AX184" s="13" t="s">
        <v>75</v>
      </c>
      <c r="AY184" s="173" t="s">
        <v>142</v>
      </c>
    </row>
    <row r="185" spans="2:65" s="14" customFormat="1" ht="11.25">
      <c r="B185" s="180"/>
      <c r="D185" s="165" t="s">
        <v>154</v>
      </c>
      <c r="E185" s="181" t="s">
        <v>1</v>
      </c>
      <c r="F185" s="182" t="s">
        <v>169</v>
      </c>
      <c r="H185" s="183">
        <v>10.35</v>
      </c>
      <c r="I185" s="184"/>
      <c r="L185" s="180"/>
      <c r="M185" s="185"/>
      <c r="N185" s="186"/>
      <c r="O185" s="186"/>
      <c r="P185" s="186"/>
      <c r="Q185" s="186"/>
      <c r="R185" s="186"/>
      <c r="S185" s="186"/>
      <c r="T185" s="187"/>
      <c r="AT185" s="181" t="s">
        <v>154</v>
      </c>
      <c r="AU185" s="181" t="s">
        <v>84</v>
      </c>
      <c r="AV185" s="14" t="s">
        <v>90</v>
      </c>
      <c r="AW185" s="14" t="s">
        <v>30</v>
      </c>
      <c r="AX185" s="14" t="s">
        <v>80</v>
      </c>
      <c r="AY185" s="181" t="s">
        <v>142</v>
      </c>
    </row>
    <row r="186" spans="2:65" s="11" customFormat="1" ht="22.9" customHeight="1">
      <c r="B186" s="137"/>
      <c r="D186" s="138" t="s">
        <v>74</v>
      </c>
      <c r="E186" s="148" t="s">
        <v>87</v>
      </c>
      <c r="F186" s="148" t="s">
        <v>233</v>
      </c>
      <c r="I186" s="140"/>
      <c r="J186" s="149">
        <f>BK186</f>
        <v>0</v>
      </c>
      <c r="L186" s="137"/>
      <c r="M186" s="142"/>
      <c r="N186" s="143"/>
      <c r="O186" s="143"/>
      <c r="P186" s="144">
        <f>SUM(P187:P188)</f>
        <v>0</v>
      </c>
      <c r="Q186" s="143"/>
      <c r="R186" s="144">
        <f>SUM(R187:R188)</f>
        <v>20.270400000000002</v>
      </c>
      <c r="S186" s="143"/>
      <c r="T186" s="145">
        <f>SUM(T187:T188)</f>
        <v>0</v>
      </c>
      <c r="AR186" s="138" t="s">
        <v>80</v>
      </c>
      <c r="AT186" s="146" t="s">
        <v>74</v>
      </c>
      <c r="AU186" s="146" t="s">
        <v>80</v>
      </c>
      <c r="AY186" s="138" t="s">
        <v>142</v>
      </c>
      <c r="BK186" s="147">
        <f>SUM(BK187:BK188)</f>
        <v>0</v>
      </c>
    </row>
    <row r="187" spans="2:65" s="1" customFormat="1" ht="36" customHeight="1">
      <c r="B187" s="150"/>
      <c r="C187" s="151" t="s">
        <v>234</v>
      </c>
      <c r="D187" s="151" t="s">
        <v>144</v>
      </c>
      <c r="E187" s="152" t="s">
        <v>235</v>
      </c>
      <c r="F187" s="153" t="s">
        <v>236</v>
      </c>
      <c r="G187" s="154" t="s">
        <v>152</v>
      </c>
      <c r="H187" s="155">
        <v>12</v>
      </c>
      <c r="I187" s="156"/>
      <c r="J187" s="155">
        <f>ROUND(I187*H187,3)</f>
        <v>0</v>
      </c>
      <c r="K187" s="153" t="s">
        <v>148</v>
      </c>
      <c r="L187" s="31"/>
      <c r="M187" s="157" t="s">
        <v>1</v>
      </c>
      <c r="N187" s="158" t="s">
        <v>41</v>
      </c>
      <c r="O187" s="54"/>
      <c r="P187" s="159">
        <f>O187*H187</f>
        <v>0</v>
      </c>
      <c r="Q187" s="159">
        <v>1.6892</v>
      </c>
      <c r="R187" s="159">
        <f>Q187*H187</f>
        <v>20.270400000000002</v>
      </c>
      <c r="S187" s="159">
        <v>0</v>
      </c>
      <c r="T187" s="160">
        <f>S187*H187</f>
        <v>0</v>
      </c>
      <c r="AR187" s="161" t="s">
        <v>90</v>
      </c>
      <c r="AT187" s="161" t="s">
        <v>144</v>
      </c>
      <c r="AU187" s="161" t="s">
        <v>84</v>
      </c>
      <c r="AY187" s="16" t="s">
        <v>142</v>
      </c>
      <c r="BE187" s="162">
        <f>IF(N187="základná",J187,0)</f>
        <v>0</v>
      </c>
      <c r="BF187" s="162">
        <f>IF(N187="znížená",J187,0)</f>
        <v>0</v>
      </c>
      <c r="BG187" s="162">
        <f>IF(N187="zákl. prenesená",J187,0)</f>
        <v>0</v>
      </c>
      <c r="BH187" s="162">
        <f>IF(N187="zníž. prenesená",J187,0)</f>
        <v>0</v>
      </c>
      <c r="BI187" s="162">
        <f>IF(N187="nulová",J187,0)</f>
        <v>0</v>
      </c>
      <c r="BJ187" s="16" t="s">
        <v>84</v>
      </c>
      <c r="BK187" s="163">
        <f>ROUND(I187*H187,3)</f>
        <v>0</v>
      </c>
      <c r="BL187" s="16" t="s">
        <v>90</v>
      </c>
      <c r="BM187" s="161" t="s">
        <v>237</v>
      </c>
    </row>
    <row r="188" spans="2:65" s="13" customFormat="1" ht="11.25">
      <c r="B188" s="172"/>
      <c r="D188" s="165" t="s">
        <v>154</v>
      </c>
      <c r="E188" s="173" t="s">
        <v>1</v>
      </c>
      <c r="F188" s="174" t="s">
        <v>238</v>
      </c>
      <c r="H188" s="175">
        <v>12</v>
      </c>
      <c r="I188" s="176"/>
      <c r="L188" s="172"/>
      <c r="M188" s="177"/>
      <c r="N188" s="178"/>
      <c r="O188" s="178"/>
      <c r="P188" s="178"/>
      <c r="Q188" s="178"/>
      <c r="R188" s="178"/>
      <c r="S188" s="178"/>
      <c r="T188" s="179"/>
      <c r="AT188" s="173" t="s">
        <v>154</v>
      </c>
      <c r="AU188" s="173" t="s">
        <v>84</v>
      </c>
      <c r="AV188" s="13" t="s">
        <v>84</v>
      </c>
      <c r="AW188" s="13" t="s">
        <v>30</v>
      </c>
      <c r="AX188" s="13" t="s">
        <v>80</v>
      </c>
      <c r="AY188" s="173" t="s">
        <v>142</v>
      </c>
    </row>
    <row r="189" spans="2:65" s="11" customFormat="1" ht="22.9" customHeight="1">
      <c r="B189" s="137"/>
      <c r="D189" s="138" t="s">
        <v>74</v>
      </c>
      <c r="E189" s="148" t="s">
        <v>105</v>
      </c>
      <c r="F189" s="148" t="s">
        <v>239</v>
      </c>
      <c r="I189" s="140"/>
      <c r="J189" s="149">
        <f>BK189</f>
        <v>0</v>
      </c>
      <c r="L189" s="137"/>
      <c r="M189" s="142"/>
      <c r="N189" s="143"/>
      <c r="O189" s="143"/>
      <c r="P189" s="144">
        <f>SUM(P190:P200)</f>
        <v>0</v>
      </c>
      <c r="Q189" s="143"/>
      <c r="R189" s="144">
        <f>SUM(R190:R200)</f>
        <v>0</v>
      </c>
      <c r="S189" s="143"/>
      <c r="T189" s="145">
        <f>SUM(T190:T200)</f>
        <v>0.89100000000000001</v>
      </c>
      <c r="AR189" s="138" t="s">
        <v>80</v>
      </c>
      <c r="AT189" s="146" t="s">
        <v>74</v>
      </c>
      <c r="AU189" s="146" t="s">
        <v>80</v>
      </c>
      <c r="AY189" s="138" t="s">
        <v>142</v>
      </c>
      <c r="BK189" s="147">
        <f>SUM(BK190:BK200)</f>
        <v>0</v>
      </c>
    </row>
    <row r="190" spans="2:65" s="1" customFormat="1" ht="16.5" customHeight="1">
      <c r="B190" s="150"/>
      <c r="C190" s="151" t="s">
        <v>240</v>
      </c>
      <c r="D190" s="151" t="s">
        <v>144</v>
      </c>
      <c r="E190" s="152" t="s">
        <v>241</v>
      </c>
      <c r="F190" s="153" t="s">
        <v>242</v>
      </c>
      <c r="G190" s="154" t="s">
        <v>243</v>
      </c>
      <c r="H190" s="155">
        <v>5</v>
      </c>
      <c r="I190" s="156"/>
      <c r="J190" s="155">
        <f>ROUND(I190*H190,3)</f>
        <v>0</v>
      </c>
      <c r="K190" s="153" t="s">
        <v>1</v>
      </c>
      <c r="L190" s="31"/>
      <c r="M190" s="157" t="s">
        <v>1</v>
      </c>
      <c r="N190" s="158" t="s">
        <v>41</v>
      </c>
      <c r="O190" s="54"/>
      <c r="P190" s="159">
        <f>O190*H190</f>
        <v>0</v>
      </c>
      <c r="Q190" s="159">
        <v>0</v>
      </c>
      <c r="R190" s="159">
        <f>Q190*H190</f>
        <v>0</v>
      </c>
      <c r="S190" s="159">
        <v>0</v>
      </c>
      <c r="T190" s="160">
        <f>S190*H190</f>
        <v>0</v>
      </c>
      <c r="AR190" s="161" t="s">
        <v>240</v>
      </c>
      <c r="AT190" s="161" t="s">
        <v>144</v>
      </c>
      <c r="AU190" s="161" t="s">
        <v>84</v>
      </c>
      <c r="AY190" s="16" t="s">
        <v>142</v>
      </c>
      <c r="BE190" s="162">
        <f>IF(N190="základná",J190,0)</f>
        <v>0</v>
      </c>
      <c r="BF190" s="162">
        <f>IF(N190="znížená",J190,0)</f>
        <v>0</v>
      </c>
      <c r="BG190" s="162">
        <f>IF(N190="zákl. prenesená",J190,0)</f>
        <v>0</v>
      </c>
      <c r="BH190" s="162">
        <f>IF(N190="zníž. prenesená",J190,0)</f>
        <v>0</v>
      </c>
      <c r="BI190" s="162">
        <f>IF(N190="nulová",J190,0)</f>
        <v>0</v>
      </c>
      <c r="BJ190" s="16" t="s">
        <v>84</v>
      </c>
      <c r="BK190" s="163">
        <f>ROUND(I190*H190,3)</f>
        <v>0</v>
      </c>
      <c r="BL190" s="16" t="s">
        <v>240</v>
      </c>
      <c r="BM190" s="161" t="s">
        <v>244</v>
      </c>
    </row>
    <row r="191" spans="2:65" s="1" customFormat="1" ht="16.5" customHeight="1">
      <c r="B191" s="150"/>
      <c r="C191" s="151" t="s">
        <v>245</v>
      </c>
      <c r="D191" s="151" t="s">
        <v>144</v>
      </c>
      <c r="E191" s="152" t="s">
        <v>246</v>
      </c>
      <c r="F191" s="153" t="s">
        <v>247</v>
      </c>
      <c r="G191" s="154" t="s">
        <v>248</v>
      </c>
      <c r="H191" s="155">
        <v>18</v>
      </c>
      <c r="I191" s="156"/>
      <c r="J191" s="155">
        <f>ROUND(I191*H191,3)</f>
        <v>0</v>
      </c>
      <c r="K191" s="153" t="s">
        <v>1</v>
      </c>
      <c r="L191" s="31"/>
      <c r="M191" s="157" t="s">
        <v>1</v>
      </c>
      <c r="N191" s="158" t="s">
        <v>41</v>
      </c>
      <c r="O191" s="54"/>
      <c r="P191" s="159">
        <f>O191*H191</f>
        <v>0</v>
      </c>
      <c r="Q191" s="159">
        <v>0</v>
      </c>
      <c r="R191" s="159">
        <f>Q191*H191</f>
        <v>0</v>
      </c>
      <c r="S191" s="159">
        <v>0</v>
      </c>
      <c r="T191" s="160">
        <f>S191*H191</f>
        <v>0</v>
      </c>
      <c r="AR191" s="161" t="s">
        <v>240</v>
      </c>
      <c r="AT191" s="161" t="s">
        <v>144</v>
      </c>
      <c r="AU191" s="161" t="s">
        <v>84</v>
      </c>
      <c r="AY191" s="16" t="s">
        <v>142</v>
      </c>
      <c r="BE191" s="162">
        <f>IF(N191="základná",J191,0)</f>
        <v>0</v>
      </c>
      <c r="BF191" s="162">
        <f>IF(N191="znížená",J191,0)</f>
        <v>0</v>
      </c>
      <c r="BG191" s="162">
        <f>IF(N191="zákl. prenesená",J191,0)</f>
        <v>0</v>
      </c>
      <c r="BH191" s="162">
        <f>IF(N191="zníž. prenesená",J191,0)</f>
        <v>0</v>
      </c>
      <c r="BI191" s="162">
        <f>IF(N191="nulová",J191,0)</f>
        <v>0</v>
      </c>
      <c r="BJ191" s="16" t="s">
        <v>84</v>
      </c>
      <c r="BK191" s="163">
        <f>ROUND(I191*H191,3)</f>
        <v>0</v>
      </c>
      <c r="BL191" s="16" t="s">
        <v>240</v>
      </c>
      <c r="BM191" s="161" t="s">
        <v>249</v>
      </c>
    </row>
    <row r="192" spans="2:65" s="1" customFormat="1" ht="24" customHeight="1">
      <c r="B192" s="150"/>
      <c r="C192" s="151" t="s">
        <v>250</v>
      </c>
      <c r="D192" s="151" t="s">
        <v>144</v>
      </c>
      <c r="E192" s="152" t="s">
        <v>251</v>
      </c>
      <c r="F192" s="153" t="s">
        <v>252</v>
      </c>
      <c r="G192" s="154" t="s">
        <v>147</v>
      </c>
      <c r="H192" s="155">
        <v>3</v>
      </c>
      <c r="I192" s="156"/>
      <c r="J192" s="155">
        <f>ROUND(I192*H192,3)</f>
        <v>0</v>
      </c>
      <c r="K192" s="153" t="s">
        <v>1</v>
      </c>
      <c r="L192" s="31"/>
      <c r="M192" s="157" t="s">
        <v>1</v>
      </c>
      <c r="N192" s="158" t="s">
        <v>41</v>
      </c>
      <c r="O192" s="54"/>
      <c r="P192" s="159">
        <f>O192*H192</f>
        <v>0</v>
      </c>
      <c r="Q192" s="159">
        <v>0</v>
      </c>
      <c r="R192" s="159">
        <f>Q192*H192</f>
        <v>0</v>
      </c>
      <c r="S192" s="159">
        <v>0.29699999999999999</v>
      </c>
      <c r="T192" s="160">
        <f>S192*H192</f>
        <v>0.89100000000000001</v>
      </c>
      <c r="AR192" s="161" t="s">
        <v>90</v>
      </c>
      <c r="AT192" s="161" t="s">
        <v>144</v>
      </c>
      <c r="AU192" s="161" t="s">
        <v>84</v>
      </c>
      <c r="AY192" s="16" t="s">
        <v>142</v>
      </c>
      <c r="BE192" s="162">
        <f>IF(N192="základná",J192,0)</f>
        <v>0</v>
      </c>
      <c r="BF192" s="162">
        <f>IF(N192="znížená",J192,0)</f>
        <v>0</v>
      </c>
      <c r="BG192" s="162">
        <f>IF(N192="zákl. prenesená",J192,0)</f>
        <v>0</v>
      </c>
      <c r="BH192" s="162">
        <f>IF(N192="zníž. prenesená",J192,0)</f>
        <v>0</v>
      </c>
      <c r="BI192" s="162">
        <f>IF(N192="nulová",J192,0)</f>
        <v>0</v>
      </c>
      <c r="BJ192" s="16" t="s">
        <v>84</v>
      </c>
      <c r="BK192" s="163">
        <f>ROUND(I192*H192,3)</f>
        <v>0</v>
      </c>
      <c r="BL192" s="16" t="s">
        <v>90</v>
      </c>
      <c r="BM192" s="161" t="s">
        <v>253</v>
      </c>
    </row>
    <row r="193" spans="2:65" s="13" customFormat="1" ht="11.25">
      <c r="B193" s="172"/>
      <c r="D193" s="165" t="s">
        <v>154</v>
      </c>
      <c r="E193" s="173" t="s">
        <v>1</v>
      </c>
      <c r="F193" s="174" t="s">
        <v>254</v>
      </c>
      <c r="H193" s="175">
        <v>3</v>
      </c>
      <c r="I193" s="176"/>
      <c r="L193" s="172"/>
      <c r="M193" s="177"/>
      <c r="N193" s="178"/>
      <c r="O193" s="178"/>
      <c r="P193" s="178"/>
      <c r="Q193" s="178"/>
      <c r="R193" s="178"/>
      <c r="S193" s="178"/>
      <c r="T193" s="179"/>
      <c r="AT193" s="173" t="s">
        <v>154</v>
      </c>
      <c r="AU193" s="173" t="s">
        <v>84</v>
      </c>
      <c r="AV193" s="13" t="s">
        <v>84</v>
      </c>
      <c r="AW193" s="13" t="s">
        <v>30</v>
      </c>
      <c r="AX193" s="13" t="s">
        <v>80</v>
      </c>
      <c r="AY193" s="173" t="s">
        <v>142</v>
      </c>
    </row>
    <row r="194" spans="2:65" s="1" customFormat="1" ht="16.5" customHeight="1">
      <c r="B194" s="150"/>
      <c r="C194" s="151" t="s">
        <v>255</v>
      </c>
      <c r="D194" s="151" t="s">
        <v>144</v>
      </c>
      <c r="E194" s="152" t="s">
        <v>256</v>
      </c>
      <c r="F194" s="153" t="s">
        <v>257</v>
      </c>
      <c r="G194" s="154" t="s">
        <v>201</v>
      </c>
      <c r="H194" s="155">
        <v>193.39099999999999</v>
      </c>
      <c r="I194" s="156"/>
      <c r="J194" s="155">
        <f>ROUND(I194*H194,3)</f>
        <v>0</v>
      </c>
      <c r="K194" s="153" t="s">
        <v>148</v>
      </c>
      <c r="L194" s="31"/>
      <c r="M194" s="157" t="s">
        <v>1</v>
      </c>
      <c r="N194" s="158" t="s">
        <v>41</v>
      </c>
      <c r="O194" s="54"/>
      <c r="P194" s="159">
        <f>O194*H194</f>
        <v>0</v>
      </c>
      <c r="Q194" s="159">
        <v>0</v>
      </c>
      <c r="R194" s="159">
        <f>Q194*H194</f>
        <v>0</v>
      </c>
      <c r="S194" s="159">
        <v>0</v>
      </c>
      <c r="T194" s="160">
        <f>S194*H194</f>
        <v>0</v>
      </c>
      <c r="AR194" s="161" t="s">
        <v>90</v>
      </c>
      <c r="AT194" s="161" t="s">
        <v>144</v>
      </c>
      <c r="AU194" s="161" t="s">
        <v>84</v>
      </c>
      <c r="AY194" s="16" t="s">
        <v>142</v>
      </c>
      <c r="BE194" s="162">
        <f>IF(N194="základná",J194,0)</f>
        <v>0</v>
      </c>
      <c r="BF194" s="162">
        <f>IF(N194="znížená",J194,0)</f>
        <v>0</v>
      </c>
      <c r="BG194" s="162">
        <f>IF(N194="zákl. prenesená",J194,0)</f>
        <v>0</v>
      </c>
      <c r="BH194" s="162">
        <f>IF(N194="zníž. prenesená",J194,0)</f>
        <v>0</v>
      </c>
      <c r="BI194" s="162">
        <f>IF(N194="nulová",J194,0)</f>
        <v>0</v>
      </c>
      <c r="BJ194" s="16" t="s">
        <v>84</v>
      </c>
      <c r="BK194" s="163">
        <f>ROUND(I194*H194,3)</f>
        <v>0</v>
      </c>
      <c r="BL194" s="16" t="s">
        <v>90</v>
      </c>
      <c r="BM194" s="161" t="s">
        <v>258</v>
      </c>
    </row>
    <row r="195" spans="2:65" s="1" customFormat="1" ht="24" customHeight="1">
      <c r="B195" s="150"/>
      <c r="C195" s="151" t="s">
        <v>7</v>
      </c>
      <c r="D195" s="151" t="s">
        <v>144</v>
      </c>
      <c r="E195" s="152" t="s">
        <v>259</v>
      </c>
      <c r="F195" s="153" t="s">
        <v>260</v>
      </c>
      <c r="G195" s="154" t="s">
        <v>201</v>
      </c>
      <c r="H195" s="155">
        <v>2707.4740000000002</v>
      </c>
      <c r="I195" s="156"/>
      <c r="J195" s="155">
        <f>ROUND(I195*H195,3)</f>
        <v>0</v>
      </c>
      <c r="K195" s="153" t="s">
        <v>148</v>
      </c>
      <c r="L195" s="31"/>
      <c r="M195" s="157" t="s">
        <v>1</v>
      </c>
      <c r="N195" s="158" t="s">
        <v>41</v>
      </c>
      <c r="O195" s="54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90</v>
      </c>
      <c r="AT195" s="161" t="s">
        <v>144</v>
      </c>
      <c r="AU195" s="161" t="s">
        <v>84</v>
      </c>
      <c r="AY195" s="16" t="s">
        <v>142</v>
      </c>
      <c r="BE195" s="162">
        <f>IF(N195="základná",J195,0)</f>
        <v>0</v>
      </c>
      <c r="BF195" s="162">
        <f>IF(N195="znížená",J195,0)</f>
        <v>0</v>
      </c>
      <c r="BG195" s="162">
        <f>IF(N195="zákl. prenesená",J195,0)</f>
        <v>0</v>
      </c>
      <c r="BH195" s="162">
        <f>IF(N195="zníž. prenesená",J195,0)</f>
        <v>0</v>
      </c>
      <c r="BI195" s="162">
        <f>IF(N195="nulová",J195,0)</f>
        <v>0</v>
      </c>
      <c r="BJ195" s="16" t="s">
        <v>84</v>
      </c>
      <c r="BK195" s="163">
        <f>ROUND(I195*H195,3)</f>
        <v>0</v>
      </c>
      <c r="BL195" s="16" t="s">
        <v>90</v>
      </c>
      <c r="BM195" s="161" t="s">
        <v>261</v>
      </c>
    </row>
    <row r="196" spans="2:65" s="12" customFormat="1" ht="11.25">
      <c r="B196" s="164"/>
      <c r="D196" s="165" t="s">
        <v>154</v>
      </c>
      <c r="E196" s="166" t="s">
        <v>1</v>
      </c>
      <c r="F196" s="167" t="s">
        <v>191</v>
      </c>
      <c r="H196" s="166" t="s">
        <v>1</v>
      </c>
      <c r="I196" s="168"/>
      <c r="L196" s="164"/>
      <c r="M196" s="169"/>
      <c r="N196" s="170"/>
      <c r="O196" s="170"/>
      <c r="P196" s="170"/>
      <c r="Q196" s="170"/>
      <c r="R196" s="170"/>
      <c r="S196" s="170"/>
      <c r="T196" s="171"/>
      <c r="AT196" s="166" t="s">
        <v>154</v>
      </c>
      <c r="AU196" s="166" t="s">
        <v>84</v>
      </c>
      <c r="AV196" s="12" t="s">
        <v>80</v>
      </c>
      <c r="AW196" s="12" t="s">
        <v>30</v>
      </c>
      <c r="AX196" s="12" t="s">
        <v>75</v>
      </c>
      <c r="AY196" s="166" t="s">
        <v>142</v>
      </c>
    </row>
    <row r="197" spans="2:65" s="13" customFormat="1" ht="11.25">
      <c r="B197" s="172"/>
      <c r="D197" s="165" t="s">
        <v>154</v>
      </c>
      <c r="E197" s="173" t="s">
        <v>1</v>
      </c>
      <c r="F197" s="174" t="s">
        <v>262</v>
      </c>
      <c r="H197" s="175">
        <v>2707.4740000000002</v>
      </c>
      <c r="I197" s="176"/>
      <c r="L197" s="172"/>
      <c r="M197" s="177"/>
      <c r="N197" s="178"/>
      <c r="O197" s="178"/>
      <c r="P197" s="178"/>
      <c r="Q197" s="178"/>
      <c r="R197" s="178"/>
      <c r="S197" s="178"/>
      <c r="T197" s="179"/>
      <c r="AT197" s="173" t="s">
        <v>154</v>
      </c>
      <c r="AU197" s="173" t="s">
        <v>84</v>
      </c>
      <c r="AV197" s="13" t="s">
        <v>84</v>
      </c>
      <c r="AW197" s="13" t="s">
        <v>30</v>
      </c>
      <c r="AX197" s="13" t="s">
        <v>80</v>
      </c>
      <c r="AY197" s="173" t="s">
        <v>142</v>
      </c>
    </row>
    <row r="198" spans="2:65" s="1" customFormat="1" ht="24" customHeight="1">
      <c r="B198" s="150"/>
      <c r="C198" s="151" t="s">
        <v>263</v>
      </c>
      <c r="D198" s="151" t="s">
        <v>144</v>
      </c>
      <c r="E198" s="152" t="s">
        <v>264</v>
      </c>
      <c r="F198" s="153" t="s">
        <v>265</v>
      </c>
      <c r="G198" s="154" t="s">
        <v>201</v>
      </c>
      <c r="H198" s="155">
        <v>193.39099999999999</v>
      </c>
      <c r="I198" s="156"/>
      <c r="J198" s="155">
        <f>ROUND(I198*H198,3)</f>
        <v>0</v>
      </c>
      <c r="K198" s="153" t="s">
        <v>148</v>
      </c>
      <c r="L198" s="31"/>
      <c r="M198" s="157" t="s">
        <v>1</v>
      </c>
      <c r="N198" s="158" t="s">
        <v>41</v>
      </c>
      <c r="O198" s="54"/>
      <c r="P198" s="159">
        <f>O198*H198</f>
        <v>0</v>
      </c>
      <c r="Q198" s="159">
        <v>0</v>
      </c>
      <c r="R198" s="159">
        <f>Q198*H198</f>
        <v>0</v>
      </c>
      <c r="S198" s="159">
        <v>0</v>
      </c>
      <c r="T198" s="160">
        <f>S198*H198</f>
        <v>0</v>
      </c>
      <c r="AR198" s="161" t="s">
        <v>90</v>
      </c>
      <c r="AT198" s="161" t="s">
        <v>144</v>
      </c>
      <c r="AU198" s="161" t="s">
        <v>84</v>
      </c>
      <c r="AY198" s="16" t="s">
        <v>142</v>
      </c>
      <c r="BE198" s="162">
        <f>IF(N198="základná",J198,0)</f>
        <v>0</v>
      </c>
      <c r="BF198" s="162">
        <f>IF(N198="znížená",J198,0)</f>
        <v>0</v>
      </c>
      <c r="BG198" s="162">
        <f>IF(N198="zákl. prenesená",J198,0)</f>
        <v>0</v>
      </c>
      <c r="BH198" s="162">
        <f>IF(N198="zníž. prenesená",J198,0)</f>
        <v>0</v>
      </c>
      <c r="BI198" s="162">
        <f>IF(N198="nulová",J198,0)</f>
        <v>0</v>
      </c>
      <c r="BJ198" s="16" t="s">
        <v>84</v>
      </c>
      <c r="BK198" s="163">
        <f>ROUND(I198*H198,3)</f>
        <v>0</v>
      </c>
      <c r="BL198" s="16" t="s">
        <v>90</v>
      </c>
      <c r="BM198" s="161" t="s">
        <v>266</v>
      </c>
    </row>
    <row r="199" spans="2:65" s="1" customFormat="1" ht="24" customHeight="1">
      <c r="B199" s="150"/>
      <c r="C199" s="151" t="s">
        <v>267</v>
      </c>
      <c r="D199" s="151" t="s">
        <v>144</v>
      </c>
      <c r="E199" s="152" t="s">
        <v>268</v>
      </c>
      <c r="F199" s="153" t="s">
        <v>269</v>
      </c>
      <c r="G199" s="154" t="s">
        <v>201</v>
      </c>
      <c r="H199" s="155">
        <v>193.39099999999999</v>
      </c>
      <c r="I199" s="156"/>
      <c r="J199" s="155">
        <f>ROUND(I199*H199,3)</f>
        <v>0</v>
      </c>
      <c r="K199" s="153" t="s">
        <v>148</v>
      </c>
      <c r="L199" s="31"/>
      <c r="M199" s="157" t="s">
        <v>1</v>
      </c>
      <c r="N199" s="158" t="s">
        <v>41</v>
      </c>
      <c r="O199" s="54"/>
      <c r="P199" s="159">
        <f>O199*H199</f>
        <v>0</v>
      </c>
      <c r="Q199" s="159">
        <v>0</v>
      </c>
      <c r="R199" s="159">
        <f>Q199*H199</f>
        <v>0</v>
      </c>
      <c r="S199" s="159">
        <v>0</v>
      </c>
      <c r="T199" s="160">
        <f>S199*H199</f>
        <v>0</v>
      </c>
      <c r="AR199" s="161" t="s">
        <v>90</v>
      </c>
      <c r="AT199" s="161" t="s">
        <v>144</v>
      </c>
      <c r="AU199" s="161" t="s">
        <v>84</v>
      </c>
      <c r="AY199" s="16" t="s">
        <v>142</v>
      </c>
      <c r="BE199" s="162">
        <f>IF(N199="základná",J199,0)</f>
        <v>0</v>
      </c>
      <c r="BF199" s="162">
        <f>IF(N199="znížená",J199,0)</f>
        <v>0</v>
      </c>
      <c r="BG199" s="162">
        <f>IF(N199="zákl. prenesená",J199,0)</f>
        <v>0</v>
      </c>
      <c r="BH199" s="162">
        <f>IF(N199="zníž. prenesená",J199,0)</f>
        <v>0</v>
      </c>
      <c r="BI199" s="162">
        <f>IF(N199="nulová",J199,0)</f>
        <v>0</v>
      </c>
      <c r="BJ199" s="16" t="s">
        <v>84</v>
      </c>
      <c r="BK199" s="163">
        <f>ROUND(I199*H199,3)</f>
        <v>0</v>
      </c>
      <c r="BL199" s="16" t="s">
        <v>90</v>
      </c>
      <c r="BM199" s="161" t="s">
        <v>270</v>
      </c>
    </row>
    <row r="200" spans="2:65" s="1" customFormat="1" ht="24" customHeight="1">
      <c r="B200" s="150"/>
      <c r="C200" s="151" t="s">
        <v>271</v>
      </c>
      <c r="D200" s="151" t="s">
        <v>144</v>
      </c>
      <c r="E200" s="152" t="s">
        <v>272</v>
      </c>
      <c r="F200" s="153" t="s">
        <v>273</v>
      </c>
      <c r="G200" s="154" t="s">
        <v>201</v>
      </c>
      <c r="H200" s="155">
        <v>193.39099999999999</v>
      </c>
      <c r="I200" s="156"/>
      <c r="J200" s="155">
        <f>ROUND(I200*H200,3)</f>
        <v>0</v>
      </c>
      <c r="K200" s="153" t="s">
        <v>148</v>
      </c>
      <c r="L200" s="31"/>
      <c r="M200" s="157" t="s">
        <v>1</v>
      </c>
      <c r="N200" s="158" t="s">
        <v>41</v>
      </c>
      <c r="O200" s="54"/>
      <c r="P200" s="159">
        <f>O200*H200</f>
        <v>0</v>
      </c>
      <c r="Q200" s="159">
        <v>0</v>
      </c>
      <c r="R200" s="159">
        <f>Q200*H200</f>
        <v>0</v>
      </c>
      <c r="S200" s="159">
        <v>0</v>
      </c>
      <c r="T200" s="160">
        <f>S200*H200</f>
        <v>0</v>
      </c>
      <c r="AR200" s="161" t="s">
        <v>90</v>
      </c>
      <c r="AT200" s="161" t="s">
        <v>144</v>
      </c>
      <c r="AU200" s="161" t="s">
        <v>84</v>
      </c>
      <c r="AY200" s="16" t="s">
        <v>142</v>
      </c>
      <c r="BE200" s="162">
        <f>IF(N200="základná",J200,0)</f>
        <v>0</v>
      </c>
      <c r="BF200" s="162">
        <f>IF(N200="znížená",J200,0)</f>
        <v>0</v>
      </c>
      <c r="BG200" s="162">
        <f>IF(N200="zákl. prenesená",J200,0)</f>
        <v>0</v>
      </c>
      <c r="BH200" s="162">
        <f>IF(N200="zníž. prenesená",J200,0)</f>
        <v>0</v>
      </c>
      <c r="BI200" s="162">
        <f>IF(N200="nulová",J200,0)</f>
        <v>0</v>
      </c>
      <c r="BJ200" s="16" t="s">
        <v>84</v>
      </c>
      <c r="BK200" s="163">
        <f>ROUND(I200*H200,3)</f>
        <v>0</v>
      </c>
      <c r="BL200" s="16" t="s">
        <v>90</v>
      </c>
      <c r="BM200" s="161" t="s">
        <v>274</v>
      </c>
    </row>
    <row r="201" spans="2:65" s="11" customFormat="1" ht="22.9" customHeight="1">
      <c r="B201" s="137"/>
      <c r="D201" s="138" t="s">
        <v>74</v>
      </c>
      <c r="E201" s="148" t="s">
        <v>275</v>
      </c>
      <c r="F201" s="148" t="s">
        <v>276</v>
      </c>
      <c r="I201" s="140"/>
      <c r="J201" s="149">
        <f>BK201</f>
        <v>0</v>
      </c>
      <c r="L201" s="137"/>
      <c r="M201" s="142"/>
      <c r="N201" s="143"/>
      <c r="O201" s="143"/>
      <c r="P201" s="144">
        <f>P202</f>
        <v>0</v>
      </c>
      <c r="Q201" s="143"/>
      <c r="R201" s="144">
        <f>R202</f>
        <v>0</v>
      </c>
      <c r="S201" s="143"/>
      <c r="T201" s="145">
        <f>T202</f>
        <v>0</v>
      </c>
      <c r="AR201" s="138" t="s">
        <v>80</v>
      </c>
      <c r="AT201" s="146" t="s">
        <v>74</v>
      </c>
      <c r="AU201" s="146" t="s">
        <v>80</v>
      </c>
      <c r="AY201" s="138" t="s">
        <v>142</v>
      </c>
      <c r="BK201" s="147">
        <f>BK202</f>
        <v>0</v>
      </c>
    </row>
    <row r="202" spans="2:65" s="1" customFormat="1" ht="24" customHeight="1">
      <c r="B202" s="150"/>
      <c r="C202" s="151" t="s">
        <v>277</v>
      </c>
      <c r="D202" s="151" t="s">
        <v>144</v>
      </c>
      <c r="E202" s="152" t="s">
        <v>278</v>
      </c>
      <c r="F202" s="153" t="s">
        <v>279</v>
      </c>
      <c r="G202" s="154" t="s">
        <v>201</v>
      </c>
      <c r="H202" s="155">
        <v>69.063999999999993</v>
      </c>
      <c r="I202" s="156"/>
      <c r="J202" s="155">
        <f>ROUND(I202*H202,3)</f>
        <v>0</v>
      </c>
      <c r="K202" s="153" t="s">
        <v>148</v>
      </c>
      <c r="L202" s="31"/>
      <c r="M202" s="188" t="s">
        <v>1</v>
      </c>
      <c r="N202" s="189" t="s">
        <v>41</v>
      </c>
      <c r="O202" s="190"/>
      <c r="P202" s="191">
        <f>O202*H202</f>
        <v>0</v>
      </c>
      <c r="Q202" s="191">
        <v>0</v>
      </c>
      <c r="R202" s="191">
        <f>Q202*H202</f>
        <v>0</v>
      </c>
      <c r="S202" s="191">
        <v>0</v>
      </c>
      <c r="T202" s="192">
        <f>S202*H202</f>
        <v>0</v>
      </c>
      <c r="AR202" s="161" t="s">
        <v>90</v>
      </c>
      <c r="AT202" s="161" t="s">
        <v>144</v>
      </c>
      <c r="AU202" s="161" t="s">
        <v>84</v>
      </c>
      <c r="AY202" s="16" t="s">
        <v>142</v>
      </c>
      <c r="BE202" s="162">
        <f>IF(N202="základná",J202,0)</f>
        <v>0</v>
      </c>
      <c r="BF202" s="162">
        <f>IF(N202="znížená",J202,0)</f>
        <v>0</v>
      </c>
      <c r="BG202" s="162">
        <f>IF(N202="zákl. prenesená",J202,0)</f>
        <v>0</v>
      </c>
      <c r="BH202" s="162">
        <f>IF(N202="zníž. prenesená",J202,0)</f>
        <v>0</v>
      </c>
      <c r="BI202" s="162">
        <f>IF(N202="nulová",J202,0)</f>
        <v>0</v>
      </c>
      <c r="BJ202" s="16" t="s">
        <v>84</v>
      </c>
      <c r="BK202" s="163">
        <f>ROUND(I202*H202,3)</f>
        <v>0</v>
      </c>
      <c r="BL202" s="16" t="s">
        <v>90</v>
      </c>
      <c r="BM202" s="161" t="s">
        <v>280</v>
      </c>
    </row>
    <row r="203" spans="2:65" s="1" customFormat="1" ht="6.95" customHeight="1">
      <c r="B203" s="43"/>
      <c r="C203" s="44"/>
      <c r="D203" s="44"/>
      <c r="E203" s="44"/>
      <c r="F203" s="44"/>
      <c r="G203" s="44"/>
      <c r="H203" s="44"/>
      <c r="I203" s="111"/>
      <c r="J203" s="44"/>
      <c r="K203" s="44"/>
      <c r="L203" s="31"/>
    </row>
  </sheetData>
  <autoFilter ref="C121:K202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9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86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75</v>
      </c>
    </row>
    <row r="4" spans="2:46" ht="24.95" customHeight="1">
      <c r="B4" s="19"/>
      <c r="D4" s="20" t="s">
        <v>114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41" t="str">
        <f>'Rekapitulácia stavby'!K6</f>
        <v>Revitalizácia átria Trenčín</v>
      </c>
      <c r="F7" s="242"/>
      <c r="G7" s="242"/>
      <c r="H7" s="242"/>
      <c r="L7" s="19"/>
    </row>
    <row r="8" spans="2:46" s="1" customFormat="1" ht="12" customHeight="1">
      <c r="B8" s="31"/>
      <c r="D8" s="26" t="s">
        <v>115</v>
      </c>
      <c r="I8" s="90"/>
      <c r="L8" s="31"/>
    </row>
    <row r="9" spans="2:46" s="1" customFormat="1" ht="36.950000000000003" customHeight="1">
      <c r="B9" s="31"/>
      <c r="E9" s="221" t="s">
        <v>281</v>
      </c>
      <c r="F9" s="243"/>
      <c r="G9" s="243"/>
      <c r="H9" s="243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91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91" t="s">
        <v>20</v>
      </c>
      <c r="J12" s="51" t="str">
        <f>'Rekapitulácia stavby'!AN8</f>
        <v>12.6.2019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22</v>
      </c>
      <c r="I14" s="91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91" t="s">
        <v>25</v>
      </c>
      <c r="J15" s="24" t="s">
        <v>1</v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26</v>
      </c>
      <c r="I17" s="91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4" t="str">
        <f>'Rekapitulácia stavby'!E14</f>
        <v>Vyplň údaj</v>
      </c>
      <c r="F18" s="224"/>
      <c r="G18" s="224"/>
      <c r="H18" s="224"/>
      <c r="I18" s="91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28</v>
      </c>
      <c r="I20" s="91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117</v>
      </c>
      <c r="I21" s="91" t="s">
        <v>25</v>
      </c>
      <c r="J21" s="24" t="s">
        <v>1</v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91" t="s">
        <v>25</v>
      </c>
      <c r="J24" s="24" t="s">
        <v>1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34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35</v>
      </c>
      <c r="I30" s="90"/>
      <c r="J30" s="65">
        <f>ROUND(J123,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96" t="s">
        <v>36</v>
      </c>
      <c r="J32" s="34" t="s">
        <v>38</v>
      </c>
      <c r="L32" s="31"/>
    </row>
    <row r="33" spans="2:12" s="1" customFormat="1" ht="14.45" customHeight="1">
      <c r="B33" s="31"/>
      <c r="D33" s="97" t="s">
        <v>39</v>
      </c>
      <c r="E33" s="26" t="s">
        <v>40</v>
      </c>
      <c r="F33" s="98">
        <f>ROUND((SUM(BE123:BE188)),  2)</f>
        <v>0</v>
      </c>
      <c r="I33" s="99">
        <v>0.2</v>
      </c>
      <c r="J33" s="98">
        <f>ROUND(((SUM(BE123:BE188))*I33),  2)</f>
        <v>0</v>
      </c>
      <c r="L33" s="31"/>
    </row>
    <row r="34" spans="2:12" s="1" customFormat="1" ht="14.45" customHeight="1">
      <c r="B34" s="31"/>
      <c r="E34" s="26" t="s">
        <v>41</v>
      </c>
      <c r="F34" s="98">
        <f>ROUND((SUM(BF123:BF188)),  2)</f>
        <v>0</v>
      </c>
      <c r="I34" s="99">
        <v>0.2</v>
      </c>
      <c r="J34" s="98">
        <f>ROUND(((SUM(BF123:BF188))*I34),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8">
        <f>ROUND((SUM(BG123:BG188)),  2)</f>
        <v>0</v>
      </c>
      <c r="I35" s="99">
        <v>0.2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8">
        <f>ROUND((SUM(BH123:BH188)),  2)</f>
        <v>0</v>
      </c>
      <c r="I36" s="99">
        <v>0.2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8">
        <f>ROUND((SUM(BI123:BI188)),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45</v>
      </c>
      <c r="E39" s="56"/>
      <c r="F39" s="56"/>
      <c r="G39" s="102" t="s">
        <v>46</v>
      </c>
      <c r="H39" s="103" t="s">
        <v>47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108" t="s">
        <v>51</v>
      </c>
      <c r="G61" s="42" t="s">
        <v>50</v>
      </c>
      <c r="H61" s="33"/>
      <c r="I61" s="109"/>
      <c r="J61" s="11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108" t="s">
        <v>51</v>
      </c>
      <c r="G76" s="42" t="s">
        <v>50</v>
      </c>
      <c r="H76" s="33"/>
      <c r="I76" s="109"/>
      <c r="J76" s="11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118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14</v>
      </c>
      <c r="I84" s="90"/>
      <c r="L84" s="31"/>
    </row>
    <row r="85" spans="2:47" s="1" customFormat="1" ht="16.5" customHeight="1">
      <c r="B85" s="31"/>
      <c r="E85" s="241" t="str">
        <f>E7</f>
        <v>Revitalizácia átria Trenčín</v>
      </c>
      <c r="F85" s="242"/>
      <c r="G85" s="242"/>
      <c r="H85" s="242"/>
      <c r="I85" s="90"/>
      <c r="L85" s="31"/>
    </row>
    <row r="86" spans="2:47" s="1" customFormat="1" ht="12" customHeight="1">
      <c r="B86" s="31"/>
      <c r="C86" s="26" t="s">
        <v>115</v>
      </c>
      <c r="I86" s="90"/>
      <c r="L86" s="31"/>
    </row>
    <row r="87" spans="2:47" s="1" customFormat="1" ht="16.5" customHeight="1">
      <c r="B87" s="31"/>
      <c r="E87" s="221" t="str">
        <f>E9</f>
        <v>2 - SO 02 - Spevnené plochy</v>
      </c>
      <c r="F87" s="243"/>
      <c r="G87" s="243"/>
      <c r="H87" s="243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18</v>
      </c>
      <c r="F89" s="24" t="str">
        <f>F12</f>
        <v xml:space="preserve"> </v>
      </c>
      <c r="I89" s="91" t="s">
        <v>20</v>
      </c>
      <c r="J89" s="51" t="str">
        <f>IF(J12="","",J12)</f>
        <v>12.6.2019</v>
      </c>
      <c r="L89" s="31"/>
    </row>
    <row r="90" spans="2:47" s="1" customFormat="1" ht="6.95" customHeight="1">
      <c r="B90" s="31"/>
      <c r="I90" s="90"/>
      <c r="L90" s="31"/>
    </row>
    <row r="91" spans="2:47" s="1" customFormat="1" ht="27.95" customHeight="1">
      <c r="B91" s="31"/>
      <c r="C91" s="26" t="s">
        <v>22</v>
      </c>
      <c r="F91" s="24" t="str">
        <f>E15</f>
        <v>Mesto Trenčín</v>
      </c>
      <c r="I91" s="91" t="s">
        <v>28</v>
      </c>
      <c r="J91" s="29" t="str">
        <f>E21</f>
        <v>G - ateliér, Ing.arch. Peter Guga</v>
      </c>
      <c r="L91" s="31"/>
    </row>
    <row r="92" spans="2:47" s="1" customFormat="1" ht="27.95" customHeight="1">
      <c r="B92" s="31"/>
      <c r="C92" s="26" t="s">
        <v>26</v>
      </c>
      <c r="F92" s="24" t="str">
        <f>IF(E18="","",E18)</f>
        <v>Vyplň údaj</v>
      </c>
      <c r="I92" s="91" t="s">
        <v>32</v>
      </c>
      <c r="J92" s="29" t="str">
        <f>E24</f>
        <v>Martinusová Katarína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119</v>
      </c>
      <c r="D94" s="100"/>
      <c r="E94" s="100"/>
      <c r="F94" s="100"/>
      <c r="G94" s="100"/>
      <c r="H94" s="100"/>
      <c r="I94" s="114"/>
      <c r="J94" s="115" t="s">
        <v>120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121</v>
      </c>
      <c r="I96" s="90"/>
      <c r="J96" s="65">
        <f>J123</f>
        <v>0</v>
      </c>
      <c r="L96" s="31"/>
      <c r="AU96" s="16" t="s">
        <v>122</v>
      </c>
    </row>
    <row r="97" spans="2:12" s="8" customFormat="1" ht="24.95" customHeight="1">
      <c r="B97" s="117"/>
      <c r="D97" s="118" t="s">
        <v>282</v>
      </c>
      <c r="E97" s="119"/>
      <c r="F97" s="119"/>
      <c r="G97" s="119"/>
      <c r="H97" s="119"/>
      <c r="I97" s="120"/>
      <c r="J97" s="121">
        <f>J124</f>
        <v>0</v>
      </c>
      <c r="L97" s="117"/>
    </row>
    <row r="98" spans="2:12" s="9" customFormat="1" ht="19.899999999999999" customHeight="1">
      <c r="B98" s="122"/>
      <c r="D98" s="123" t="s">
        <v>124</v>
      </c>
      <c r="E98" s="124"/>
      <c r="F98" s="124"/>
      <c r="G98" s="124"/>
      <c r="H98" s="124"/>
      <c r="I98" s="125"/>
      <c r="J98" s="126">
        <f>J125</f>
        <v>0</v>
      </c>
      <c r="L98" s="122"/>
    </row>
    <row r="99" spans="2:12" s="9" customFormat="1" ht="19.899999999999999" customHeight="1">
      <c r="B99" s="122"/>
      <c r="D99" s="123" t="s">
        <v>283</v>
      </c>
      <c r="E99" s="124"/>
      <c r="F99" s="124"/>
      <c r="G99" s="124"/>
      <c r="H99" s="124"/>
      <c r="I99" s="125"/>
      <c r="J99" s="126">
        <f>J130</f>
        <v>0</v>
      </c>
      <c r="L99" s="122"/>
    </row>
    <row r="100" spans="2:12" s="9" customFormat="1" ht="19.899999999999999" customHeight="1">
      <c r="B100" s="122"/>
      <c r="D100" s="123" t="s">
        <v>284</v>
      </c>
      <c r="E100" s="124"/>
      <c r="F100" s="124"/>
      <c r="G100" s="124"/>
      <c r="H100" s="124"/>
      <c r="I100" s="125"/>
      <c r="J100" s="126">
        <f>J134</f>
        <v>0</v>
      </c>
      <c r="L100" s="122"/>
    </row>
    <row r="101" spans="2:12" s="9" customFormat="1" ht="19.899999999999999" customHeight="1">
      <c r="B101" s="122"/>
      <c r="D101" s="123" t="s">
        <v>128</v>
      </c>
      <c r="E101" s="124"/>
      <c r="F101" s="124"/>
      <c r="G101" s="124"/>
      <c r="H101" s="124"/>
      <c r="I101" s="125"/>
      <c r="J101" s="126">
        <f>J181</f>
        <v>0</v>
      </c>
      <c r="L101" s="122"/>
    </row>
    <row r="102" spans="2:12" s="8" customFormat="1" ht="24.95" customHeight="1">
      <c r="B102" s="117"/>
      <c r="D102" s="118" t="s">
        <v>285</v>
      </c>
      <c r="E102" s="119"/>
      <c r="F102" s="119"/>
      <c r="G102" s="119"/>
      <c r="H102" s="119"/>
      <c r="I102" s="120"/>
      <c r="J102" s="121">
        <f>J183</f>
        <v>0</v>
      </c>
      <c r="L102" s="117"/>
    </row>
    <row r="103" spans="2:12" s="9" customFormat="1" ht="19.899999999999999" customHeight="1">
      <c r="B103" s="122"/>
      <c r="D103" s="123" t="s">
        <v>286</v>
      </c>
      <c r="E103" s="124"/>
      <c r="F103" s="124"/>
      <c r="G103" s="124"/>
      <c r="H103" s="124"/>
      <c r="I103" s="125"/>
      <c r="J103" s="126">
        <f>J184</f>
        <v>0</v>
      </c>
      <c r="L103" s="122"/>
    </row>
    <row r="104" spans="2:12" s="1" customFormat="1" ht="21.75" customHeight="1">
      <c r="B104" s="31"/>
      <c r="I104" s="90"/>
      <c r="L104" s="31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111"/>
      <c r="J105" s="44"/>
      <c r="K105" s="44"/>
      <c r="L105" s="31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112"/>
      <c r="J109" s="46"/>
      <c r="K109" s="46"/>
      <c r="L109" s="31"/>
    </row>
    <row r="110" spans="2:12" s="1" customFormat="1" ht="24.95" customHeight="1">
      <c r="B110" s="31"/>
      <c r="C110" s="20" t="s">
        <v>129</v>
      </c>
      <c r="I110" s="90"/>
      <c r="L110" s="31"/>
    </row>
    <row r="111" spans="2:12" s="1" customFormat="1" ht="6.95" customHeight="1">
      <c r="B111" s="31"/>
      <c r="I111" s="90"/>
      <c r="L111" s="31"/>
    </row>
    <row r="112" spans="2:12" s="1" customFormat="1" ht="12" customHeight="1">
      <c r="B112" s="31"/>
      <c r="C112" s="26" t="s">
        <v>14</v>
      </c>
      <c r="I112" s="90"/>
      <c r="L112" s="31"/>
    </row>
    <row r="113" spans="2:65" s="1" customFormat="1" ht="16.5" customHeight="1">
      <c r="B113" s="31"/>
      <c r="E113" s="241" t="str">
        <f>E7</f>
        <v>Revitalizácia átria Trenčín</v>
      </c>
      <c r="F113" s="242"/>
      <c r="G113" s="242"/>
      <c r="H113" s="242"/>
      <c r="I113" s="90"/>
      <c r="L113" s="31"/>
    </row>
    <row r="114" spans="2:65" s="1" customFormat="1" ht="12" customHeight="1">
      <c r="B114" s="31"/>
      <c r="C114" s="26" t="s">
        <v>115</v>
      </c>
      <c r="I114" s="90"/>
      <c r="L114" s="31"/>
    </row>
    <row r="115" spans="2:65" s="1" customFormat="1" ht="16.5" customHeight="1">
      <c r="B115" s="31"/>
      <c r="E115" s="221" t="str">
        <f>E9</f>
        <v>2 - SO 02 - Spevnené plochy</v>
      </c>
      <c r="F115" s="243"/>
      <c r="G115" s="243"/>
      <c r="H115" s="243"/>
      <c r="I115" s="90"/>
      <c r="L115" s="31"/>
    </row>
    <row r="116" spans="2:65" s="1" customFormat="1" ht="6.95" customHeight="1">
      <c r="B116" s="31"/>
      <c r="I116" s="90"/>
      <c r="L116" s="31"/>
    </row>
    <row r="117" spans="2:65" s="1" customFormat="1" ht="12" customHeight="1">
      <c r="B117" s="31"/>
      <c r="C117" s="26" t="s">
        <v>18</v>
      </c>
      <c r="F117" s="24" t="str">
        <f>F12</f>
        <v xml:space="preserve"> </v>
      </c>
      <c r="I117" s="91" t="s">
        <v>20</v>
      </c>
      <c r="J117" s="51" t="str">
        <f>IF(J12="","",J12)</f>
        <v>12.6.2019</v>
      </c>
      <c r="L117" s="31"/>
    </row>
    <row r="118" spans="2:65" s="1" customFormat="1" ht="6.95" customHeight="1">
      <c r="B118" s="31"/>
      <c r="I118" s="90"/>
      <c r="L118" s="31"/>
    </row>
    <row r="119" spans="2:65" s="1" customFormat="1" ht="27.95" customHeight="1">
      <c r="B119" s="31"/>
      <c r="C119" s="26" t="s">
        <v>22</v>
      </c>
      <c r="F119" s="24" t="str">
        <f>E15</f>
        <v>Mesto Trenčín</v>
      </c>
      <c r="I119" s="91" t="s">
        <v>28</v>
      </c>
      <c r="J119" s="29" t="str">
        <f>E21</f>
        <v>G - ateliér, Ing.arch. Peter Guga</v>
      </c>
      <c r="L119" s="31"/>
    </row>
    <row r="120" spans="2:65" s="1" customFormat="1" ht="27.95" customHeight="1">
      <c r="B120" s="31"/>
      <c r="C120" s="26" t="s">
        <v>26</v>
      </c>
      <c r="F120" s="24" t="str">
        <f>IF(E18="","",E18)</f>
        <v>Vyplň údaj</v>
      </c>
      <c r="I120" s="91" t="s">
        <v>32</v>
      </c>
      <c r="J120" s="29" t="str">
        <f>E24</f>
        <v>Martinusová Katarína</v>
      </c>
      <c r="L120" s="31"/>
    </row>
    <row r="121" spans="2:65" s="1" customFormat="1" ht="10.35" customHeight="1">
      <c r="B121" s="31"/>
      <c r="I121" s="90"/>
      <c r="L121" s="31"/>
    </row>
    <row r="122" spans="2:65" s="10" customFormat="1" ht="29.25" customHeight="1">
      <c r="B122" s="127"/>
      <c r="C122" s="128" t="s">
        <v>130</v>
      </c>
      <c r="D122" s="129" t="s">
        <v>60</v>
      </c>
      <c r="E122" s="129" t="s">
        <v>56</v>
      </c>
      <c r="F122" s="129" t="s">
        <v>57</v>
      </c>
      <c r="G122" s="129" t="s">
        <v>131</v>
      </c>
      <c r="H122" s="129" t="s">
        <v>132</v>
      </c>
      <c r="I122" s="130" t="s">
        <v>133</v>
      </c>
      <c r="J122" s="131" t="s">
        <v>120</v>
      </c>
      <c r="K122" s="132" t="s">
        <v>134</v>
      </c>
      <c r="L122" s="127"/>
      <c r="M122" s="58" t="s">
        <v>1</v>
      </c>
      <c r="N122" s="59" t="s">
        <v>39</v>
      </c>
      <c r="O122" s="59" t="s">
        <v>135</v>
      </c>
      <c r="P122" s="59" t="s">
        <v>136</v>
      </c>
      <c r="Q122" s="59" t="s">
        <v>137</v>
      </c>
      <c r="R122" s="59" t="s">
        <v>138</v>
      </c>
      <c r="S122" s="59" t="s">
        <v>139</v>
      </c>
      <c r="T122" s="60" t="s">
        <v>140</v>
      </c>
    </row>
    <row r="123" spans="2:65" s="1" customFormat="1" ht="22.9" customHeight="1">
      <c r="B123" s="31"/>
      <c r="C123" s="63" t="s">
        <v>121</v>
      </c>
      <c r="I123" s="90"/>
      <c r="J123" s="133">
        <f>BK123</f>
        <v>0</v>
      </c>
      <c r="L123" s="31"/>
      <c r="M123" s="61"/>
      <c r="N123" s="52"/>
      <c r="O123" s="52"/>
      <c r="P123" s="134">
        <f>P124+P183</f>
        <v>0</v>
      </c>
      <c r="Q123" s="52"/>
      <c r="R123" s="134">
        <f>R124+R183</f>
        <v>605.71046699999977</v>
      </c>
      <c r="S123" s="52"/>
      <c r="T123" s="135">
        <f>T124+T183</f>
        <v>0</v>
      </c>
      <c r="AT123" s="16" t="s">
        <v>74</v>
      </c>
      <c r="AU123" s="16" t="s">
        <v>122</v>
      </c>
      <c r="BK123" s="136">
        <f>BK124+BK183</f>
        <v>0</v>
      </c>
    </row>
    <row r="124" spans="2:65" s="11" customFormat="1" ht="25.9" customHeight="1">
      <c r="B124" s="137"/>
      <c r="D124" s="138" t="s">
        <v>74</v>
      </c>
      <c r="E124" s="139" t="s">
        <v>141</v>
      </c>
      <c r="F124" s="139" t="s">
        <v>287</v>
      </c>
      <c r="I124" s="140"/>
      <c r="J124" s="141">
        <f>BK124</f>
        <v>0</v>
      </c>
      <c r="L124" s="137"/>
      <c r="M124" s="142"/>
      <c r="N124" s="143"/>
      <c r="O124" s="143"/>
      <c r="P124" s="144">
        <f>P125+P130+P134+P181</f>
        <v>0</v>
      </c>
      <c r="Q124" s="143"/>
      <c r="R124" s="144">
        <f>R125+R130+R134+R181</f>
        <v>605.59026699999981</v>
      </c>
      <c r="S124" s="143"/>
      <c r="T124" s="145">
        <f>T125+T130+T134+T181</f>
        <v>0</v>
      </c>
      <c r="AR124" s="138" t="s">
        <v>80</v>
      </c>
      <c r="AT124" s="146" t="s">
        <v>74</v>
      </c>
      <c r="AU124" s="146" t="s">
        <v>75</v>
      </c>
      <c r="AY124" s="138" t="s">
        <v>142</v>
      </c>
      <c r="BK124" s="147">
        <f>BK125+BK130+BK134+BK181</f>
        <v>0</v>
      </c>
    </row>
    <row r="125" spans="2:65" s="11" customFormat="1" ht="22.9" customHeight="1">
      <c r="B125" s="137"/>
      <c r="D125" s="138" t="s">
        <v>74</v>
      </c>
      <c r="E125" s="148" t="s">
        <v>80</v>
      </c>
      <c r="F125" s="148" t="s">
        <v>143</v>
      </c>
      <c r="I125" s="140"/>
      <c r="J125" s="149">
        <f>BK125</f>
        <v>0</v>
      </c>
      <c r="L125" s="137"/>
      <c r="M125" s="142"/>
      <c r="N125" s="143"/>
      <c r="O125" s="143"/>
      <c r="P125" s="144">
        <f>SUM(P126:P129)</f>
        <v>0</v>
      </c>
      <c r="Q125" s="143"/>
      <c r="R125" s="144">
        <f>SUM(R126:R129)</f>
        <v>14.195</v>
      </c>
      <c r="S125" s="143"/>
      <c r="T125" s="145">
        <f>SUM(T126:T129)</f>
        <v>0</v>
      </c>
      <c r="AR125" s="138" t="s">
        <v>80</v>
      </c>
      <c r="AT125" s="146" t="s">
        <v>74</v>
      </c>
      <c r="AU125" s="146" t="s">
        <v>80</v>
      </c>
      <c r="AY125" s="138" t="s">
        <v>142</v>
      </c>
      <c r="BK125" s="147">
        <f>SUM(BK126:BK129)</f>
        <v>0</v>
      </c>
    </row>
    <row r="126" spans="2:65" s="1" customFormat="1" ht="24" customHeight="1">
      <c r="B126" s="150"/>
      <c r="C126" s="151" t="s">
        <v>80</v>
      </c>
      <c r="D126" s="151" t="s">
        <v>144</v>
      </c>
      <c r="E126" s="152" t="s">
        <v>288</v>
      </c>
      <c r="F126" s="153" t="s">
        <v>289</v>
      </c>
      <c r="G126" s="154" t="s">
        <v>152</v>
      </c>
      <c r="H126" s="155">
        <v>8.5</v>
      </c>
      <c r="I126" s="156"/>
      <c r="J126" s="155">
        <f>ROUND(I126*H126,3)</f>
        <v>0</v>
      </c>
      <c r="K126" s="153" t="s">
        <v>1</v>
      </c>
      <c r="L126" s="31"/>
      <c r="M126" s="157" t="s">
        <v>1</v>
      </c>
      <c r="N126" s="158" t="s">
        <v>41</v>
      </c>
      <c r="O126" s="54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61" t="s">
        <v>90</v>
      </c>
      <c r="AT126" s="161" t="s">
        <v>144</v>
      </c>
      <c r="AU126" s="161" t="s">
        <v>84</v>
      </c>
      <c r="AY126" s="16" t="s">
        <v>142</v>
      </c>
      <c r="BE126" s="162">
        <f>IF(N126="základná",J126,0)</f>
        <v>0</v>
      </c>
      <c r="BF126" s="162">
        <f>IF(N126="znížená",J126,0)</f>
        <v>0</v>
      </c>
      <c r="BG126" s="162">
        <f>IF(N126="zákl. prenesená",J126,0)</f>
        <v>0</v>
      </c>
      <c r="BH126" s="162">
        <f>IF(N126="zníž. prenesená",J126,0)</f>
        <v>0</v>
      </c>
      <c r="BI126" s="162">
        <f>IF(N126="nulová",J126,0)</f>
        <v>0</v>
      </c>
      <c r="BJ126" s="16" t="s">
        <v>84</v>
      </c>
      <c r="BK126" s="163">
        <f>ROUND(I126*H126,3)</f>
        <v>0</v>
      </c>
      <c r="BL126" s="16" t="s">
        <v>90</v>
      </c>
      <c r="BM126" s="161" t="s">
        <v>290</v>
      </c>
    </row>
    <row r="127" spans="2:65" s="12" customFormat="1" ht="11.25">
      <c r="B127" s="164"/>
      <c r="D127" s="165" t="s">
        <v>154</v>
      </c>
      <c r="E127" s="166" t="s">
        <v>1</v>
      </c>
      <c r="F127" s="167" t="s">
        <v>291</v>
      </c>
      <c r="H127" s="166" t="s">
        <v>1</v>
      </c>
      <c r="I127" s="168"/>
      <c r="L127" s="164"/>
      <c r="M127" s="169"/>
      <c r="N127" s="170"/>
      <c r="O127" s="170"/>
      <c r="P127" s="170"/>
      <c r="Q127" s="170"/>
      <c r="R127" s="170"/>
      <c r="S127" s="170"/>
      <c r="T127" s="171"/>
      <c r="AT127" s="166" t="s">
        <v>154</v>
      </c>
      <c r="AU127" s="166" t="s">
        <v>84</v>
      </c>
      <c r="AV127" s="12" t="s">
        <v>80</v>
      </c>
      <c r="AW127" s="12" t="s">
        <v>30</v>
      </c>
      <c r="AX127" s="12" t="s">
        <v>75</v>
      </c>
      <c r="AY127" s="166" t="s">
        <v>142</v>
      </c>
    </row>
    <row r="128" spans="2:65" s="13" customFormat="1" ht="11.25">
      <c r="B128" s="172"/>
      <c r="D128" s="165" t="s">
        <v>154</v>
      </c>
      <c r="E128" s="173" t="s">
        <v>1</v>
      </c>
      <c r="F128" s="174" t="s">
        <v>292</v>
      </c>
      <c r="H128" s="175">
        <v>8.5</v>
      </c>
      <c r="I128" s="176"/>
      <c r="L128" s="172"/>
      <c r="M128" s="177"/>
      <c r="N128" s="178"/>
      <c r="O128" s="178"/>
      <c r="P128" s="178"/>
      <c r="Q128" s="178"/>
      <c r="R128" s="178"/>
      <c r="S128" s="178"/>
      <c r="T128" s="179"/>
      <c r="AT128" s="173" t="s">
        <v>154</v>
      </c>
      <c r="AU128" s="173" t="s">
        <v>84</v>
      </c>
      <c r="AV128" s="13" t="s">
        <v>84</v>
      </c>
      <c r="AW128" s="13" t="s">
        <v>30</v>
      </c>
      <c r="AX128" s="13" t="s">
        <v>80</v>
      </c>
      <c r="AY128" s="173" t="s">
        <v>142</v>
      </c>
    </row>
    <row r="129" spans="2:65" s="1" customFormat="1" ht="16.5" customHeight="1">
      <c r="B129" s="150"/>
      <c r="C129" s="193" t="s">
        <v>84</v>
      </c>
      <c r="D129" s="193" t="s">
        <v>293</v>
      </c>
      <c r="E129" s="194" t="s">
        <v>294</v>
      </c>
      <c r="F129" s="195" t="s">
        <v>295</v>
      </c>
      <c r="G129" s="196" t="s">
        <v>152</v>
      </c>
      <c r="H129" s="197">
        <v>8.5</v>
      </c>
      <c r="I129" s="198"/>
      <c r="J129" s="197">
        <f>ROUND(I129*H129,3)</f>
        <v>0</v>
      </c>
      <c r="K129" s="195" t="s">
        <v>1</v>
      </c>
      <c r="L129" s="199"/>
      <c r="M129" s="200" t="s">
        <v>1</v>
      </c>
      <c r="N129" s="201" t="s">
        <v>41</v>
      </c>
      <c r="O129" s="54"/>
      <c r="P129" s="159">
        <f>O129*H129</f>
        <v>0</v>
      </c>
      <c r="Q129" s="159">
        <v>1.67</v>
      </c>
      <c r="R129" s="159">
        <f>Q129*H129</f>
        <v>14.195</v>
      </c>
      <c r="S129" s="159">
        <v>0</v>
      </c>
      <c r="T129" s="160">
        <f>S129*H129</f>
        <v>0</v>
      </c>
      <c r="AR129" s="161" t="s">
        <v>102</v>
      </c>
      <c r="AT129" s="161" t="s">
        <v>293</v>
      </c>
      <c r="AU129" s="161" t="s">
        <v>84</v>
      </c>
      <c r="AY129" s="16" t="s">
        <v>142</v>
      </c>
      <c r="BE129" s="162">
        <f>IF(N129="základná",J129,0)</f>
        <v>0</v>
      </c>
      <c r="BF129" s="162">
        <f>IF(N129="znížená",J129,0)</f>
        <v>0</v>
      </c>
      <c r="BG129" s="162">
        <f>IF(N129="zákl. prenesená",J129,0)</f>
        <v>0</v>
      </c>
      <c r="BH129" s="162">
        <f>IF(N129="zníž. prenesená",J129,0)</f>
        <v>0</v>
      </c>
      <c r="BI129" s="162">
        <f>IF(N129="nulová",J129,0)</f>
        <v>0</v>
      </c>
      <c r="BJ129" s="16" t="s">
        <v>84</v>
      </c>
      <c r="BK129" s="163">
        <f>ROUND(I129*H129,3)</f>
        <v>0</v>
      </c>
      <c r="BL129" s="16" t="s">
        <v>90</v>
      </c>
      <c r="BM129" s="161" t="s">
        <v>296</v>
      </c>
    </row>
    <row r="130" spans="2:65" s="11" customFormat="1" ht="22.9" customHeight="1">
      <c r="B130" s="137"/>
      <c r="D130" s="138" t="s">
        <v>74</v>
      </c>
      <c r="E130" s="148" t="s">
        <v>84</v>
      </c>
      <c r="F130" s="148" t="s">
        <v>297</v>
      </c>
      <c r="I130" s="140"/>
      <c r="J130" s="149">
        <f>BK130</f>
        <v>0</v>
      </c>
      <c r="L130" s="137"/>
      <c r="M130" s="142"/>
      <c r="N130" s="143"/>
      <c r="O130" s="143"/>
      <c r="P130" s="144">
        <f>SUM(P131:P133)</f>
        <v>0</v>
      </c>
      <c r="Q130" s="143"/>
      <c r="R130" s="144">
        <f>SUM(R131:R133)</f>
        <v>14.489999999999998</v>
      </c>
      <c r="S130" s="143"/>
      <c r="T130" s="145">
        <f>SUM(T131:T133)</f>
        <v>0</v>
      </c>
      <c r="AR130" s="138" t="s">
        <v>80</v>
      </c>
      <c r="AT130" s="146" t="s">
        <v>74</v>
      </c>
      <c r="AU130" s="146" t="s">
        <v>80</v>
      </c>
      <c r="AY130" s="138" t="s">
        <v>142</v>
      </c>
      <c r="BK130" s="147">
        <f>SUM(BK131:BK133)</f>
        <v>0</v>
      </c>
    </row>
    <row r="131" spans="2:65" s="1" customFormat="1" ht="24" customHeight="1">
      <c r="B131" s="150"/>
      <c r="C131" s="151" t="s">
        <v>87</v>
      </c>
      <c r="D131" s="151" t="s">
        <v>144</v>
      </c>
      <c r="E131" s="152" t="s">
        <v>298</v>
      </c>
      <c r="F131" s="153" t="s">
        <v>299</v>
      </c>
      <c r="G131" s="154" t="s">
        <v>147</v>
      </c>
      <c r="H131" s="155">
        <v>685</v>
      </c>
      <c r="I131" s="156"/>
      <c r="J131" s="155">
        <f>ROUND(I131*H131,3)</f>
        <v>0</v>
      </c>
      <c r="K131" s="153" t="s">
        <v>300</v>
      </c>
      <c r="L131" s="31"/>
      <c r="M131" s="157" t="s">
        <v>1</v>
      </c>
      <c r="N131" s="158" t="s">
        <v>41</v>
      </c>
      <c r="O131" s="54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AR131" s="161" t="s">
        <v>90</v>
      </c>
      <c r="AT131" s="161" t="s">
        <v>144</v>
      </c>
      <c r="AU131" s="161" t="s">
        <v>84</v>
      </c>
      <c r="AY131" s="16" t="s">
        <v>142</v>
      </c>
      <c r="BE131" s="162">
        <f>IF(N131="základná",J131,0)</f>
        <v>0</v>
      </c>
      <c r="BF131" s="162">
        <f>IF(N131="znížená",J131,0)</f>
        <v>0</v>
      </c>
      <c r="BG131" s="162">
        <f>IF(N131="zákl. prenesená",J131,0)</f>
        <v>0</v>
      </c>
      <c r="BH131" s="162">
        <f>IF(N131="zníž. prenesená",J131,0)</f>
        <v>0</v>
      </c>
      <c r="BI131" s="162">
        <f>IF(N131="nulová",J131,0)</f>
        <v>0</v>
      </c>
      <c r="BJ131" s="16" t="s">
        <v>84</v>
      </c>
      <c r="BK131" s="163">
        <f>ROUND(I131*H131,3)</f>
        <v>0</v>
      </c>
      <c r="BL131" s="16" t="s">
        <v>90</v>
      </c>
      <c r="BM131" s="161" t="s">
        <v>301</v>
      </c>
    </row>
    <row r="132" spans="2:65" s="1" customFormat="1" ht="24" customHeight="1">
      <c r="B132" s="150"/>
      <c r="C132" s="151" t="s">
        <v>90</v>
      </c>
      <c r="D132" s="151" t="s">
        <v>144</v>
      </c>
      <c r="E132" s="152" t="s">
        <v>302</v>
      </c>
      <c r="F132" s="153" t="s">
        <v>303</v>
      </c>
      <c r="G132" s="154" t="s">
        <v>152</v>
      </c>
      <c r="H132" s="155">
        <v>7</v>
      </c>
      <c r="I132" s="156"/>
      <c r="J132" s="155">
        <f>ROUND(I132*H132,3)</f>
        <v>0</v>
      </c>
      <c r="K132" s="153" t="s">
        <v>1</v>
      </c>
      <c r="L132" s="31"/>
      <c r="M132" s="157" t="s">
        <v>1</v>
      </c>
      <c r="N132" s="158" t="s">
        <v>41</v>
      </c>
      <c r="O132" s="54"/>
      <c r="P132" s="159">
        <f>O132*H132</f>
        <v>0</v>
      </c>
      <c r="Q132" s="159">
        <v>2.0699999999999998</v>
      </c>
      <c r="R132" s="159">
        <f>Q132*H132</f>
        <v>14.489999999999998</v>
      </c>
      <c r="S132" s="159">
        <v>0</v>
      </c>
      <c r="T132" s="160">
        <f>S132*H132</f>
        <v>0</v>
      </c>
      <c r="AR132" s="161" t="s">
        <v>90</v>
      </c>
      <c r="AT132" s="161" t="s">
        <v>144</v>
      </c>
      <c r="AU132" s="161" t="s">
        <v>84</v>
      </c>
      <c r="AY132" s="16" t="s">
        <v>142</v>
      </c>
      <c r="BE132" s="162">
        <f>IF(N132="základná",J132,0)</f>
        <v>0</v>
      </c>
      <c r="BF132" s="162">
        <f>IF(N132="znížená",J132,0)</f>
        <v>0</v>
      </c>
      <c r="BG132" s="162">
        <f>IF(N132="zákl. prenesená",J132,0)</f>
        <v>0</v>
      </c>
      <c r="BH132" s="162">
        <f>IF(N132="zníž. prenesená",J132,0)</f>
        <v>0</v>
      </c>
      <c r="BI132" s="162">
        <f>IF(N132="nulová",J132,0)</f>
        <v>0</v>
      </c>
      <c r="BJ132" s="16" t="s">
        <v>84</v>
      </c>
      <c r="BK132" s="163">
        <f>ROUND(I132*H132,3)</f>
        <v>0</v>
      </c>
      <c r="BL132" s="16" t="s">
        <v>90</v>
      </c>
      <c r="BM132" s="161" t="s">
        <v>304</v>
      </c>
    </row>
    <row r="133" spans="2:65" s="13" customFormat="1" ht="11.25">
      <c r="B133" s="172"/>
      <c r="D133" s="165" t="s">
        <v>154</v>
      </c>
      <c r="E133" s="173" t="s">
        <v>1</v>
      </c>
      <c r="F133" s="174" t="s">
        <v>164</v>
      </c>
      <c r="H133" s="175">
        <v>7</v>
      </c>
      <c r="I133" s="176"/>
      <c r="L133" s="172"/>
      <c r="M133" s="177"/>
      <c r="N133" s="178"/>
      <c r="O133" s="178"/>
      <c r="P133" s="178"/>
      <c r="Q133" s="178"/>
      <c r="R133" s="178"/>
      <c r="S133" s="178"/>
      <c r="T133" s="179"/>
      <c r="AT133" s="173" t="s">
        <v>154</v>
      </c>
      <c r="AU133" s="173" t="s">
        <v>84</v>
      </c>
      <c r="AV133" s="13" t="s">
        <v>84</v>
      </c>
      <c r="AW133" s="13" t="s">
        <v>30</v>
      </c>
      <c r="AX133" s="13" t="s">
        <v>80</v>
      </c>
      <c r="AY133" s="173" t="s">
        <v>142</v>
      </c>
    </row>
    <row r="134" spans="2:65" s="11" customFormat="1" ht="22.9" customHeight="1">
      <c r="B134" s="137"/>
      <c r="D134" s="138" t="s">
        <v>74</v>
      </c>
      <c r="E134" s="148" t="s">
        <v>93</v>
      </c>
      <c r="F134" s="148" t="s">
        <v>305</v>
      </c>
      <c r="I134" s="140"/>
      <c r="J134" s="149">
        <f>BK134</f>
        <v>0</v>
      </c>
      <c r="L134" s="137"/>
      <c r="M134" s="142"/>
      <c r="N134" s="143"/>
      <c r="O134" s="143"/>
      <c r="P134" s="144">
        <f>SUM(P135:P180)</f>
        <v>0</v>
      </c>
      <c r="Q134" s="143"/>
      <c r="R134" s="144">
        <f>SUM(R135:R180)</f>
        <v>576.90526699999987</v>
      </c>
      <c r="S134" s="143"/>
      <c r="T134" s="145">
        <f>SUM(T135:T180)</f>
        <v>0</v>
      </c>
      <c r="AR134" s="138" t="s">
        <v>80</v>
      </c>
      <c r="AT134" s="146" t="s">
        <v>74</v>
      </c>
      <c r="AU134" s="146" t="s">
        <v>80</v>
      </c>
      <c r="AY134" s="138" t="s">
        <v>142</v>
      </c>
      <c r="BK134" s="147">
        <f>SUM(BK135:BK180)</f>
        <v>0</v>
      </c>
    </row>
    <row r="135" spans="2:65" s="1" customFormat="1" ht="24" customHeight="1">
      <c r="B135" s="150"/>
      <c r="C135" s="151" t="s">
        <v>93</v>
      </c>
      <c r="D135" s="151" t="s">
        <v>144</v>
      </c>
      <c r="E135" s="152" t="s">
        <v>306</v>
      </c>
      <c r="F135" s="153" t="s">
        <v>307</v>
      </c>
      <c r="G135" s="154" t="s">
        <v>147</v>
      </c>
      <c r="H135" s="155">
        <v>685</v>
      </c>
      <c r="I135" s="156"/>
      <c r="J135" s="155">
        <f>ROUND(I135*H135,3)</f>
        <v>0</v>
      </c>
      <c r="K135" s="153" t="s">
        <v>1</v>
      </c>
      <c r="L135" s="31"/>
      <c r="M135" s="157" t="s">
        <v>1</v>
      </c>
      <c r="N135" s="158" t="s">
        <v>41</v>
      </c>
      <c r="O135" s="54"/>
      <c r="P135" s="159">
        <f>O135*H135</f>
        <v>0</v>
      </c>
      <c r="Q135" s="159">
        <v>6.7849999999999994E-2</v>
      </c>
      <c r="R135" s="159">
        <f>Q135*H135</f>
        <v>46.477249999999998</v>
      </c>
      <c r="S135" s="159">
        <v>0</v>
      </c>
      <c r="T135" s="160">
        <f>S135*H135</f>
        <v>0</v>
      </c>
      <c r="AR135" s="161" t="s">
        <v>90</v>
      </c>
      <c r="AT135" s="161" t="s">
        <v>144</v>
      </c>
      <c r="AU135" s="161" t="s">
        <v>84</v>
      </c>
      <c r="AY135" s="16" t="s">
        <v>142</v>
      </c>
      <c r="BE135" s="162">
        <f>IF(N135="základná",J135,0)</f>
        <v>0</v>
      </c>
      <c r="BF135" s="162">
        <f>IF(N135="znížená",J135,0)</f>
        <v>0</v>
      </c>
      <c r="BG135" s="162">
        <f>IF(N135="zákl. prenesená",J135,0)</f>
        <v>0</v>
      </c>
      <c r="BH135" s="162">
        <f>IF(N135="zníž. prenesená",J135,0)</f>
        <v>0</v>
      </c>
      <c r="BI135" s="162">
        <f>IF(N135="nulová",J135,0)</f>
        <v>0</v>
      </c>
      <c r="BJ135" s="16" t="s">
        <v>84</v>
      </c>
      <c r="BK135" s="163">
        <f>ROUND(I135*H135,3)</f>
        <v>0</v>
      </c>
      <c r="BL135" s="16" t="s">
        <v>90</v>
      </c>
      <c r="BM135" s="161" t="s">
        <v>308</v>
      </c>
    </row>
    <row r="136" spans="2:65" s="12" customFormat="1" ht="11.25">
      <c r="B136" s="164"/>
      <c r="D136" s="165" t="s">
        <v>154</v>
      </c>
      <c r="E136" s="166" t="s">
        <v>1</v>
      </c>
      <c r="F136" s="167" t="s">
        <v>309</v>
      </c>
      <c r="H136" s="166" t="s">
        <v>1</v>
      </c>
      <c r="I136" s="168"/>
      <c r="L136" s="164"/>
      <c r="M136" s="169"/>
      <c r="N136" s="170"/>
      <c r="O136" s="170"/>
      <c r="P136" s="170"/>
      <c r="Q136" s="170"/>
      <c r="R136" s="170"/>
      <c r="S136" s="170"/>
      <c r="T136" s="171"/>
      <c r="AT136" s="166" t="s">
        <v>154</v>
      </c>
      <c r="AU136" s="166" t="s">
        <v>84</v>
      </c>
      <c r="AV136" s="12" t="s">
        <v>80</v>
      </c>
      <c r="AW136" s="12" t="s">
        <v>30</v>
      </c>
      <c r="AX136" s="12" t="s">
        <v>75</v>
      </c>
      <c r="AY136" s="166" t="s">
        <v>142</v>
      </c>
    </row>
    <row r="137" spans="2:65" s="13" customFormat="1" ht="11.25">
      <c r="B137" s="172"/>
      <c r="D137" s="165" t="s">
        <v>154</v>
      </c>
      <c r="E137" s="173" t="s">
        <v>1</v>
      </c>
      <c r="F137" s="174" t="s">
        <v>310</v>
      </c>
      <c r="H137" s="175">
        <v>370</v>
      </c>
      <c r="I137" s="176"/>
      <c r="L137" s="172"/>
      <c r="M137" s="177"/>
      <c r="N137" s="178"/>
      <c r="O137" s="178"/>
      <c r="P137" s="178"/>
      <c r="Q137" s="178"/>
      <c r="R137" s="178"/>
      <c r="S137" s="178"/>
      <c r="T137" s="179"/>
      <c r="AT137" s="173" t="s">
        <v>154</v>
      </c>
      <c r="AU137" s="173" t="s">
        <v>84</v>
      </c>
      <c r="AV137" s="13" t="s">
        <v>84</v>
      </c>
      <c r="AW137" s="13" t="s">
        <v>30</v>
      </c>
      <c r="AX137" s="13" t="s">
        <v>75</v>
      </c>
      <c r="AY137" s="173" t="s">
        <v>142</v>
      </c>
    </row>
    <row r="138" spans="2:65" s="12" customFormat="1" ht="11.25">
      <c r="B138" s="164"/>
      <c r="D138" s="165" t="s">
        <v>154</v>
      </c>
      <c r="E138" s="166" t="s">
        <v>1</v>
      </c>
      <c r="F138" s="167" t="s">
        <v>311</v>
      </c>
      <c r="H138" s="166" t="s">
        <v>1</v>
      </c>
      <c r="I138" s="168"/>
      <c r="L138" s="164"/>
      <c r="M138" s="169"/>
      <c r="N138" s="170"/>
      <c r="O138" s="170"/>
      <c r="P138" s="170"/>
      <c r="Q138" s="170"/>
      <c r="R138" s="170"/>
      <c r="S138" s="170"/>
      <c r="T138" s="171"/>
      <c r="AT138" s="166" t="s">
        <v>154</v>
      </c>
      <c r="AU138" s="166" t="s">
        <v>84</v>
      </c>
      <c r="AV138" s="12" t="s">
        <v>80</v>
      </c>
      <c r="AW138" s="12" t="s">
        <v>30</v>
      </c>
      <c r="AX138" s="12" t="s">
        <v>75</v>
      </c>
      <c r="AY138" s="166" t="s">
        <v>142</v>
      </c>
    </row>
    <row r="139" spans="2:65" s="13" customFormat="1" ht="11.25">
      <c r="B139" s="172"/>
      <c r="D139" s="165" t="s">
        <v>154</v>
      </c>
      <c r="E139" s="173" t="s">
        <v>1</v>
      </c>
      <c r="F139" s="174" t="s">
        <v>312</v>
      </c>
      <c r="H139" s="175">
        <v>170</v>
      </c>
      <c r="I139" s="176"/>
      <c r="L139" s="172"/>
      <c r="M139" s="177"/>
      <c r="N139" s="178"/>
      <c r="O139" s="178"/>
      <c r="P139" s="178"/>
      <c r="Q139" s="178"/>
      <c r="R139" s="178"/>
      <c r="S139" s="178"/>
      <c r="T139" s="179"/>
      <c r="AT139" s="173" t="s">
        <v>154</v>
      </c>
      <c r="AU139" s="173" t="s">
        <v>84</v>
      </c>
      <c r="AV139" s="13" t="s">
        <v>84</v>
      </c>
      <c r="AW139" s="13" t="s">
        <v>30</v>
      </c>
      <c r="AX139" s="13" t="s">
        <v>75</v>
      </c>
      <c r="AY139" s="173" t="s">
        <v>142</v>
      </c>
    </row>
    <row r="140" spans="2:65" s="12" customFormat="1" ht="11.25">
      <c r="B140" s="164"/>
      <c r="D140" s="165" t="s">
        <v>154</v>
      </c>
      <c r="E140" s="166" t="s">
        <v>1</v>
      </c>
      <c r="F140" s="167" t="s">
        <v>313</v>
      </c>
      <c r="H140" s="166" t="s">
        <v>1</v>
      </c>
      <c r="I140" s="168"/>
      <c r="L140" s="164"/>
      <c r="M140" s="169"/>
      <c r="N140" s="170"/>
      <c r="O140" s="170"/>
      <c r="P140" s="170"/>
      <c r="Q140" s="170"/>
      <c r="R140" s="170"/>
      <c r="S140" s="170"/>
      <c r="T140" s="171"/>
      <c r="AT140" s="166" t="s">
        <v>154</v>
      </c>
      <c r="AU140" s="166" t="s">
        <v>84</v>
      </c>
      <c r="AV140" s="12" t="s">
        <v>80</v>
      </c>
      <c r="AW140" s="12" t="s">
        <v>30</v>
      </c>
      <c r="AX140" s="12" t="s">
        <v>75</v>
      </c>
      <c r="AY140" s="166" t="s">
        <v>142</v>
      </c>
    </row>
    <row r="141" spans="2:65" s="13" customFormat="1" ht="11.25">
      <c r="B141" s="172"/>
      <c r="D141" s="165" t="s">
        <v>154</v>
      </c>
      <c r="E141" s="173" t="s">
        <v>1</v>
      </c>
      <c r="F141" s="174" t="s">
        <v>314</v>
      </c>
      <c r="H141" s="175">
        <v>145</v>
      </c>
      <c r="I141" s="176"/>
      <c r="L141" s="172"/>
      <c r="M141" s="177"/>
      <c r="N141" s="178"/>
      <c r="O141" s="178"/>
      <c r="P141" s="178"/>
      <c r="Q141" s="178"/>
      <c r="R141" s="178"/>
      <c r="S141" s="178"/>
      <c r="T141" s="179"/>
      <c r="AT141" s="173" t="s">
        <v>154</v>
      </c>
      <c r="AU141" s="173" t="s">
        <v>84</v>
      </c>
      <c r="AV141" s="13" t="s">
        <v>84</v>
      </c>
      <c r="AW141" s="13" t="s">
        <v>30</v>
      </c>
      <c r="AX141" s="13" t="s">
        <v>75</v>
      </c>
      <c r="AY141" s="173" t="s">
        <v>142</v>
      </c>
    </row>
    <row r="142" spans="2:65" s="14" customFormat="1" ht="11.25">
      <c r="B142" s="180"/>
      <c r="D142" s="165" t="s">
        <v>154</v>
      </c>
      <c r="E142" s="181" t="s">
        <v>1</v>
      </c>
      <c r="F142" s="182" t="s">
        <v>169</v>
      </c>
      <c r="H142" s="183">
        <v>685</v>
      </c>
      <c r="I142" s="184"/>
      <c r="L142" s="180"/>
      <c r="M142" s="185"/>
      <c r="N142" s="186"/>
      <c r="O142" s="186"/>
      <c r="P142" s="186"/>
      <c r="Q142" s="186"/>
      <c r="R142" s="186"/>
      <c r="S142" s="186"/>
      <c r="T142" s="187"/>
      <c r="AT142" s="181" t="s">
        <v>154</v>
      </c>
      <c r="AU142" s="181" t="s">
        <v>84</v>
      </c>
      <c r="AV142" s="14" t="s">
        <v>90</v>
      </c>
      <c r="AW142" s="14" t="s">
        <v>30</v>
      </c>
      <c r="AX142" s="14" t="s">
        <v>80</v>
      </c>
      <c r="AY142" s="181" t="s">
        <v>142</v>
      </c>
    </row>
    <row r="143" spans="2:65" s="1" customFormat="1" ht="24" customHeight="1">
      <c r="B143" s="150"/>
      <c r="C143" s="151" t="s">
        <v>96</v>
      </c>
      <c r="D143" s="151" t="s">
        <v>144</v>
      </c>
      <c r="E143" s="152" t="s">
        <v>315</v>
      </c>
      <c r="F143" s="153" t="s">
        <v>316</v>
      </c>
      <c r="G143" s="154" t="s">
        <v>147</v>
      </c>
      <c r="H143" s="155">
        <v>685</v>
      </c>
      <c r="I143" s="156"/>
      <c r="J143" s="155">
        <f>ROUND(I143*H143,3)</f>
        <v>0</v>
      </c>
      <c r="K143" s="153" t="s">
        <v>1</v>
      </c>
      <c r="L143" s="31"/>
      <c r="M143" s="157" t="s">
        <v>1</v>
      </c>
      <c r="N143" s="158" t="s">
        <v>41</v>
      </c>
      <c r="O143" s="54"/>
      <c r="P143" s="159">
        <f>O143*H143</f>
        <v>0</v>
      </c>
      <c r="Q143" s="159">
        <v>0.27994000000000002</v>
      </c>
      <c r="R143" s="159">
        <f>Q143*H143</f>
        <v>191.75890000000001</v>
      </c>
      <c r="S143" s="159">
        <v>0</v>
      </c>
      <c r="T143" s="160">
        <f>S143*H143</f>
        <v>0</v>
      </c>
      <c r="AR143" s="161" t="s">
        <v>90</v>
      </c>
      <c r="AT143" s="161" t="s">
        <v>144</v>
      </c>
      <c r="AU143" s="161" t="s">
        <v>84</v>
      </c>
      <c r="AY143" s="16" t="s">
        <v>142</v>
      </c>
      <c r="BE143" s="162">
        <f>IF(N143="základná",J143,0)</f>
        <v>0</v>
      </c>
      <c r="BF143" s="162">
        <f>IF(N143="znížená",J143,0)</f>
        <v>0</v>
      </c>
      <c r="BG143" s="162">
        <f>IF(N143="zákl. prenesená",J143,0)</f>
        <v>0</v>
      </c>
      <c r="BH143" s="162">
        <f>IF(N143="zníž. prenesená",J143,0)</f>
        <v>0</v>
      </c>
      <c r="BI143" s="162">
        <f>IF(N143="nulová",J143,0)</f>
        <v>0</v>
      </c>
      <c r="BJ143" s="16" t="s">
        <v>84</v>
      </c>
      <c r="BK143" s="163">
        <f>ROUND(I143*H143,3)</f>
        <v>0</v>
      </c>
      <c r="BL143" s="16" t="s">
        <v>90</v>
      </c>
      <c r="BM143" s="161" t="s">
        <v>317</v>
      </c>
    </row>
    <row r="144" spans="2:65" s="1" customFormat="1" ht="24" customHeight="1">
      <c r="B144" s="150"/>
      <c r="C144" s="151" t="s">
        <v>99</v>
      </c>
      <c r="D144" s="151" t="s">
        <v>144</v>
      </c>
      <c r="E144" s="152" t="s">
        <v>318</v>
      </c>
      <c r="F144" s="153" t="s">
        <v>319</v>
      </c>
      <c r="G144" s="154" t="s">
        <v>147</v>
      </c>
      <c r="H144" s="155">
        <v>85</v>
      </c>
      <c r="I144" s="156"/>
      <c r="J144" s="155">
        <f>ROUND(I144*H144,3)</f>
        <v>0</v>
      </c>
      <c r="K144" s="153" t="s">
        <v>148</v>
      </c>
      <c r="L144" s="31"/>
      <c r="M144" s="157" t="s">
        <v>1</v>
      </c>
      <c r="N144" s="158" t="s">
        <v>41</v>
      </c>
      <c r="O144" s="54"/>
      <c r="P144" s="159">
        <f>O144*H144</f>
        <v>0</v>
      </c>
      <c r="Q144" s="159">
        <v>3.0000000000000001E-5</v>
      </c>
      <c r="R144" s="159">
        <f>Q144*H144</f>
        <v>2.5500000000000002E-3</v>
      </c>
      <c r="S144" s="159">
        <v>0</v>
      </c>
      <c r="T144" s="160">
        <f>S144*H144</f>
        <v>0</v>
      </c>
      <c r="AR144" s="161" t="s">
        <v>90</v>
      </c>
      <c r="AT144" s="161" t="s">
        <v>144</v>
      </c>
      <c r="AU144" s="161" t="s">
        <v>84</v>
      </c>
      <c r="AY144" s="16" t="s">
        <v>142</v>
      </c>
      <c r="BE144" s="162">
        <f>IF(N144="základná",J144,0)</f>
        <v>0</v>
      </c>
      <c r="BF144" s="162">
        <f>IF(N144="znížená",J144,0)</f>
        <v>0</v>
      </c>
      <c r="BG144" s="162">
        <f>IF(N144="zákl. prenesená",J144,0)</f>
        <v>0</v>
      </c>
      <c r="BH144" s="162">
        <f>IF(N144="zníž. prenesená",J144,0)</f>
        <v>0</v>
      </c>
      <c r="BI144" s="162">
        <f>IF(N144="nulová",J144,0)</f>
        <v>0</v>
      </c>
      <c r="BJ144" s="16" t="s">
        <v>84</v>
      </c>
      <c r="BK144" s="163">
        <f>ROUND(I144*H144,3)</f>
        <v>0</v>
      </c>
      <c r="BL144" s="16" t="s">
        <v>90</v>
      </c>
      <c r="BM144" s="161" t="s">
        <v>320</v>
      </c>
    </row>
    <row r="145" spans="2:65" s="12" customFormat="1" ht="11.25">
      <c r="B145" s="164"/>
      <c r="D145" s="165" t="s">
        <v>154</v>
      </c>
      <c r="E145" s="166" t="s">
        <v>1</v>
      </c>
      <c r="F145" s="167" t="s">
        <v>291</v>
      </c>
      <c r="H145" s="166" t="s">
        <v>1</v>
      </c>
      <c r="I145" s="168"/>
      <c r="L145" s="164"/>
      <c r="M145" s="169"/>
      <c r="N145" s="170"/>
      <c r="O145" s="170"/>
      <c r="P145" s="170"/>
      <c r="Q145" s="170"/>
      <c r="R145" s="170"/>
      <c r="S145" s="170"/>
      <c r="T145" s="171"/>
      <c r="AT145" s="166" t="s">
        <v>154</v>
      </c>
      <c r="AU145" s="166" t="s">
        <v>84</v>
      </c>
      <c r="AV145" s="12" t="s">
        <v>80</v>
      </c>
      <c r="AW145" s="12" t="s">
        <v>30</v>
      </c>
      <c r="AX145" s="12" t="s">
        <v>75</v>
      </c>
      <c r="AY145" s="166" t="s">
        <v>142</v>
      </c>
    </row>
    <row r="146" spans="2:65" s="13" customFormat="1" ht="11.25">
      <c r="B146" s="172"/>
      <c r="D146" s="165" t="s">
        <v>154</v>
      </c>
      <c r="E146" s="173" t="s">
        <v>1</v>
      </c>
      <c r="F146" s="174" t="s">
        <v>217</v>
      </c>
      <c r="H146" s="175">
        <v>85</v>
      </c>
      <c r="I146" s="176"/>
      <c r="L146" s="172"/>
      <c r="M146" s="177"/>
      <c r="N146" s="178"/>
      <c r="O146" s="178"/>
      <c r="P146" s="178"/>
      <c r="Q146" s="178"/>
      <c r="R146" s="178"/>
      <c r="S146" s="178"/>
      <c r="T146" s="179"/>
      <c r="AT146" s="173" t="s">
        <v>154</v>
      </c>
      <c r="AU146" s="173" t="s">
        <v>84</v>
      </c>
      <c r="AV146" s="13" t="s">
        <v>84</v>
      </c>
      <c r="AW146" s="13" t="s">
        <v>30</v>
      </c>
      <c r="AX146" s="13" t="s">
        <v>80</v>
      </c>
      <c r="AY146" s="173" t="s">
        <v>142</v>
      </c>
    </row>
    <row r="147" spans="2:65" s="1" customFormat="1" ht="16.5" customHeight="1">
      <c r="B147" s="150"/>
      <c r="C147" s="193" t="s">
        <v>102</v>
      </c>
      <c r="D147" s="193" t="s">
        <v>293</v>
      </c>
      <c r="E147" s="194" t="s">
        <v>321</v>
      </c>
      <c r="F147" s="195" t="s">
        <v>322</v>
      </c>
      <c r="G147" s="196" t="s">
        <v>147</v>
      </c>
      <c r="H147" s="197">
        <v>97.75</v>
      </c>
      <c r="I147" s="198"/>
      <c r="J147" s="197">
        <f>ROUND(I147*H147,3)</f>
        <v>0</v>
      </c>
      <c r="K147" s="195" t="s">
        <v>148</v>
      </c>
      <c r="L147" s="199"/>
      <c r="M147" s="200" t="s">
        <v>1</v>
      </c>
      <c r="N147" s="201" t="s">
        <v>41</v>
      </c>
      <c r="O147" s="54"/>
      <c r="P147" s="159">
        <f>O147*H147</f>
        <v>0</v>
      </c>
      <c r="Q147" s="159">
        <v>4.0000000000000002E-4</v>
      </c>
      <c r="R147" s="159">
        <f>Q147*H147</f>
        <v>3.9100000000000003E-2</v>
      </c>
      <c r="S147" s="159">
        <v>0</v>
      </c>
      <c r="T147" s="160">
        <f>S147*H147</f>
        <v>0</v>
      </c>
      <c r="AR147" s="161" t="s">
        <v>102</v>
      </c>
      <c r="AT147" s="161" t="s">
        <v>293</v>
      </c>
      <c r="AU147" s="161" t="s">
        <v>84</v>
      </c>
      <c r="AY147" s="16" t="s">
        <v>142</v>
      </c>
      <c r="BE147" s="162">
        <f>IF(N147="základná",J147,0)</f>
        <v>0</v>
      </c>
      <c r="BF147" s="162">
        <f>IF(N147="znížená",J147,0)</f>
        <v>0</v>
      </c>
      <c r="BG147" s="162">
        <f>IF(N147="zákl. prenesená",J147,0)</f>
        <v>0</v>
      </c>
      <c r="BH147" s="162">
        <f>IF(N147="zníž. prenesená",J147,0)</f>
        <v>0</v>
      </c>
      <c r="BI147" s="162">
        <f>IF(N147="nulová",J147,0)</f>
        <v>0</v>
      </c>
      <c r="BJ147" s="16" t="s">
        <v>84</v>
      </c>
      <c r="BK147" s="163">
        <f>ROUND(I147*H147,3)</f>
        <v>0</v>
      </c>
      <c r="BL147" s="16" t="s">
        <v>90</v>
      </c>
      <c r="BM147" s="161" t="s">
        <v>323</v>
      </c>
    </row>
    <row r="148" spans="2:65" s="13" customFormat="1" ht="11.25">
      <c r="B148" s="172"/>
      <c r="D148" s="165" t="s">
        <v>154</v>
      </c>
      <c r="E148" s="173" t="s">
        <v>1</v>
      </c>
      <c r="F148" s="174" t="s">
        <v>324</v>
      </c>
      <c r="H148" s="175">
        <v>97.75</v>
      </c>
      <c r="I148" s="176"/>
      <c r="L148" s="172"/>
      <c r="M148" s="177"/>
      <c r="N148" s="178"/>
      <c r="O148" s="178"/>
      <c r="P148" s="178"/>
      <c r="Q148" s="178"/>
      <c r="R148" s="178"/>
      <c r="S148" s="178"/>
      <c r="T148" s="179"/>
      <c r="AT148" s="173" t="s">
        <v>154</v>
      </c>
      <c r="AU148" s="173" t="s">
        <v>84</v>
      </c>
      <c r="AV148" s="13" t="s">
        <v>84</v>
      </c>
      <c r="AW148" s="13" t="s">
        <v>30</v>
      </c>
      <c r="AX148" s="13" t="s">
        <v>80</v>
      </c>
      <c r="AY148" s="173" t="s">
        <v>142</v>
      </c>
    </row>
    <row r="149" spans="2:65" s="1" customFormat="1" ht="16.5" customHeight="1">
      <c r="B149" s="150"/>
      <c r="C149" s="151" t="s">
        <v>105</v>
      </c>
      <c r="D149" s="151" t="s">
        <v>144</v>
      </c>
      <c r="E149" s="152" t="s">
        <v>325</v>
      </c>
      <c r="F149" s="153" t="s">
        <v>326</v>
      </c>
      <c r="G149" s="154" t="s">
        <v>147</v>
      </c>
      <c r="H149" s="155">
        <v>540</v>
      </c>
      <c r="I149" s="156"/>
      <c r="J149" s="155">
        <f>ROUND(I149*H149,3)</f>
        <v>0</v>
      </c>
      <c r="K149" s="153" t="s">
        <v>1</v>
      </c>
      <c r="L149" s="31"/>
      <c r="M149" s="157" t="s">
        <v>1</v>
      </c>
      <c r="N149" s="158" t="s">
        <v>41</v>
      </c>
      <c r="O149" s="54"/>
      <c r="P149" s="159">
        <f>O149*H149</f>
        <v>0</v>
      </c>
      <c r="Q149" s="159">
        <v>0.1867</v>
      </c>
      <c r="R149" s="159">
        <f>Q149*H149</f>
        <v>100.818</v>
      </c>
      <c r="S149" s="159">
        <v>0</v>
      </c>
      <c r="T149" s="160">
        <f>S149*H149</f>
        <v>0</v>
      </c>
      <c r="AR149" s="161" t="s">
        <v>90</v>
      </c>
      <c r="AT149" s="161" t="s">
        <v>144</v>
      </c>
      <c r="AU149" s="161" t="s">
        <v>84</v>
      </c>
      <c r="AY149" s="16" t="s">
        <v>142</v>
      </c>
      <c r="BE149" s="162">
        <f>IF(N149="základná",J149,0)</f>
        <v>0</v>
      </c>
      <c r="BF149" s="162">
        <f>IF(N149="znížená",J149,0)</f>
        <v>0</v>
      </c>
      <c r="BG149" s="162">
        <f>IF(N149="zákl. prenesená",J149,0)</f>
        <v>0</v>
      </c>
      <c r="BH149" s="162">
        <f>IF(N149="zníž. prenesená",J149,0)</f>
        <v>0</v>
      </c>
      <c r="BI149" s="162">
        <f>IF(N149="nulová",J149,0)</f>
        <v>0</v>
      </c>
      <c r="BJ149" s="16" t="s">
        <v>84</v>
      </c>
      <c r="BK149" s="163">
        <f>ROUND(I149*H149,3)</f>
        <v>0</v>
      </c>
      <c r="BL149" s="16" t="s">
        <v>90</v>
      </c>
      <c r="BM149" s="161" t="s">
        <v>327</v>
      </c>
    </row>
    <row r="150" spans="2:65" s="12" customFormat="1" ht="11.25">
      <c r="B150" s="164"/>
      <c r="D150" s="165" t="s">
        <v>154</v>
      </c>
      <c r="E150" s="166" t="s">
        <v>1</v>
      </c>
      <c r="F150" s="167" t="s">
        <v>309</v>
      </c>
      <c r="H150" s="166" t="s">
        <v>1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1"/>
      <c r="AT150" s="166" t="s">
        <v>154</v>
      </c>
      <c r="AU150" s="166" t="s">
        <v>84</v>
      </c>
      <c r="AV150" s="12" t="s">
        <v>80</v>
      </c>
      <c r="AW150" s="12" t="s">
        <v>30</v>
      </c>
      <c r="AX150" s="12" t="s">
        <v>75</v>
      </c>
      <c r="AY150" s="166" t="s">
        <v>142</v>
      </c>
    </row>
    <row r="151" spans="2:65" s="13" customFormat="1" ht="11.25">
      <c r="B151" s="172"/>
      <c r="D151" s="165" t="s">
        <v>154</v>
      </c>
      <c r="E151" s="173" t="s">
        <v>1</v>
      </c>
      <c r="F151" s="174" t="s">
        <v>310</v>
      </c>
      <c r="H151" s="175">
        <v>370</v>
      </c>
      <c r="I151" s="176"/>
      <c r="L151" s="172"/>
      <c r="M151" s="177"/>
      <c r="N151" s="178"/>
      <c r="O151" s="178"/>
      <c r="P151" s="178"/>
      <c r="Q151" s="178"/>
      <c r="R151" s="178"/>
      <c r="S151" s="178"/>
      <c r="T151" s="179"/>
      <c r="AT151" s="173" t="s">
        <v>154</v>
      </c>
      <c r="AU151" s="173" t="s">
        <v>84</v>
      </c>
      <c r="AV151" s="13" t="s">
        <v>84</v>
      </c>
      <c r="AW151" s="13" t="s">
        <v>30</v>
      </c>
      <c r="AX151" s="13" t="s">
        <v>75</v>
      </c>
      <c r="AY151" s="173" t="s">
        <v>142</v>
      </c>
    </row>
    <row r="152" spans="2:65" s="12" customFormat="1" ht="11.25">
      <c r="B152" s="164"/>
      <c r="D152" s="165" t="s">
        <v>154</v>
      </c>
      <c r="E152" s="166" t="s">
        <v>1</v>
      </c>
      <c r="F152" s="167" t="s">
        <v>311</v>
      </c>
      <c r="H152" s="166" t="s">
        <v>1</v>
      </c>
      <c r="I152" s="168"/>
      <c r="L152" s="164"/>
      <c r="M152" s="169"/>
      <c r="N152" s="170"/>
      <c r="O152" s="170"/>
      <c r="P152" s="170"/>
      <c r="Q152" s="170"/>
      <c r="R152" s="170"/>
      <c r="S152" s="170"/>
      <c r="T152" s="171"/>
      <c r="AT152" s="166" t="s">
        <v>154</v>
      </c>
      <c r="AU152" s="166" t="s">
        <v>84</v>
      </c>
      <c r="AV152" s="12" t="s">
        <v>80</v>
      </c>
      <c r="AW152" s="12" t="s">
        <v>30</v>
      </c>
      <c r="AX152" s="12" t="s">
        <v>75</v>
      </c>
      <c r="AY152" s="166" t="s">
        <v>142</v>
      </c>
    </row>
    <row r="153" spans="2:65" s="13" customFormat="1" ht="11.25">
      <c r="B153" s="172"/>
      <c r="D153" s="165" t="s">
        <v>154</v>
      </c>
      <c r="E153" s="173" t="s">
        <v>1</v>
      </c>
      <c r="F153" s="174" t="s">
        <v>312</v>
      </c>
      <c r="H153" s="175">
        <v>170</v>
      </c>
      <c r="I153" s="176"/>
      <c r="L153" s="172"/>
      <c r="M153" s="177"/>
      <c r="N153" s="178"/>
      <c r="O153" s="178"/>
      <c r="P153" s="178"/>
      <c r="Q153" s="178"/>
      <c r="R153" s="178"/>
      <c r="S153" s="178"/>
      <c r="T153" s="179"/>
      <c r="AT153" s="173" t="s">
        <v>154</v>
      </c>
      <c r="AU153" s="173" t="s">
        <v>84</v>
      </c>
      <c r="AV153" s="13" t="s">
        <v>84</v>
      </c>
      <c r="AW153" s="13" t="s">
        <v>30</v>
      </c>
      <c r="AX153" s="13" t="s">
        <v>75</v>
      </c>
      <c r="AY153" s="173" t="s">
        <v>142</v>
      </c>
    </row>
    <row r="154" spans="2:65" s="14" customFormat="1" ht="11.25">
      <c r="B154" s="180"/>
      <c r="D154" s="165" t="s">
        <v>154</v>
      </c>
      <c r="E154" s="181" t="s">
        <v>1</v>
      </c>
      <c r="F154" s="182" t="s">
        <v>169</v>
      </c>
      <c r="H154" s="183">
        <v>540</v>
      </c>
      <c r="I154" s="184"/>
      <c r="L154" s="180"/>
      <c r="M154" s="185"/>
      <c r="N154" s="186"/>
      <c r="O154" s="186"/>
      <c r="P154" s="186"/>
      <c r="Q154" s="186"/>
      <c r="R154" s="186"/>
      <c r="S154" s="186"/>
      <c r="T154" s="187"/>
      <c r="AT154" s="181" t="s">
        <v>154</v>
      </c>
      <c r="AU154" s="181" t="s">
        <v>84</v>
      </c>
      <c r="AV154" s="14" t="s">
        <v>90</v>
      </c>
      <c r="AW154" s="14" t="s">
        <v>30</v>
      </c>
      <c r="AX154" s="14" t="s">
        <v>80</v>
      </c>
      <c r="AY154" s="181" t="s">
        <v>142</v>
      </c>
    </row>
    <row r="155" spans="2:65" s="1" customFormat="1" ht="24" customHeight="1">
      <c r="B155" s="150"/>
      <c r="C155" s="193" t="s">
        <v>108</v>
      </c>
      <c r="D155" s="193" t="s">
        <v>293</v>
      </c>
      <c r="E155" s="194" t="s">
        <v>328</v>
      </c>
      <c r="F155" s="195" t="s">
        <v>329</v>
      </c>
      <c r="G155" s="196" t="s">
        <v>147</v>
      </c>
      <c r="H155" s="197">
        <v>392.38499999999999</v>
      </c>
      <c r="I155" s="198"/>
      <c r="J155" s="197">
        <f>ROUND(I155*H155,3)</f>
        <v>0</v>
      </c>
      <c r="K155" s="195" t="s">
        <v>148</v>
      </c>
      <c r="L155" s="199"/>
      <c r="M155" s="200" t="s">
        <v>1</v>
      </c>
      <c r="N155" s="201" t="s">
        <v>41</v>
      </c>
      <c r="O155" s="54"/>
      <c r="P155" s="159">
        <f>O155*H155</f>
        <v>0</v>
      </c>
      <c r="Q155" s="159">
        <v>0.222</v>
      </c>
      <c r="R155" s="159">
        <f>Q155*H155</f>
        <v>87.109470000000002</v>
      </c>
      <c r="S155" s="159">
        <v>0</v>
      </c>
      <c r="T155" s="160">
        <f>S155*H155</f>
        <v>0</v>
      </c>
      <c r="AR155" s="161" t="s">
        <v>102</v>
      </c>
      <c r="AT155" s="161" t="s">
        <v>293</v>
      </c>
      <c r="AU155" s="161" t="s">
        <v>84</v>
      </c>
      <c r="AY155" s="16" t="s">
        <v>142</v>
      </c>
      <c r="BE155" s="162">
        <f>IF(N155="základná",J155,0)</f>
        <v>0</v>
      </c>
      <c r="BF155" s="162">
        <f>IF(N155="znížená",J155,0)</f>
        <v>0</v>
      </c>
      <c r="BG155" s="162">
        <f>IF(N155="zákl. prenesená",J155,0)</f>
        <v>0</v>
      </c>
      <c r="BH155" s="162">
        <f>IF(N155="zníž. prenesená",J155,0)</f>
        <v>0</v>
      </c>
      <c r="BI155" s="162">
        <f>IF(N155="nulová",J155,0)</f>
        <v>0</v>
      </c>
      <c r="BJ155" s="16" t="s">
        <v>84</v>
      </c>
      <c r="BK155" s="163">
        <f>ROUND(I155*H155,3)</f>
        <v>0</v>
      </c>
      <c r="BL155" s="16" t="s">
        <v>90</v>
      </c>
      <c r="BM155" s="161" t="s">
        <v>330</v>
      </c>
    </row>
    <row r="156" spans="2:65" s="13" customFormat="1" ht="11.25">
      <c r="B156" s="172"/>
      <c r="D156" s="165" t="s">
        <v>154</v>
      </c>
      <c r="E156" s="173" t="s">
        <v>1</v>
      </c>
      <c r="F156" s="174" t="s">
        <v>331</v>
      </c>
      <c r="H156" s="175">
        <v>388.5</v>
      </c>
      <c r="I156" s="176"/>
      <c r="L156" s="172"/>
      <c r="M156" s="177"/>
      <c r="N156" s="178"/>
      <c r="O156" s="178"/>
      <c r="P156" s="178"/>
      <c r="Q156" s="178"/>
      <c r="R156" s="178"/>
      <c r="S156" s="178"/>
      <c r="T156" s="179"/>
      <c r="AT156" s="173" t="s">
        <v>154</v>
      </c>
      <c r="AU156" s="173" t="s">
        <v>84</v>
      </c>
      <c r="AV156" s="13" t="s">
        <v>84</v>
      </c>
      <c r="AW156" s="13" t="s">
        <v>30</v>
      </c>
      <c r="AX156" s="13" t="s">
        <v>80</v>
      </c>
      <c r="AY156" s="173" t="s">
        <v>142</v>
      </c>
    </row>
    <row r="157" spans="2:65" s="13" customFormat="1" ht="11.25">
      <c r="B157" s="172"/>
      <c r="D157" s="165" t="s">
        <v>154</v>
      </c>
      <c r="F157" s="174" t="s">
        <v>332</v>
      </c>
      <c r="H157" s="175">
        <v>392.38499999999999</v>
      </c>
      <c r="I157" s="176"/>
      <c r="L157" s="172"/>
      <c r="M157" s="177"/>
      <c r="N157" s="178"/>
      <c r="O157" s="178"/>
      <c r="P157" s="178"/>
      <c r="Q157" s="178"/>
      <c r="R157" s="178"/>
      <c r="S157" s="178"/>
      <c r="T157" s="179"/>
      <c r="AT157" s="173" t="s">
        <v>154</v>
      </c>
      <c r="AU157" s="173" t="s">
        <v>84</v>
      </c>
      <c r="AV157" s="13" t="s">
        <v>84</v>
      </c>
      <c r="AW157" s="13" t="s">
        <v>3</v>
      </c>
      <c r="AX157" s="13" t="s">
        <v>80</v>
      </c>
      <c r="AY157" s="173" t="s">
        <v>142</v>
      </c>
    </row>
    <row r="158" spans="2:65" s="1" customFormat="1" ht="16.5" customHeight="1">
      <c r="B158" s="150"/>
      <c r="C158" s="193" t="s">
        <v>111</v>
      </c>
      <c r="D158" s="193" t="s">
        <v>293</v>
      </c>
      <c r="E158" s="194" t="s">
        <v>333</v>
      </c>
      <c r="F158" s="195" t="s">
        <v>334</v>
      </c>
      <c r="G158" s="196" t="s">
        <v>147</v>
      </c>
      <c r="H158" s="197">
        <v>180.285</v>
      </c>
      <c r="I158" s="198"/>
      <c r="J158" s="197">
        <f>ROUND(I158*H158,3)</f>
        <v>0</v>
      </c>
      <c r="K158" s="195" t="s">
        <v>1</v>
      </c>
      <c r="L158" s="199"/>
      <c r="M158" s="200" t="s">
        <v>1</v>
      </c>
      <c r="N158" s="201" t="s">
        <v>41</v>
      </c>
      <c r="O158" s="54"/>
      <c r="P158" s="159">
        <f>O158*H158</f>
        <v>0</v>
      </c>
      <c r="Q158" s="159">
        <v>0.222</v>
      </c>
      <c r="R158" s="159">
        <f>Q158*H158</f>
        <v>40.023269999999997</v>
      </c>
      <c r="S158" s="159">
        <v>0</v>
      </c>
      <c r="T158" s="160">
        <f>S158*H158</f>
        <v>0</v>
      </c>
      <c r="AR158" s="161" t="s">
        <v>102</v>
      </c>
      <c r="AT158" s="161" t="s">
        <v>293</v>
      </c>
      <c r="AU158" s="161" t="s">
        <v>84</v>
      </c>
      <c r="AY158" s="16" t="s">
        <v>142</v>
      </c>
      <c r="BE158" s="162">
        <f>IF(N158="základná",J158,0)</f>
        <v>0</v>
      </c>
      <c r="BF158" s="162">
        <f>IF(N158="znížená",J158,0)</f>
        <v>0</v>
      </c>
      <c r="BG158" s="162">
        <f>IF(N158="zákl. prenesená",J158,0)</f>
        <v>0</v>
      </c>
      <c r="BH158" s="162">
        <f>IF(N158="zníž. prenesená",J158,0)</f>
        <v>0</v>
      </c>
      <c r="BI158" s="162">
        <f>IF(N158="nulová",J158,0)</f>
        <v>0</v>
      </c>
      <c r="BJ158" s="16" t="s">
        <v>84</v>
      </c>
      <c r="BK158" s="163">
        <f>ROUND(I158*H158,3)</f>
        <v>0</v>
      </c>
      <c r="BL158" s="16" t="s">
        <v>90</v>
      </c>
      <c r="BM158" s="161" t="s">
        <v>335</v>
      </c>
    </row>
    <row r="159" spans="2:65" s="13" customFormat="1" ht="11.25">
      <c r="B159" s="172"/>
      <c r="D159" s="165" t="s">
        <v>154</v>
      </c>
      <c r="E159" s="173" t="s">
        <v>1</v>
      </c>
      <c r="F159" s="174" t="s">
        <v>336</v>
      </c>
      <c r="H159" s="175">
        <v>178.5</v>
      </c>
      <c r="I159" s="176"/>
      <c r="L159" s="172"/>
      <c r="M159" s="177"/>
      <c r="N159" s="178"/>
      <c r="O159" s="178"/>
      <c r="P159" s="178"/>
      <c r="Q159" s="178"/>
      <c r="R159" s="178"/>
      <c r="S159" s="178"/>
      <c r="T159" s="179"/>
      <c r="AT159" s="173" t="s">
        <v>154</v>
      </c>
      <c r="AU159" s="173" t="s">
        <v>84</v>
      </c>
      <c r="AV159" s="13" t="s">
        <v>84</v>
      </c>
      <c r="AW159" s="13" t="s">
        <v>30</v>
      </c>
      <c r="AX159" s="13" t="s">
        <v>80</v>
      </c>
      <c r="AY159" s="173" t="s">
        <v>142</v>
      </c>
    </row>
    <row r="160" spans="2:65" s="13" customFormat="1" ht="11.25">
      <c r="B160" s="172"/>
      <c r="D160" s="165" t="s">
        <v>154</v>
      </c>
      <c r="F160" s="174" t="s">
        <v>337</v>
      </c>
      <c r="H160" s="175">
        <v>180.285</v>
      </c>
      <c r="I160" s="176"/>
      <c r="L160" s="172"/>
      <c r="M160" s="177"/>
      <c r="N160" s="178"/>
      <c r="O160" s="178"/>
      <c r="P160" s="178"/>
      <c r="Q160" s="178"/>
      <c r="R160" s="178"/>
      <c r="S160" s="178"/>
      <c r="T160" s="179"/>
      <c r="AT160" s="173" t="s">
        <v>154</v>
      </c>
      <c r="AU160" s="173" t="s">
        <v>84</v>
      </c>
      <c r="AV160" s="13" t="s">
        <v>84</v>
      </c>
      <c r="AW160" s="13" t="s">
        <v>3</v>
      </c>
      <c r="AX160" s="13" t="s">
        <v>80</v>
      </c>
      <c r="AY160" s="173" t="s">
        <v>142</v>
      </c>
    </row>
    <row r="161" spans="2:65" s="1" customFormat="1" ht="16.5" customHeight="1">
      <c r="B161" s="150"/>
      <c r="C161" s="151" t="s">
        <v>219</v>
      </c>
      <c r="D161" s="151" t="s">
        <v>144</v>
      </c>
      <c r="E161" s="152" t="s">
        <v>338</v>
      </c>
      <c r="F161" s="153" t="s">
        <v>339</v>
      </c>
      <c r="G161" s="154" t="s">
        <v>147</v>
      </c>
      <c r="H161" s="155">
        <v>145</v>
      </c>
      <c r="I161" s="156"/>
      <c r="J161" s="155">
        <f>ROUND(I161*H161,3)</f>
        <v>0</v>
      </c>
      <c r="K161" s="153" t="s">
        <v>1</v>
      </c>
      <c r="L161" s="31"/>
      <c r="M161" s="157" t="s">
        <v>1</v>
      </c>
      <c r="N161" s="158" t="s">
        <v>41</v>
      </c>
      <c r="O161" s="54"/>
      <c r="P161" s="159">
        <f>O161*H161</f>
        <v>0</v>
      </c>
      <c r="Q161" s="159">
        <v>0.1867</v>
      </c>
      <c r="R161" s="159">
        <f>Q161*H161</f>
        <v>27.0715</v>
      </c>
      <c r="S161" s="159">
        <v>0</v>
      </c>
      <c r="T161" s="160">
        <f>S161*H161</f>
        <v>0</v>
      </c>
      <c r="AR161" s="161" t="s">
        <v>90</v>
      </c>
      <c r="AT161" s="161" t="s">
        <v>144</v>
      </c>
      <c r="AU161" s="161" t="s">
        <v>84</v>
      </c>
      <c r="AY161" s="16" t="s">
        <v>142</v>
      </c>
      <c r="BE161" s="162">
        <f>IF(N161="základná",J161,0)</f>
        <v>0</v>
      </c>
      <c r="BF161" s="162">
        <f>IF(N161="znížená",J161,0)</f>
        <v>0</v>
      </c>
      <c r="BG161" s="162">
        <f>IF(N161="zákl. prenesená",J161,0)</f>
        <v>0</v>
      </c>
      <c r="BH161" s="162">
        <f>IF(N161="zníž. prenesená",J161,0)</f>
        <v>0</v>
      </c>
      <c r="BI161" s="162">
        <f>IF(N161="nulová",J161,0)</f>
        <v>0</v>
      </c>
      <c r="BJ161" s="16" t="s">
        <v>84</v>
      </c>
      <c r="BK161" s="163">
        <f>ROUND(I161*H161,3)</f>
        <v>0</v>
      </c>
      <c r="BL161" s="16" t="s">
        <v>90</v>
      </c>
      <c r="BM161" s="161" t="s">
        <v>340</v>
      </c>
    </row>
    <row r="162" spans="2:65" s="12" customFormat="1" ht="11.25">
      <c r="B162" s="164"/>
      <c r="D162" s="165" t="s">
        <v>154</v>
      </c>
      <c r="E162" s="166" t="s">
        <v>1</v>
      </c>
      <c r="F162" s="167" t="s">
        <v>313</v>
      </c>
      <c r="H162" s="166" t="s">
        <v>1</v>
      </c>
      <c r="I162" s="168"/>
      <c r="L162" s="164"/>
      <c r="M162" s="169"/>
      <c r="N162" s="170"/>
      <c r="O162" s="170"/>
      <c r="P162" s="170"/>
      <c r="Q162" s="170"/>
      <c r="R162" s="170"/>
      <c r="S162" s="170"/>
      <c r="T162" s="171"/>
      <c r="AT162" s="166" t="s">
        <v>154</v>
      </c>
      <c r="AU162" s="166" t="s">
        <v>84</v>
      </c>
      <c r="AV162" s="12" t="s">
        <v>80</v>
      </c>
      <c r="AW162" s="12" t="s">
        <v>30</v>
      </c>
      <c r="AX162" s="12" t="s">
        <v>75</v>
      </c>
      <c r="AY162" s="166" t="s">
        <v>142</v>
      </c>
    </row>
    <row r="163" spans="2:65" s="13" customFormat="1" ht="11.25">
      <c r="B163" s="172"/>
      <c r="D163" s="165" t="s">
        <v>154</v>
      </c>
      <c r="E163" s="173" t="s">
        <v>1</v>
      </c>
      <c r="F163" s="174" t="s">
        <v>314</v>
      </c>
      <c r="H163" s="175">
        <v>145</v>
      </c>
      <c r="I163" s="176"/>
      <c r="L163" s="172"/>
      <c r="M163" s="177"/>
      <c r="N163" s="178"/>
      <c r="O163" s="178"/>
      <c r="P163" s="178"/>
      <c r="Q163" s="178"/>
      <c r="R163" s="178"/>
      <c r="S163" s="178"/>
      <c r="T163" s="179"/>
      <c r="AT163" s="173" t="s">
        <v>154</v>
      </c>
      <c r="AU163" s="173" t="s">
        <v>84</v>
      </c>
      <c r="AV163" s="13" t="s">
        <v>84</v>
      </c>
      <c r="AW163" s="13" t="s">
        <v>30</v>
      </c>
      <c r="AX163" s="13" t="s">
        <v>80</v>
      </c>
      <c r="AY163" s="173" t="s">
        <v>142</v>
      </c>
    </row>
    <row r="164" spans="2:65" s="1" customFormat="1" ht="16.5" customHeight="1">
      <c r="B164" s="150"/>
      <c r="C164" s="193" t="s">
        <v>224</v>
      </c>
      <c r="D164" s="193" t="s">
        <v>293</v>
      </c>
      <c r="E164" s="194" t="s">
        <v>333</v>
      </c>
      <c r="F164" s="195" t="s">
        <v>334</v>
      </c>
      <c r="G164" s="196" t="s">
        <v>147</v>
      </c>
      <c r="H164" s="197">
        <v>153.773</v>
      </c>
      <c r="I164" s="198"/>
      <c r="J164" s="197">
        <f>ROUND(I164*H164,3)</f>
        <v>0</v>
      </c>
      <c r="K164" s="195" t="s">
        <v>1</v>
      </c>
      <c r="L164" s="199"/>
      <c r="M164" s="200" t="s">
        <v>1</v>
      </c>
      <c r="N164" s="201" t="s">
        <v>41</v>
      </c>
      <c r="O164" s="54"/>
      <c r="P164" s="159">
        <f>O164*H164</f>
        <v>0</v>
      </c>
      <c r="Q164" s="159">
        <v>0.222</v>
      </c>
      <c r="R164" s="159">
        <f>Q164*H164</f>
        <v>34.137605999999998</v>
      </c>
      <c r="S164" s="159">
        <v>0</v>
      </c>
      <c r="T164" s="160">
        <f>S164*H164</f>
        <v>0</v>
      </c>
      <c r="AR164" s="161" t="s">
        <v>102</v>
      </c>
      <c r="AT164" s="161" t="s">
        <v>293</v>
      </c>
      <c r="AU164" s="161" t="s">
        <v>84</v>
      </c>
      <c r="AY164" s="16" t="s">
        <v>142</v>
      </c>
      <c r="BE164" s="162">
        <f>IF(N164="základná",J164,0)</f>
        <v>0</v>
      </c>
      <c r="BF164" s="162">
        <f>IF(N164="znížená",J164,0)</f>
        <v>0</v>
      </c>
      <c r="BG164" s="162">
        <f>IF(N164="zákl. prenesená",J164,0)</f>
        <v>0</v>
      </c>
      <c r="BH164" s="162">
        <f>IF(N164="zníž. prenesená",J164,0)</f>
        <v>0</v>
      </c>
      <c r="BI164" s="162">
        <f>IF(N164="nulová",J164,0)</f>
        <v>0</v>
      </c>
      <c r="BJ164" s="16" t="s">
        <v>84</v>
      </c>
      <c r="BK164" s="163">
        <f>ROUND(I164*H164,3)</f>
        <v>0</v>
      </c>
      <c r="BL164" s="16" t="s">
        <v>90</v>
      </c>
      <c r="BM164" s="161" t="s">
        <v>341</v>
      </c>
    </row>
    <row r="165" spans="2:65" s="13" customFormat="1" ht="11.25">
      <c r="B165" s="172"/>
      <c r="D165" s="165" t="s">
        <v>154</v>
      </c>
      <c r="E165" s="173" t="s">
        <v>1</v>
      </c>
      <c r="F165" s="174" t="s">
        <v>342</v>
      </c>
      <c r="H165" s="175">
        <v>152.25</v>
      </c>
      <c r="I165" s="176"/>
      <c r="L165" s="172"/>
      <c r="M165" s="177"/>
      <c r="N165" s="178"/>
      <c r="O165" s="178"/>
      <c r="P165" s="178"/>
      <c r="Q165" s="178"/>
      <c r="R165" s="178"/>
      <c r="S165" s="178"/>
      <c r="T165" s="179"/>
      <c r="AT165" s="173" t="s">
        <v>154</v>
      </c>
      <c r="AU165" s="173" t="s">
        <v>84</v>
      </c>
      <c r="AV165" s="13" t="s">
        <v>84</v>
      </c>
      <c r="AW165" s="13" t="s">
        <v>30</v>
      </c>
      <c r="AX165" s="13" t="s">
        <v>80</v>
      </c>
      <c r="AY165" s="173" t="s">
        <v>142</v>
      </c>
    </row>
    <row r="166" spans="2:65" s="13" customFormat="1" ht="11.25">
      <c r="B166" s="172"/>
      <c r="D166" s="165" t="s">
        <v>154</v>
      </c>
      <c r="F166" s="174" t="s">
        <v>343</v>
      </c>
      <c r="H166" s="175">
        <v>153.773</v>
      </c>
      <c r="I166" s="176"/>
      <c r="L166" s="172"/>
      <c r="M166" s="177"/>
      <c r="N166" s="178"/>
      <c r="O166" s="178"/>
      <c r="P166" s="178"/>
      <c r="Q166" s="178"/>
      <c r="R166" s="178"/>
      <c r="S166" s="178"/>
      <c r="T166" s="179"/>
      <c r="AT166" s="173" t="s">
        <v>154</v>
      </c>
      <c r="AU166" s="173" t="s">
        <v>84</v>
      </c>
      <c r="AV166" s="13" t="s">
        <v>84</v>
      </c>
      <c r="AW166" s="13" t="s">
        <v>3</v>
      </c>
      <c r="AX166" s="13" t="s">
        <v>80</v>
      </c>
      <c r="AY166" s="173" t="s">
        <v>142</v>
      </c>
    </row>
    <row r="167" spans="2:65" s="1" customFormat="1" ht="24" customHeight="1">
      <c r="B167" s="150"/>
      <c r="C167" s="151" t="s">
        <v>229</v>
      </c>
      <c r="D167" s="151" t="s">
        <v>144</v>
      </c>
      <c r="E167" s="152" t="s">
        <v>344</v>
      </c>
      <c r="F167" s="153" t="s">
        <v>345</v>
      </c>
      <c r="G167" s="154" t="s">
        <v>152</v>
      </c>
      <c r="H167" s="155">
        <v>6.45</v>
      </c>
      <c r="I167" s="156"/>
      <c r="J167" s="155">
        <f>ROUND(I167*H167,3)</f>
        <v>0</v>
      </c>
      <c r="K167" s="153" t="s">
        <v>1</v>
      </c>
      <c r="L167" s="31"/>
      <c r="M167" s="157" t="s">
        <v>1</v>
      </c>
      <c r="N167" s="158" t="s">
        <v>41</v>
      </c>
      <c r="O167" s="54"/>
      <c r="P167" s="159">
        <f>O167*H167</f>
        <v>0</v>
      </c>
      <c r="Q167" s="159">
        <v>1.79982</v>
      </c>
      <c r="R167" s="159">
        <f>Q167*H167</f>
        <v>11.608839</v>
      </c>
      <c r="S167" s="159">
        <v>0</v>
      </c>
      <c r="T167" s="160">
        <f>S167*H167</f>
        <v>0</v>
      </c>
      <c r="AR167" s="161" t="s">
        <v>90</v>
      </c>
      <c r="AT167" s="161" t="s">
        <v>144</v>
      </c>
      <c r="AU167" s="161" t="s">
        <v>84</v>
      </c>
      <c r="AY167" s="16" t="s">
        <v>142</v>
      </c>
      <c r="BE167" s="162">
        <f>IF(N167="základná",J167,0)</f>
        <v>0</v>
      </c>
      <c r="BF167" s="162">
        <f>IF(N167="znížená",J167,0)</f>
        <v>0</v>
      </c>
      <c r="BG167" s="162">
        <f>IF(N167="zákl. prenesená",J167,0)</f>
        <v>0</v>
      </c>
      <c r="BH167" s="162">
        <f>IF(N167="zníž. prenesená",J167,0)</f>
        <v>0</v>
      </c>
      <c r="BI167" s="162">
        <f>IF(N167="nulová",J167,0)</f>
        <v>0</v>
      </c>
      <c r="BJ167" s="16" t="s">
        <v>84</v>
      </c>
      <c r="BK167" s="163">
        <f>ROUND(I167*H167,3)</f>
        <v>0</v>
      </c>
      <c r="BL167" s="16" t="s">
        <v>90</v>
      </c>
      <c r="BM167" s="161" t="s">
        <v>346</v>
      </c>
    </row>
    <row r="168" spans="2:65" s="13" customFormat="1" ht="11.25">
      <c r="B168" s="172"/>
      <c r="D168" s="165" t="s">
        <v>154</v>
      </c>
      <c r="E168" s="173" t="s">
        <v>1</v>
      </c>
      <c r="F168" s="174" t="s">
        <v>347</v>
      </c>
      <c r="H168" s="175">
        <v>6.45</v>
      </c>
      <c r="I168" s="176"/>
      <c r="L168" s="172"/>
      <c r="M168" s="177"/>
      <c r="N168" s="178"/>
      <c r="O168" s="178"/>
      <c r="P168" s="178"/>
      <c r="Q168" s="178"/>
      <c r="R168" s="178"/>
      <c r="S168" s="178"/>
      <c r="T168" s="179"/>
      <c r="AT168" s="173" t="s">
        <v>154</v>
      </c>
      <c r="AU168" s="173" t="s">
        <v>84</v>
      </c>
      <c r="AV168" s="13" t="s">
        <v>84</v>
      </c>
      <c r="AW168" s="13" t="s">
        <v>30</v>
      </c>
      <c r="AX168" s="13" t="s">
        <v>80</v>
      </c>
      <c r="AY168" s="173" t="s">
        <v>142</v>
      </c>
    </row>
    <row r="169" spans="2:65" s="1" customFormat="1" ht="36" customHeight="1">
      <c r="B169" s="150"/>
      <c r="C169" s="151" t="s">
        <v>234</v>
      </c>
      <c r="D169" s="151" t="s">
        <v>144</v>
      </c>
      <c r="E169" s="152" t="s">
        <v>348</v>
      </c>
      <c r="F169" s="153" t="s">
        <v>349</v>
      </c>
      <c r="G169" s="154" t="s">
        <v>350</v>
      </c>
      <c r="H169" s="155">
        <v>215</v>
      </c>
      <c r="I169" s="156"/>
      <c r="J169" s="155">
        <f>ROUND(I169*H169,3)</f>
        <v>0</v>
      </c>
      <c r="K169" s="153" t="s">
        <v>148</v>
      </c>
      <c r="L169" s="31"/>
      <c r="M169" s="157" t="s">
        <v>1</v>
      </c>
      <c r="N169" s="158" t="s">
        <v>41</v>
      </c>
      <c r="O169" s="54"/>
      <c r="P169" s="159">
        <f>O169*H169</f>
        <v>0</v>
      </c>
      <c r="Q169" s="159">
        <v>9.8729999999999998E-2</v>
      </c>
      <c r="R169" s="159">
        <f>Q169*H169</f>
        <v>21.226949999999999</v>
      </c>
      <c r="S169" s="159">
        <v>0</v>
      </c>
      <c r="T169" s="160">
        <f>S169*H169</f>
        <v>0</v>
      </c>
      <c r="AR169" s="161" t="s">
        <v>90</v>
      </c>
      <c r="AT169" s="161" t="s">
        <v>144</v>
      </c>
      <c r="AU169" s="161" t="s">
        <v>84</v>
      </c>
      <c r="AY169" s="16" t="s">
        <v>142</v>
      </c>
      <c r="BE169" s="162">
        <f>IF(N169="základná",J169,0)</f>
        <v>0</v>
      </c>
      <c r="BF169" s="162">
        <f>IF(N169="znížená",J169,0)</f>
        <v>0</v>
      </c>
      <c r="BG169" s="162">
        <f>IF(N169="zákl. prenesená",J169,0)</f>
        <v>0</v>
      </c>
      <c r="BH169" s="162">
        <f>IF(N169="zníž. prenesená",J169,0)</f>
        <v>0</v>
      </c>
      <c r="BI169" s="162">
        <f>IF(N169="nulová",J169,0)</f>
        <v>0</v>
      </c>
      <c r="BJ169" s="16" t="s">
        <v>84</v>
      </c>
      <c r="BK169" s="163">
        <f>ROUND(I169*H169,3)</f>
        <v>0</v>
      </c>
      <c r="BL169" s="16" t="s">
        <v>90</v>
      </c>
      <c r="BM169" s="161" t="s">
        <v>351</v>
      </c>
    </row>
    <row r="170" spans="2:65" s="1" customFormat="1" ht="16.5" customHeight="1">
      <c r="B170" s="150"/>
      <c r="C170" s="193" t="s">
        <v>240</v>
      </c>
      <c r="D170" s="193" t="s">
        <v>293</v>
      </c>
      <c r="E170" s="194" t="s">
        <v>352</v>
      </c>
      <c r="F170" s="195" t="s">
        <v>353</v>
      </c>
      <c r="G170" s="196" t="s">
        <v>248</v>
      </c>
      <c r="H170" s="197">
        <v>550</v>
      </c>
      <c r="I170" s="198"/>
      <c r="J170" s="197">
        <f>ROUND(I170*H170,3)</f>
        <v>0</v>
      </c>
      <c r="K170" s="195" t="s">
        <v>1</v>
      </c>
      <c r="L170" s="199"/>
      <c r="M170" s="200" t="s">
        <v>1</v>
      </c>
      <c r="N170" s="201" t="s">
        <v>41</v>
      </c>
      <c r="O170" s="54"/>
      <c r="P170" s="159">
        <f>O170*H170</f>
        <v>0</v>
      </c>
      <c r="Q170" s="159">
        <v>2.3E-2</v>
      </c>
      <c r="R170" s="159">
        <f>Q170*H170</f>
        <v>12.65</v>
      </c>
      <c r="S170" s="159">
        <v>0</v>
      </c>
      <c r="T170" s="160">
        <f>S170*H170</f>
        <v>0</v>
      </c>
      <c r="AR170" s="161" t="s">
        <v>102</v>
      </c>
      <c r="AT170" s="161" t="s">
        <v>293</v>
      </c>
      <c r="AU170" s="161" t="s">
        <v>84</v>
      </c>
      <c r="AY170" s="16" t="s">
        <v>142</v>
      </c>
      <c r="BE170" s="162">
        <f>IF(N170="základná",J170,0)</f>
        <v>0</v>
      </c>
      <c r="BF170" s="162">
        <f>IF(N170="znížená",J170,0)</f>
        <v>0</v>
      </c>
      <c r="BG170" s="162">
        <f>IF(N170="zákl. prenesená",J170,0)</f>
        <v>0</v>
      </c>
      <c r="BH170" s="162">
        <f>IF(N170="zníž. prenesená",J170,0)</f>
        <v>0</v>
      </c>
      <c r="BI170" s="162">
        <f>IF(N170="nulová",J170,0)</f>
        <v>0</v>
      </c>
      <c r="BJ170" s="16" t="s">
        <v>84</v>
      </c>
      <c r="BK170" s="163">
        <f>ROUND(I170*H170,3)</f>
        <v>0</v>
      </c>
      <c r="BL170" s="16" t="s">
        <v>90</v>
      </c>
      <c r="BM170" s="161" t="s">
        <v>354</v>
      </c>
    </row>
    <row r="171" spans="2:65" s="1" customFormat="1" ht="24" customHeight="1">
      <c r="B171" s="150"/>
      <c r="C171" s="151" t="s">
        <v>245</v>
      </c>
      <c r="D171" s="151" t="s">
        <v>144</v>
      </c>
      <c r="E171" s="152" t="s">
        <v>355</v>
      </c>
      <c r="F171" s="153" t="s">
        <v>356</v>
      </c>
      <c r="G171" s="154" t="s">
        <v>350</v>
      </c>
      <c r="H171" s="155">
        <v>20.8</v>
      </c>
      <c r="I171" s="156"/>
      <c r="J171" s="155">
        <f>ROUND(I171*H171,3)</f>
        <v>0</v>
      </c>
      <c r="K171" s="153" t="s">
        <v>1</v>
      </c>
      <c r="L171" s="31"/>
      <c r="M171" s="157" t="s">
        <v>1</v>
      </c>
      <c r="N171" s="158" t="s">
        <v>41</v>
      </c>
      <c r="O171" s="54"/>
      <c r="P171" s="159">
        <f>O171*H171</f>
        <v>0</v>
      </c>
      <c r="Q171" s="159">
        <v>0.16503999999999999</v>
      </c>
      <c r="R171" s="159">
        <f>Q171*H171</f>
        <v>3.4328319999999999</v>
      </c>
      <c r="S171" s="159">
        <v>0</v>
      </c>
      <c r="T171" s="160">
        <f>S171*H171</f>
        <v>0</v>
      </c>
      <c r="AR171" s="161" t="s">
        <v>90</v>
      </c>
      <c r="AT171" s="161" t="s">
        <v>144</v>
      </c>
      <c r="AU171" s="161" t="s">
        <v>84</v>
      </c>
      <c r="AY171" s="16" t="s">
        <v>142</v>
      </c>
      <c r="BE171" s="162">
        <f>IF(N171="základná",J171,0)</f>
        <v>0</v>
      </c>
      <c r="BF171" s="162">
        <f>IF(N171="znížená",J171,0)</f>
        <v>0</v>
      </c>
      <c r="BG171" s="162">
        <f>IF(N171="zákl. prenesená",J171,0)</f>
        <v>0</v>
      </c>
      <c r="BH171" s="162">
        <f>IF(N171="zníž. prenesená",J171,0)</f>
        <v>0</v>
      </c>
      <c r="BI171" s="162">
        <f>IF(N171="nulová",J171,0)</f>
        <v>0</v>
      </c>
      <c r="BJ171" s="16" t="s">
        <v>84</v>
      </c>
      <c r="BK171" s="163">
        <f>ROUND(I171*H171,3)</f>
        <v>0</v>
      </c>
      <c r="BL171" s="16" t="s">
        <v>90</v>
      </c>
      <c r="BM171" s="161" t="s">
        <v>357</v>
      </c>
    </row>
    <row r="172" spans="2:65" s="12" customFormat="1" ht="11.25">
      <c r="B172" s="164"/>
      <c r="D172" s="165" t="s">
        <v>154</v>
      </c>
      <c r="E172" s="166" t="s">
        <v>1</v>
      </c>
      <c r="F172" s="167" t="s">
        <v>358</v>
      </c>
      <c r="H172" s="166" t="s">
        <v>1</v>
      </c>
      <c r="I172" s="168"/>
      <c r="L172" s="164"/>
      <c r="M172" s="169"/>
      <c r="N172" s="170"/>
      <c r="O172" s="170"/>
      <c r="P172" s="170"/>
      <c r="Q172" s="170"/>
      <c r="R172" s="170"/>
      <c r="S172" s="170"/>
      <c r="T172" s="171"/>
      <c r="AT172" s="166" t="s">
        <v>154</v>
      </c>
      <c r="AU172" s="166" t="s">
        <v>84</v>
      </c>
      <c r="AV172" s="12" t="s">
        <v>80</v>
      </c>
      <c r="AW172" s="12" t="s">
        <v>30</v>
      </c>
      <c r="AX172" s="12" t="s">
        <v>75</v>
      </c>
      <c r="AY172" s="166" t="s">
        <v>142</v>
      </c>
    </row>
    <row r="173" spans="2:65" s="13" customFormat="1" ht="11.25">
      <c r="B173" s="172"/>
      <c r="D173" s="165" t="s">
        <v>154</v>
      </c>
      <c r="E173" s="173" t="s">
        <v>1</v>
      </c>
      <c r="F173" s="174" t="s">
        <v>359</v>
      </c>
      <c r="H173" s="175">
        <v>4</v>
      </c>
      <c r="I173" s="176"/>
      <c r="L173" s="172"/>
      <c r="M173" s="177"/>
      <c r="N173" s="178"/>
      <c r="O173" s="178"/>
      <c r="P173" s="178"/>
      <c r="Q173" s="178"/>
      <c r="R173" s="178"/>
      <c r="S173" s="178"/>
      <c r="T173" s="179"/>
      <c r="AT173" s="173" t="s">
        <v>154</v>
      </c>
      <c r="AU173" s="173" t="s">
        <v>84</v>
      </c>
      <c r="AV173" s="13" t="s">
        <v>84</v>
      </c>
      <c r="AW173" s="13" t="s">
        <v>30</v>
      </c>
      <c r="AX173" s="13" t="s">
        <v>75</v>
      </c>
      <c r="AY173" s="173" t="s">
        <v>142</v>
      </c>
    </row>
    <row r="174" spans="2:65" s="12" customFormat="1" ht="11.25">
      <c r="B174" s="164"/>
      <c r="D174" s="165" t="s">
        <v>154</v>
      </c>
      <c r="E174" s="166" t="s">
        <v>1</v>
      </c>
      <c r="F174" s="167" t="s">
        <v>360</v>
      </c>
      <c r="H174" s="166" t="s">
        <v>1</v>
      </c>
      <c r="I174" s="168"/>
      <c r="L174" s="164"/>
      <c r="M174" s="169"/>
      <c r="N174" s="170"/>
      <c r="O174" s="170"/>
      <c r="P174" s="170"/>
      <c r="Q174" s="170"/>
      <c r="R174" s="170"/>
      <c r="S174" s="170"/>
      <c r="T174" s="171"/>
      <c r="AT174" s="166" t="s">
        <v>154</v>
      </c>
      <c r="AU174" s="166" t="s">
        <v>84</v>
      </c>
      <c r="AV174" s="12" t="s">
        <v>80</v>
      </c>
      <c r="AW174" s="12" t="s">
        <v>30</v>
      </c>
      <c r="AX174" s="12" t="s">
        <v>75</v>
      </c>
      <c r="AY174" s="166" t="s">
        <v>142</v>
      </c>
    </row>
    <row r="175" spans="2:65" s="13" customFormat="1" ht="11.25">
      <c r="B175" s="172"/>
      <c r="D175" s="165" t="s">
        <v>154</v>
      </c>
      <c r="E175" s="173" t="s">
        <v>1</v>
      </c>
      <c r="F175" s="174" t="s">
        <v>361</v>
      </c>
      <c r="H175" s="175">
        <v>16.8</v>
      </c>
      <c r="I175" s="176"/>
      <c r="L175" s="172"/>
      <c r="M175" s="177"/>
      <c r="N175" s="178"/>
      <c r="O175" s="178"/>
      <c r="P175" s="178"/>
      <c r="Q175" s="178"/>
      <c r="R175" s="178"/>
      <c r="S175" s="178"/>
      <c r="T175" s="179"/>
      <c r="AT175" s="173" t="s">
        <v>154</v>
      </c>
      <c r="AU175" s="173" t="s">
        <v>84</v>
      </c>
      <c r="AV175" s="13" t="s">
        <v>84</v>
      </c>
      <c r="AW175" s="13" t="s">
        <v>30</v>
      </c>
      <c r="AX175" s="13" t="s">
        <v>75</v>
      </c>
      <c r="AY175" s="173" t="s">
        <v>142</v>
      </c>
    </row>
    <row r="176" spans="2:65" s="14" customFormat="1" ht="11.25">
      <c r="B176" s="180"/>
      <c r="D176" s="165" t="s">
        <v>154</v>
      </c>
      <c r="E176" s="181" t="s">
        <v>1</v>
      </c>
      <c r="F176" s="182" t="s">
        <v>169</v>
      </c>
      <c r="H176" s="183">
        <v>20.8</v>
      </c>
      <c r="I176" s="184"/>
      <c r="L176" s="180"/>
      <c r="M176" s="185"/>
      <c r="N176" s="186"/>
      <c r="O176" s="186"/>
      <c r="P176" s="186"/>
      <c r="Q176" s="186"/>
      <c r="R176" s="186"/>
      <c r="S176" s="186"/>
      <c r="T176" s="187"/>
      <c r="AT176" s="181" t="s">
        <v>154</v>
      </c>
      <c r="AU176" s="181" t="s">
        <v>84</v>
      </c>
      <c r="AV176" s="14" t="s">
        <v>90</v>
      </c>
      <c r="AW176" s="14" t="s">
        <v>30</v>
      </c>
      <c r="AX176" s="14" t="s">
        <v>80</v>
      </c>
      <c r="AY176" s="181" t="s">
        <v>142</v>
      </c>
    </row>
    <row r="177" spans="2:65" s="1" customFormat="1" ht="24" customHeight="1">
      <c r="B177" s="150"/>
      <c r="C177" s="193" t="s">
        <v>250</v>
      </c>
      <c r="D177" s="193" t="s">
        <v>293</v>
      </c>
      <c r="E177" s="194" t="s">
        <v>362</v>
      </c>
      <c r="F177" s="195" t="s">
        <v>363</v>
      </c>
      <c r="G177" s="196" t="s">
        <v>248</v>
      </c>
      <c r="H177" s="197">
        <v>4</v>
      </c>
      <c r="I177" s="198"/>
      <c r="J177" s="197">
        <f>ROUND(I177*H177,3)</f>
        <v>0</v>
      </c>
      <c r="K177" s="195" t="s">
        <v>1</v>
      </c>
      <c r="L177" s="199"/>
      <c r="M177" s="200" t="s">
        <v>1</v>
      </c>
      <c r="N177" s="201" t="s">
        <v>41</v>
      </c>
      <c r="O177" s="54"/>
      <c r="P177" s="159">
        <f>O177*H177</f>
        <v>0</v>
      </c>
      <c r="Q177" s="159">
        <v>3.0499999999999999E-2</v>
      </c>
      <c r="R177" s="159">
        <f>Q177*H177</f>
        <v>0.122</v>
      </c>
      <c r="S177" s="159">
        <v>0</v>
      </c>
      <c r="T177" s="160">
        <f>S177*H177</f>
        <v>0</v>
      </c>
      <c r="AR177" s="161" t="s">
        <v>102</v>
      </c>
      <c r="AT177" s="161" t="s">
        <v>293</v>
      </c>
      <c r="AU177" s="161" t="s">
        <v>84</v>
      </c>
      <c r="AY177" s="16" t="s">
        <v>142</v>
      </c>
      <c r="BE177" s="162">
        <f>IF(N177="základná",J177,0)</f>
        <v>0</v>
      </c>
      <c r="BF177" s="162">
        <f>IF(N177="znížená",J177,0)</f>
        <v>0</v>
      </c>
      <c r="BG177" s="162">
        <f>IF(N177="zákl. prenesená",J177,0)</f>
        <v>0</v>
      </c>
      <c r="BH177" s="162">
        <f>IF(N177="zníž. prenesená",J177,0)</f>
        <v>0</v>
      </c>
      <c r="BI177" s="162">
        <f>IF(N177="nulová",J177,0)</f>
        <v>0</v>
      </c>
      <c r="BJ177" s="16" t="s">
        <v>84</v>
      </c>
      <c r="BK177" s="163">
        <f>ROUND(I177*H177,3)</f>
        <v>0</v>
      </c>
      <c r="BL177" s="16" t="s">
        <v>90</v>
      </c>
      <c r="BM177" s="161" t="s">
        <v>364</v>
      </c>
    </row>
    <row r="178" spans="2:65" s="13" customFormat="1" ht="22.5">
      <c r="B178" s="172"/>
      <c r="D178" s="165" t="s">
        <v>154</v>
      </c>
      <c r="F178" s="174" t="s">
        <v>365</v>
      </c>
      <c r="H178" s="175">
        <v>4</v>
      </c>
      <c r="I178" s="176"/>
      <c r="L178" s="172"/>
      <c r="M178" s="177"/>
      <c r="N178" s="178"/>
      <c r="O178" s="178"/>
      <c r="P178" s="178"/>
      <c r="Q178" s="178"/>
      <c r="R178" s="178"/>
      <c r="S178" s="178"/>
      <c r="T178" s="179"/>
      <c r="AT178" s="173" t="s">
        <v>154</v>
      </c>
      <c r="AU178" s="173" t="s">
        <v>84</v>
      </c>
      <c r="AV178" s="13" t="s">
        <v>84</v>
      </c>
      <c r="AW178" s="13" t="s">
        <v>3</v>
      </c>
      <c r="AX178" s="13" t="s">
        <v>80</v>
      </c>
      <c r="AY178" s="173" t="s">
        <v>142</v>
      </c>
    </row>
    <row r="179" spans="2:65" s="1" customFormat="1" ht="24" customHeight="1">
      <c r="B179" s="150"/>
      <c r="C179" s="193" t="s">
        <v>255</v>
      </c>
      <c r="D179" s="193" t="s">
        <v>293</v>
      </c>
      <c r="E179" s="194" t="s">
        <v>366</v>
      </c>
      <c r="F179" s="195" t="s">
        <v>367</v>
      </c>
      <c r="G179" s="196" t="s">
        <v>248</v>
      </c>
      <c r="H179" s="197">
        <v>14</v>
      </c>
      <c r="I179" s="198"/>
      <c r="J179" s="197">
        <f>ROUND(I179*H179,3)</f>
        <v>0</v>
      </c>
      <c r="K179" s="195" t="s">
        <v>1</v>
      </c>
      <c r="L179" s="199"/>
      <c r="M179" s="200" t="s">
        <v>1</v>
      </c>
      <c r="N179" s="201" t="s">
        <v>41</v>
      </c>
      <c r="O179" s="54"/>
      <c r="P179" s="159">
        <f>O179*H179</f>
        <v>0</v>
      </c>
      <c r="Q179" s="159">
        <v>3.0499999999999999E-2</v>
      </c>
      <c r="R179" s="159">
        <f>Q179*H179</f>
        <v>0.42699999999999999</v>
      </c>
      <c r="S179" s="159">
        <v>0</v>
      </c>
      <c r="T179" s="160">
        <f>S179*H179</f>
        <v>0</v>
      </c>
      <c r="AR179" s="161" t="s">
        <v>102</v>
      </c>
      <c r="AT179" s="161" t="s">
        <v>293</v>
      </c>
      <c r="AU179" s="161" t="s">
        <v>84</v>
      </c>
      <c r="AY179" s="16" t="s">
        <v>142</v>
      </c>
      <c r="BE179" s="162">
        <f>IF(N179="základná",J179,0)</f>
        <v>0</v>
      </c>
      <c r="BF179" s="162">
        <f>IF(N179="znížená",J179,0)</f>
        <v>0</v>
      </c>
      <c r="BG179" s="162">
        <f>IF(N179="zákl. prenesená",J179,0)</f>
        <v>0</v>
      </c>
      <c r="BH179" s="162">
        <f>IF(N179="zníž. prenesená",J179,0)</f>
        <v>0</v>
      </c>
      <c r="BI179" s="162">
        <f>IF(N179="nulová",J179,0)</f>
        <v>0</v>
      </c>
      <c r="BJ179" s="16" t="s">
        <v>84</v>
      </c>
      <c r="BK179" s="163">
        <f>ROUND(I179*H179,3)</f>
        <v>0</v>
      </c>
      <c r="BL179" s="16" t="s">
        <v>90</v>
      </c>
      <c r="BM179" s="161" t="s">
        <v>368</v>
      </c>
    </row>
    <row r="180" spans="2:65" s="13" customFormat="1" ht="22.5">
      <c r="B180" s="172"/>
      <c r="D180" s="165" t="s">
        <v>154</v>
      </c>
      <c r="F180" s="174" t="s">
        <v>369</v>
      </c>
      <c r="H180" s="175">
        <v>14</v>
      </c>
      <c r="I180" s="176"/>
      <c r="L180" s="172"/>
      <c r="M180" s="177"/>
      <c r="N180" s="178"/>
      <c r="O180" s="178"/>
      <c r="P180" s="178"/>
      <c r="Q180" s="178"/>
      <c r="R180" s="178"/>
      <c r="S180" s="178"/>
      <c r="T180" s="179"/>
      <c r="AT180" s="173" t="s">
        <v>154</v>
      </c>
      <c r="AU180" s="173" t="s">
        <v>84</v>
      </c>
      <c r="AV180" s="13" t="s">
        <v>84</v>
      </c>
      <c r="AW180" s="13" t="s">
        <v>3</v>
      </c>
      <c r="AX180" s="13" t="s">
        <v>80</v>
      </c>
      <c r="AY180" s="173" t="s">
        <v>142</v>
      </c>
    </row>
    <row r="181" spans="2:65" s="11" customFormat="1" ht="22.9" customHeight="1">
      <c r="B181" s="137"/>
      <c r="D181" s="138" t="s">
        <v>74</v>
      </c>
      <c r="E181" s="148" t="s">
        <v>275</v>
      </c>
      <c r="F181" s="148" t="s">
        <v>276</v>
      </c>
      <c r="I181" s="140"/>
      <c r="J181" s="149">
        <f>BK181</f>
        <v>0</v>
      </c>
      <c r="L181" s="137"/>
      <c r="M181" s="142"/>
      <c r="N181" s="143"/>
      <c r="O181" s="143"/>
      <c r="P181" s="144">
        <f>P182</f>
        <v>0</v>
      </c>
      <c r="Q181" s="143"/>
      <c r="R181" s="144">
        <f>R182</f>
        <v>0</v>
      </c>
      <c r="S181" s="143"/>
      <c r="T181" s="145">
        <f>T182</f>
        <v>0</v>
      </c>
      <c r="AR181" s="138" t="s">
        <v>80</v>
      </c>
      <c r="AT181" s="146" t="s">
        <v>74</v>
      </c>
      <c r="AU181" s="146" t="s">
        <v>80</v>
      </c>
      <c r="AY181" s="138" t="s">
        <v>142</v>
      </c>
      <c r="BK181" s="147">
        <f>BK182</f>
        <v>0</v>
      </c>
    </row>
    <row r="182" spans="2:65" s="1" customFormat="1" ht="24" customHeight="1">
      <c r="B182" s="150"/>
      <c r="C182" s="151" t="s">
        <v>7</v>
      </c>
      <c r="D182" s="151" t="s">
        <v>144</v>
      </c>
      <c r="E182" s="152" t="s">
        <v>278</v>
      </c>
      <c r="F182" s="153" t="s">
        <v>279</v>
      </c>
      <c r="G182" s="154" t="s">
        <v>201</v>
      </c>
      <c r="H182" s="155">
        <v>605.60799999999995</v>
      </c>
      <c r="I182" s="156"/>
      <c r="J182" s="155">
        <f>ROUND(I182*H182,3)</f>
        <v>0</v>
      </c>
      <c r="K182" s="153" t="s">
        <v>148</v>
      </c>
      <c r="L182" s="31"/>
      <c r="M182" s="157" t="s">
        <v>1</v>
      </c>
      <c r="N182" s="158" t="s">
        <v>41</v>
      </c>
      <c r="O182" s="54"/>
      <c r="P182" s="159">
        <f>O182*H182</f>
        <v>0</v>
      </c>
      <c r="Q182" s="159">
        <v>0</v>
      </c>
      <c r="R182" s="159">
        <f>Q182*H182</f>
        <v>0</v>
      </c>
      <c r="S182" s="159">
        <v>0</v>
      </c>
      <c r="T182" s="160">
        <f>S182*H182</f>
        <v>0</v>
      </c>
      <c r="AR182" s="161" t="s">
        <v>90</v>
      </c>
      <c r="AT182" s="161" t="s">
        <v>144</v>
      </c>
      <c r="AU182" s="161" t="s">
        <v>84</v>
      </c>
      <c r="AY182" s="16" t="s">
        <v>142</v>
      </c>
      <c r="BE182" s="162">
        <f>IF(N182="základná",J182,0)</f>
        <v>0</v>
      </c>
      <c r="BF182" s="162">
        <f>IF(N182="znížená",J182,0)</f>
        <v>0</v>
      </c>
      <c r="BG182" s="162">
        <f>IF(N182="zákl. prenesená",J182,0)</f>
        <v>0</v>
      </c>
      <c r="BH182" s="162">
        <f>IF(N182="zníž. prenesená",J182,0)</f>
        <v>0</v>
      </c>
      <c r="BI182" s="162">
        <f>IF(N182="nulová",J182,0)</f>
        <v>0</v>
      </c>
      <c r="BJ182" s="16" t="s">
        <v>84</v>
      </c>
      <c r="BK182" s="163">
        <f>ROUND(I182*H182,3)</f>
        <v>0</v>
      </c>
      <c r="BL182" s="16" t="s">
        <v>90</v>
      </c>
      <c r="BM182" s="161" t="s">
        <v>370</v>
      </c>
    </row>
    <row r="183" spans="2:65" s="11" customFormat="1" ht="25.9" customHeight="1">
      <c r="B183" s="137"/>
      <c r="D183" s="138" t="s">
        <v>74</v>
      </c>
      <c r="E183" s="139" t="s">
        <v>371</v>
      </c>
      <c r="F183" s="139" t="s">
        <v>372</v>
      </c>
      <c r="I183" s="140"/>
      <c r="J183" s="141">
        <f>BK183</f>
        <v>0</v>
      </c>
      <c r="L183" s="137"/>
      <c r="M183" s="142"/>
      <c r="N183" s="143"/>
      <c r="O183" s="143"/>
      <c r="P183" s="144">
        <f>P184</f>
        <v>0</v>
      </c>
      <c r="Q183" s="143"/>
      <c r="R183" s="144">
        <f>R184</f>
        <v>0.12019999999999999</v>
      </c>
      <c r="S183" s="143"/>
      <c r="T183" s="145">
        <f>T184</f>
        <v>0</v>
      </c>
      <c r="AR183" s="138" t="s">
        <v>84</v>
      </c>
      <c r="AT183" s="146" t="s">
        <v>74</v>
      </c>
      <c r="AU183" s="146" t="s">
        <v>75</v>
      </c>
      <c r="AY183" s="138" t="s">
        <v>142</v>
      </c>
      <c r="BK183" s="147">
        <f>BK184</f>
        <v>0</v>
      </c>
    </row>
    <row r="184" spans="2:65" s="11" customFormat="1" ht="22.9" customHeight="1">
      <c r="B184" s="137"/>
      <c r="D184" s="138" t="s">
        <v>74</v>
      </c>
      <c r="E184" s="148" t="s">
        <v>373</v>
      </c>
      <c r="F184" s="148" t="s">
        <v>374</v>
      </c>
      <c r="I184" s="140"/>
      <c r="J184" s="149">
        <f>BK184</f>
        <v>0</v>
      </c>
      <c r="L184" s="137"/>
      <c r="M184" s="142"/>
      <c r="N184" s="143"/>
      <c r="O184" s="143"/>
      <c r="P184" s="144">
        <f>SUM(P185:P188)</f>
        <v>0</v>
      </c>
      <c r="Q184" s="143"/>
      <c r="R184" s="144">
        <f>SUM(R185:R188)</f>
        <v>0.12019999999999999</v>
      </c>
      <c r="S184" s="143"/>
      <c r="T184" s="145">
        <f>SUM(T185:T188)</f>
        <v>0</v>
      </c>
      <c r="AR184" s="138" t="s">
        <v>84</v>
      </c>
      <c r="AT184" s="146" t="s">
        <v>74</v>
      </c>
      <c r="AU184" s="146" t="s">
        <v>80</v>
      </c>
      <c r="AY184" s="138" t="s">
        <v>142</v>
      </c>
      <c r="BK184" s="147">
        <f>SUM(BK185:BK188)</f>
        <v>0</v>
      </c>
    </row>
    <row r="185" spans="2:65" s="1" customFormat="1" ht="16.5" customHeight="1">
      <c r="B185" s="150"/>
      <c r="C185" s="151" t="s">
        <v>263</v>
      </c>
      <c r="D185" s="151" t="s">
        <v>144</v>
      </c>
      <c r="E185" s="152" t="s">
        <v>375</v>
      </c>
      <c r="F185" s="153" t="s">
        <v>376</v>
      </c>
      <c r="G185" s="154" t="s">
        <v>248</v>
      </c>
      <c r="H185" s="155">
        <v>1</v>
      </c>
      <c r="I185" s="156"/>
      <c r="J185" s="155">
        <f>ROUND(I185*H185,3)</f>
        <v>0</v>
      </c>
      <c r="K185" s="153" t="s">
        <v>1</v>
      </c>
      <c r="L185" s="31"/>
      <c r="M185" s="157" t="s">
        <v>1</v>
      </c>
      <c r="N185" s="158" t="s">
        <v>41</v>
      </c>
      <c r="O185" s="54"/>
      <c r="P185" s="159">
        <f>O185*H185</f>
        <v>0</v>
      </c>
      <c r="Q185" s="159">
        <v>1.7999999999999999E-2</v>
      </c>
      <c r="R185" s="159">
        <f>Q185*H185</f>
        <v>1.7999999999999999E-2</v>
      </c>
      <c r="S185" s="159">
        <v>0</v>
      </c>
      <c r="T185" s="160">
        <f>S185*H185</f>
        <v>0</v>
      </c>
      <c r="AR185" s="161" t="s">
        <v>90</v>
      </c>
      <c r="AT185" s="161" t="s">
        <v>144</v>
      </c>
      <c r="AU185" s="161" t="s">
        <v>84</v>
      </c>
      <c r="AY185" s="16" t="s">
        <v>142</v>
      </c>
      <c r="BE185" s="162">
        <f>IF(N185="základná",J185,0)</f>
        <v>0</v>
      </c>
      <c r="BF185" s="162">
        <f>IF(N185="znížená",J185,0)</f>
        <v>0</v>
      </c>
      <c r="BG185" s="162">
        <f>IF(N185="zákl. prenesená",J185,0)</f>
        <v>0</v>
      </c>
      <c r="BH185" s="162">
        <f>IF(N185="zníž. prenesená",J185,0)</f>
        <v>0</v>
      </c>
      <c r="BI185" s="162">
        <f>IF(N185="nulová",J185,0)</f>
        <v>0</v>
      </c>
      <c r="BJ185" s="16" t="s">
        <v>84</v>
      </c>
      <c r="BK185" s="163">
        <f>ROUND(I185*H185,3)</f>
        <v>0</v>
      </c>
      <c r="BL185" s="16" t="s">
        <v>90</v>
      </c>
      <c r="BM185" s="161" t="s">
        <v>377</v>
      </c>
    </row>
    <row r="186" spans="2:65" s="1" customFormat="1" ht="16.5" customHeight="1">
      <c r="B186" s="150"/>
      <c r="C186" s="151" t="s">
        <v>267</v>
      </c>
      <c r="D186" s="151" t="s">
        <v>144</v>
      </c>
      <c r="E186" s="152" t="s">
        <v>378</v>
      </c>
      <c r="F186" s="153" t="s">
        <v>379</v>
      </c>
      <c r="G186" s="154" t="s">
        <v>350</v>
      </c>
      <c r="H186" s="155">
        <v>35</v>
      </c>
      <c r="I186" s="156"/>
      <c r="J186" s="155">
        <f>ROUND(I186*H186,3)</f>
        <v>0</v>
      </c>
      <c r="K186" s="153" t="s">
        <v>1</v>
      </c>
      <c r="L186" s="31"/>
      <c r="M186" s="157" t="s">
        <v>1</v>
      </c>
      <c r="N186" s="158" t="s">
        <v>41</v>
      </c>
      <c r="O186" s="54"/>
      <c r="P186" s="159">
        <f>O186*H186</f>
        <v>0</v>
      </c>
      <c r="Q186" s="159">
        <v>1.72E-3</v>
      </c>
      <c r="R186" s="159">
        <f>Q186*H186</f>
        <v>6.0199999999999997E-2</v>
      </c>
      <c r="S186" s="159">
        <v>0</v>
      </c>
      <c r="T186" s="160">
        <f>S186*H186</f>
        <v>0</v>
      </c>
      <c r="AR186" s="161" t="s">
        <v>240</v>
      </c>
      <c r="AT186" s="161" t="s">
        <v>144</v>
      </c>
      <c r="AU186" s="161" t="s">
        <v>84</v>
      </c>
      <c r="AY186" s="16" t="s">
        <v>142</v>
      </c>
      <c r="BE186" s="162">
        <f>IF(N186="základná",J186,0)</f>
        <v>0</v>
      </c>
      <c r="BF186" s="162">
        <f>IF(N186="znížená",J186,0)</f>
        <v>0</v>
      </c>
      <c r="BG186" s="162">
        <f>IF(N186="zákl. prenesená",J186,0)</f>
        <v>0</v>
      </c>
      <c r="BH186" s="162">
        <f>IF(N186="zníž. prenesená",J186,0)</f>
        <v>0</v>
      </c>
      <c r="BI186" s="162">
        <f>IF(N186="nulová",J186,0)</f>
        <v>0</v>
      </c>
      <c r="BJ186" s="16" t="s">
        <v>84</v>
      </c>
      <c r="BK186" s="163">
        <f>ROUND(I186*H186,3)</f>
        <v>0</v>
      </c>
      <c r="BL186" s="16" t="s">
        <v>240</v>
      </c>
      <c r="BM186" s="161" t="s">
        <v>380</v>
      </c>
    </row>
    <row r="187" spans="2:65" s="1" customFormat="1" ht="16.5" customHeight="1">
      <c r="B187" s="150"/>
      <c r="C187" s="193" t="s">
        <v>271</v>
      </c>
      <c r="D187" s="193" t="s">
        <v>293</v>
      </c>
      <c r="E187" s="194" t="s">
        <v>381</v>
      </c>
      <c r="F187" s="195" t="s">
        <v>382</v>
      </c>
      <c r="G187" s="196" t="s">
        <v>350</v>
      </c>
      <c r="H187" s="197">
        <v>35</v>
      </c>
      <c r="I187" s="198"/>
      <c r="J187" s="197">
        <f>ROUND(I187*H187,3)</f>
        <v>0</v>
      </c>
      <c r="K187" s="195" t="s">
        <v>1</v>
      </c>
      <c r="L187" s="199"/>
      <c r="M187" s="200" t="s">
        <v>1</v>
      </c>
      <c r="N187" s="201" t="s">
        <v>41</v>
      </c>
      <c r="O187" s="54"/>
      <c r="P187" s="159">
        <f>O187*H187</f>
        <v>0</v>
      </c>
      <c r="Q187" s="159">
        <v>1.1999999999999999E-3</v>
      </c>
      <c r="R187" s="159">
        <f>Q187*H187</f>
        <v>4.1999999999999996E-2</v>
      </c>
      <c r="S187" s="159">
        <v>0</v>
      </c>
      <c r="T187" s="160">
        <f>S187*H187</f>
        <v>0</v>
      </c>
      <c r="AR187" s="161" t="s">
        <v>383</v>
      </c>
      <c r="AT187" s="161" t="s">
        <v>293</v>
      </c>
      <c r="AU187" s="161" t="s">
        <v>84</v>
      </c>
      <c r="AY187" s="16" t="s">
        <v>142</v>
      </c>
      <c r="BE187" s="162">
        <f>IF(N187="základná",J187,0)</f>
        <v>0</v>
      </c>
      <c r="BF187" s="162">
        <f>IF(N187="znížená",J187,0)</f>
        <v>0</v>
      </c>
      <c r="BG187" s="162">
        <f>IF(N187="zákl. prenesená",J187,0)</f>
        <v>0</v>
      </c>
      <c r="BH187" s="162">
        <f>IF(N187="zníž. prenesená",J187,0)</f>
        <v>0</v>
      </c>
      <c r="BI187" s="162">
        <f>IF(N187="nulová",J187,0)</f>
        <v>0</v>
      </c>
      <c r="BJ187" s="16" t="s">
        <v>84</v>
      </c>
      <c r="BK187" s="163">
        <f>ROUND(I187*H187,3)</f>
        <v>0</v>
      </c>
      <c r="BL187" s="16" t="s">
        <v>240</v>
      </c>
      <c r="BM187" s="161" t="s">
        <v>384</v>
      </c>
    </row>
    <row r="188" spans="2:65" s="1" customFormat="1" ht="24" customHeight="1">
      <c r="B188" s="150"/>
      <c r="C188" s="151" t="s">
        <v>277</v>
      </c>
      <c r="D188" s="151" t="s">
        <v>144</v>
      </c>
      <c r="E188" s="152" t="s">
        <v>385</v>
      </c>
      <c r="F188" s="153" t="s">
        <v>386</v>
      </c>
      <c r="G188" s="154" t="s">
        <v>387</v>
      </c>
      <c r="H188" s="156"/>
      <c r="I188" s="156"/>
      <c r="J188" s="155">
        <f>ROUND(I188*H188,3)</f>
        <v>0</v>
      </c>
      <c r="K188" s="153" t="s">
        <v>148</v>
      </c>
      <c r="L188" s="31"/>
      <c r="M188" s="188" t="s">
        <v>1</v>
      </c>
      <c r="N188" s="189" t="s">
        <v>41</v>
      </c>
      <c r="O188" s="190"/>
      <c r="P188" s="191">
        <f>O188*H188</f>
        <v>0</v>
      </c>
      <c r="Q188" s="191">
        <v>0</v>
      </c>
      <c r="R188" s="191">
        <f>Q188*H188</f>
        <v>0</v>
      </c>
      <c r="S188" s="191">
        <v>0</v>
      </c>
      <c r="T188" s="192">
        <f>S188*H188</f>
        <v>0</v>
      </c>
      <c r="AR188" s="161" t="s">
        <v>240</v>
      </c>
      <c r="AT188" s="161" t="s">
        <v>144</v>
      </c>
      <c r="AU188" s="161" t="s">
        <v>84</v>
      </c>
      <c r="AY188" s="16" t="s">
        <v>142</v>
      </c>
      <c r="BE188" s="162">
        <f>IF(N188="základná",J188,0)</f>
        <v>0</v>
      </c>
      <c r="BF188" s="162">
        <f>IF(N188="znížená",J188,0)</f>
        <v>0</v>
      </c>
      <c r="BG188" s="162">
        <f>IF(N188="zákl. prenesená",J188,0)</f>
        <v>0</v>
      </c>
      <c r="BH188" s="162">
        <f>IF(N188="zníž. prenesená",J188,0)</f>
        <v>0</v>
      </c>
      <c r="BI188" s="162">
        <f>IF(N188="nulová",J188,0)</f>
        <v>0</v>
      </c>
      <c r="BJ188" s="16" t="s">
        <v>84</v>
      </c>
      <c r="BK188" s="163">
        <f>ROUND(I188*H188,3)</f>
        <v>0</v>
      </c>
      <c r="BL188" s="16" t="s">
        <v>240</v>
      </c>
      <c r="BM188" s="161" t="s">
        <v>388</v>
      </c>
    </row>
    <row r="189" spans="2:65" s="1" customFormat="1" ht="6.95" customHeight="1">
      <c r="B189" s="43"/>
      <c r="C189" s="44"/>
      <c r="D189" s="44"/>
      <c r="E189" s="44"/>
      <c r="F189" s="44"/>
      <c r="G189" s="44"/>
      <c r="H189" s="44"/>
      <c r="I189" s="111"/>
      <c r="J189" s="44"/>
      <c r="K189" s="44"/>
      <c r="L189" s="31"/>
    </row>
  </sheetData>
  <autoFilter ref="C122:K188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0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89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75</v>
      </c>
    </row>
    <row r="4" spans="2:46" ht="24.95" customHeight="1">
      <c r="B4" s="19"/>
      <c r="D4" s="20" t="s">
        <v>114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41" t="str">
        <f>'Rekapitulácia stavby'!K6</f>
        <v>Revitalizácia átria Trenčín</v>
      </c>
      <c r="F7" s="242"/>
      <c r="G7" s="242"/>
      <c r="H7" s="242"/>
      <c r="L7" s="19"/>
    </row>
    <row r="8" spans="2:46" s="1" customFormat="1" ht="12" customHeight="1">
      <c r="B8" s="31"/>
      <c r="D8" s="26" t="s">
        <v>115</v>
      </c>
      <c r="I8" s="90"/>
      <c r="L8" s="31"/>
    </row>
    <row r="9" spans="2:46" s="1" customFormat="1" ht="36.950000000000003" customHeight="1">
      <c r="B9" s="31"/>
      <c r="E9" s="221" t="s">
        <v>389</v>
      </c>
      <c r="F9" s="243"/>
      <c r="G9" s="243"/>
      <c r="H9" s="243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91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91" t="s">
        <v>20</v>
      </c>
      <c r="J12" s="51" t="str">
        <f>'Rekapitulácia stavby'!AN8</f>
        <v>12.6.2019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22</v>
      </c>
      <c r="I14" s="91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91" t="s">
        <v>25</v>
      </c>
      <c r="J15" s="24" t="s">
        <v>1</v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26</v>
      </c>
      <c r="I17" s="91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4" t="str">
        <f>'Rekapitulácia stavby'!E14</f>
        <v>Vyplň údaj</v>
      </c>
      <c r="F18" s="224"/>
      <c r="G18" s="224"/>
      <c r="H18" s="224"/>
      <c r="I18" s="91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28</v>
      </c>
      <c r="I20" s="91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390</v>
      </c>
      <c r="I21" s="91" t="s">
        <v>25</v>
      </c>
      <c r="J21" s="24" t="s">
        <v>1</v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91" t="s">
        <v>25</v>
      </c>
      <c r="J24" s="24" t="s">
        <v>1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34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35</v>
      </c>
      <c r="I30" s="90"/>
      <c r="J30" s="65">
        <f>ROUND(J121,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96" t="s">
        <v>36</v>
      </c>
      <c r="J32" s="34" t="s">
        <v>38</v>
      </c>
      <c r="L32" s="31"/>
    </row>
    <row r="33" spans="2:12" s="1" customFormat="1" ht="14.45" customHeight="1">
      <c r="B33" s="31"/>
      <c r="D33" s="97" t="s">
        <v>39</v>
      </c>
      <c r="E33" s="26" t="s">
        <v>40</v>
      </c>
      <c r="F33" s="98">
        <f>ROUND((SUM(BE121:BE159)),  2)</f>
        <v>0</v>
      </c>
      <c r="I33" s="99">
        <v>0.2</v>
      </c>
      <c r="J33" s="98">
        <f>ROUND(((SUM(BE121:BE159))*I33),  2)</f>
        <v>0</v>
      </c>
      <c r="L33" s="31"/>
    </row>
    <row r="34" spans="2:12" s="1" customFormat="1" ht="14.45" customHeight="1">
      <c r="B34" s="31"/>
      <c r="E34" s="26" t="s">
        <v>41</v>
      </c>
      <c r="F34" s="98">
        <f>ROUND((SUM(BF121:BF159)),  2)</f>
        <v>0</v>
      </c>
      <c r="I34" s="99">
        <v>0.2</v>
      </c>
      <c r="J34" s="98">
        <f>ROUND(((SUM(BF121:BF159))*I34),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8">
        <f>ROUND((SUM(BG121:BG159)),  2)</f>
        <v>0</v>
      </c>
      <c r="I35" s="99">
        <v>0.2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8">
        <f>ROUND((SUM(BH121:BH159)),  2)</f>
        <v>0</v>
      </c>
      <c r="I36" s="99">
        <v>0.2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8">
        <f>ROUND((SUM(BI121:BI159)),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45</v>
      </c>
      <c r="E39" s="56"/>
      <c r="F39" s="56"/>
      <c r="G39" s="102" t="s">
        <v>46</v>
      </c>
      <c r="H39" s="103" t="s">
        <v>47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108" t="s">
        <v>51</v>
      </c>
      <c r="G61" s="42" t="s">
        <v>50</v>
      </c>
      <c r="H61" s="33"/>
      <c r="I61" s="109"/>
      <c r="J61" s="11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108" t="s">
        <v>51</v>
      </c>
      <c r="G76" s="42" t="s">
        <v>50</v>
      </c>
      <c r="H76" s="33"/>
      <c r="I76" s="109"/>
      <c r="J76" s="11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118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14</v>
      </c>
      <c r="I84" s="90"/>
      <c r="L84" s="31"/>
    </row>
    <row r="85" spans="2:47" s="1" customFormat="1" ht="16.5" customHeight="1">
      <c r="B85" s="31"/>
      <c r="E85" s="241" t="str">
        <f>E7</f>
        <v>Revitalizácia átria Trenčín</v>
      </c>
      <c r="F85" s="242"/>
      <c r="G85" s="242"/>
      <c r="H85" s="242"/>
      <c r="I85" s="90"/>
      <c r="L85" s="31"/>
    </row>
    <row r="86" spans="2:47" s="1" customFormat="1" ht="12" customHeight="1">
      <c r="B86" s="31"/>
      <c r="C86" s="26" t="s">
        <v>115</v>
      </c>
      <c r="I86" s="90"/>
      <c r="L86" s="31"/>
    </row>
    <row r="87" spans="2:47" s="1" customFormat="1" ht="16.5" customHeight="1">
      <c r="B87" s="31"/>
      <c r="E87" s="221" t="str">
        <f>E9</f>
        <v>3 - SO 03 - Hlavné pódium</v>
      </c>
      <c r="F87" s="243"/>
      <c r="G87" s="243"/>
      <c r="H87" s="243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18</v>
      </c>
      <c r="F89" s="24" t="str">
        <f>F12</f>
        <v xml:space="preserve"> </v>
      </c>
      <c r="I89" s="91" t="s">
        <v>20</v>
      </c>
      <c r="J89" s="51" t="str">
        <f>IF(J12="","",J12)</f>
        <v>12.6.2019</v>
      </c>
      <c r="L89" s="31"/>
    </row>
    <row r="90" spans="2:47" s="1" customFormat="1" ht="6.95" customHeight="1">
      <c r="B90" s="31"/>
      <c r="I90" s="90"/>
      <c r="L90" s="31"/>
    </row>
    <row r="91" spans="2:47" s="1" customFormat="1" ht="27.95" customHeight="1">
      <c r="B91" s="31"/>
      <c r="C91" s="26" t="s">
        <v>22</v>
      </c>
      <c r="F91" s="24" t="str">
        <f>E15</f>
        <v>Mesto Trenčín</v>
      </c>
      <c r="I91" s="91" t="s">
        <v>28</v>
      </c>
      <c r="J91" s="29" t="str">
        <f>E21</f>
        <v>Ing. Marek Guga arch.- m.A.g</v>
      </c>
      <c r="L91" s="31"/>
    </row>
    <row r="92" spans="2:47" s="1" customFormat="1" ht="27.95" customHeight="1">
      <c r="B92" s="31"/>
      <c r="C92" s="26" t="s">
        <v>26</v>
      </c>
      <c r="F92" s="24" t="str">
        <f>IF(E18="","",E18)</f>
        <v>Vyplň údaj</v>
      </c>
      <c r="I92" s="91" t="s">
        <v>32</v>
      </c>
      <c r="J92" s="29" t="str">
        <f>E24</f>
        <v>Martinusová Katarína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119</v>
      </c>
      <c r="D94" s="100"/>
      <c r="E94" s="100"/>
      <c r="F94" s="100"/>
      <c r="G94" s="100"/>
      <c r="H94" s="100"/>
      <c r="I94" s="114"/>
      <c r="J94" s="115" t="s">
        <v>120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121</v>
      </c>
      <c r="I96" s="90"/>
      <c r="J96" s="65">
        <f>J121</f>
        <v>0</v>
      </c>
      <c r="L96" s="31"/>
      <c r="AU96" s="16" t="s">
        <v>122</v>
      </c>
    </row>
    <row r="97" spans="2:12" s="8" customFormat="1" ht="24.95" customHeight="1">
      <c r="B97" s="117"/>
      <c r="D97" s="118" t="s">
        <v>123</v>
      </c>
      <c r="E97" s="119"/>
      <c r="F97" s="119"/>
      <c r="G97" s="119"/>
      <c r="H97" s="119"/>
      <c r="I97" s="120"/>
      <c r="J97" s="121">
        <f>J122</f>
        <v>0</v>
      </c>
      <c r="L97" s="117"/>
    </row>
    <row r="98" spans="2:12" s="9" customFormat="1" ht="19.899999999999999" customHeight="1">
      <c r="B98" s="122"/>
      <c r="D98" s="123" t="s">
        <v>124</v>
      </c>
      <c r="E98" s="124"/>
      <c r="F98" s="124"/>
      <c r="G98" s="124"/>
      <c r="H98" s="124"/>
      <c r="I98" s="125"/>
      <c r="J98" s="126">
        <f>J123</f>
        <v>0</v>
      </c>
      <c r="L98" s="122"/>
    </row>
    <row r="99" spans="2:12" s="9" customFormat="1" ht="19.899999999999999" customHeight="1">
      <c r="B99" s="122"/>
      <c r="D99" s="123" t="s">
        <v>125</v>
      </c>
      <c r="E99" s="124"/>
      <c r="F99" s="124"/>
      <c r="G99" s="124"/>
      <c r="H99" s="124"/>
      <c r="I99" s="125"/>
      <c r="J99" s="126">
        <f>J129</f>
        <v>0</v>
      </c>
      <c r="L99" s="122"/>
    </row>
    <row r="100" spans="2:12" s="8" customFormat="1" ht="24.95" customHeight="1">
      <c r="B100" s="117"/>
      <c r="D100" s="118" t="s">
        <v>391</v>
      </c>
      <c r="E100" s="119"/>
      <c r="F100" s="119"/>
      <c r="G100" s="119"/>
      <c r="H100" s="119"/>
      <c r="I100" s="120"/>
      <c r="J100" s="121">
        <f>J134</f>
        <v>0</v>
      </c>
      <c r="L100" s="117"/>
    </row>
    <row r="101" spans="2:12" s="9" customFormat="1" ht="19.899999999999999" customHeight="1">
      <c r="B101" s="122"/>
      <c r="D101" s="123" t="s">
        <v>392</v>
      </c>
      <c r="E101" s="124"/>
      <c r="F101" s="124"/>
      <c r="G101" s="124"/>
      <c r="H101" s="124"/>
      <c r="I101" s="125"/>
      <c r="J101" s="126">
        <f>J135</f>
        <v>0</v>
      </c>
      <c r="L101" s="122"/>
    </row>
    <row r="102" spans="2:12" s="1" customFormat="1" ht="21.75" customHeight="1">
      <c r="B102" s="31"/>
      <c r="I102" s="90"/>
      <c r="L102" s="31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111"/>
      <c r="J103" s="44"/>
      <c r="K103" s="44"/>
      <c r="L103" s="31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112"/>
      <c r="J107" s="46"/>
      <c r="K107" s="46"/>
      <c r="L107" s="31"/>
    </row>
    <row r="108" spans="2:12" s="1" customFormat="1" ht="24.95" customHeight="1">
      <c r="B108" s="31"/>
      <c r="C108" s="20" t="s">
        <v>129</v>
      </c>
      <c r="I108" s="90"/>
      <c r="L108" s="31"/>
    </row>
    <row r="109" spans="2:12" s="1" customFormat="1" ht="6.95" customHeight="1">
      <c r="B109" s="31"/>
      <c r="I109" s="90"/>
      <c r="L109" s="31"/>
    </row>
    <row r="110" spans="2:12" s="1" customFormat="1" ht="12" customHeight="1">
      <c r="B110" s="31"/>
      <c r="C110" s="26" t="s">
        <v>14</v>
      </c>
      <c r="I110" s="90"/>
      <c r="L110" s="31"/>
    </row>
    <row r="111" spans="2:12" s="1" customFormat="1" ht="16.5" customHeight="1">
      <c r="B111" s="31"/>
      <c r="E111" s="241" t="str">
        <f>E7</f>
        <v>Revitalizácia átria Trenčín</v>
      </c>
      <c r="F111" s="242"/>
      <c r="G111" s="242"/>
      <c r="H111" s="242"/>
      <c r="I111" s="90"/>
      <c r="L111" s="31"/>
    </row>
    <row r="112" spans="2:12" s="1" customFormat="1" ht="12" customHeight="1">
      <c r="B112" s="31"/>
      <c r="C112" s="26" t="s">
        <v>115</v>
      </c>
      <c r="I112" s="90"/>
      <c r="L112" s="31"/>
    </row>
    <row r="113" spans="2:65" s="1" customFormat="1" ht="16.5" customHeight="1">
      <c r="B113" s="31"/>
      <c r="E113" s="221" t="str">
        <f>E9</f>
        <v>3 - SO 03 - Hlavné pódium</v>
      </c>
      <c r="F113" s="243"/>
      <c r="G113" s="243"/>
      <c r="H113" s="243"/>
      <c r="I113" s="90"/>
      <c r="L113" s="31"/>
    </row>
    <row r="114" spans="2:65" s="1" customFormat="1" ht="6.95" customHeight="1">
      <c r="B114" s="31"/>
      <c r="I114" s="90"/>
      <c r="L114" s="31"/>
    </row>
    <row r="115" spans="2:65" s="1" customFormat="1" ht="12" customHeight="1">
      <c r="B115" s="31"/>
      <c r="C115" s="26" t="s">
        <v>18</v>
      </c>
      <c r="F115" s="24" t="str">
        <f>F12</f>
        <v xml:space="preserve"> </v>
      </c>
      <c r="I115" s="91" t="s">
        <v>20</v>
      </c>
      <c r="J115" s="51" t="str">
        <f>IF(J12="","",J12)</f>
        <v>12.6.2019</v>
      </c>
      <c r="L115" s="31"/>
    </row>
    <row r="116" spans="2:65" s="1" customFormat="1" ht="6.95" customHeight="1">
      <c r="B116" s="31"/>
      <c r="I116" s="90"/>
      <c r="L116" s="31"/>
    </row>
    <row r="117" spans="2:65" s="1" customFormat="1" ht="27.95" customHeight="1">
      <c r="B117" s="31"/>
      <c r="C117" s="26" t="s">
        <v>22</v>
      </c>
      <c r="F117" s="24" t="str">
        <f>E15</f>
        <v>Mesto Trenčín</v>
      </c>
      <c r="I117" s="91" t="s">
        <v>28</v>
      </c>
      <c r="J117" s="29" t="str">
        <f>E21</f>
        <v>Ing. Marek Guga arch.- m.A.g</v>
      </c>
      <c r="L117" s="31"/>
    </row>
    <row r="118" spans="2:65" s="1" customFormat="1" ht="27.95" customHeight="1">
      <c r="B118" s="31"/>
      <c r="C118" s="26" t="s">
        <v>26</v>
      </c>
      <c r="F118" s="24" t="str">
        <f>IF(E18="","",E18)</f>
        <v>Vyplň údaj</v>
      </c>
      <c r="I118" s="91" t="s">
        <v>32</v>
      </c>
      <c r="J118" s="29" t="str">
        <f>E24</f>
        <v>Martinusová Katarína</v>
      </c>
      <c r="L118" s="31"/>
    </row>
    <row r="119" spans="2:65" s="1" customFormat="1" ht="10.35" customHeight="1">
      <c r="B119" s="31"/>
      <c r="I119" s="90"/>
      <c r="L119" s="31"/>
    </row>
    <row r="120" spans="2:65" s="10" customFormat="1" ht="29.25" customHeight="1">
      <c r="B120" s="127"/>
      <c r="C120" s="128" t="s">
        <v>130</v>
      </c>
      <c r="D120" s="129" t="s">
        <v>60</v>
      </c>
      <c r="E120" s="129" t="s">
        <v>56</v>
      </c>
      <c r="F120" s="129" t="s">
        <v>57</v>
      </c>
      <c r="G120" s="129" t="s">
        <v>131</v>
      </c>
      <c r="H120" s="129" t="s">
        <v>132</v>
      </c>
      <c r="I120" s="130" t="s">
        <v>133</v>
      </c>
      <c r="J120" s="131" t="s">
        <v>120</v>
      </c>
      <c r="K120" s="132" t="s">
        <v>134</v>
      </c>
      <c r="L120" s="127"/>
      <c r="M120" s="58" t="s">
        <v>1</v>
      </c>
      <c r="N120" s="59" t="s">
        <v>39</v>
      </c>
      <c r="O120" s="59" t="s">
        <v>135</v>
      </c>
      <c r="P120" s="59" t="s">
        <v>136</v>
      </c>
      <c r="Q120" s="59" t="s">
        <v>137</v>
      </c>
      <c r="R120" s="59" t="s">
        <v>138</v>
      </c>
      <c r="S120" s="59" t="s">
        <v>139</v>
      </c>
      <c r="T120" s="60" t="s">
        <v>140</v>
      </c>
    </row>
    <row r="121" spans="2:65" s="1" customFormat="1" ht="22.9" customHeight="1">
      <c r="B121" s="31"/>
      <c r="C121" s="63" t="s">
        <v>121</v>
      </c>
      <c r="I121" s="90"/>
      <c r="J121" s="133">
        <f>BK121</f>
        <v>0</v>
      </c>
      <c r="L121" s="31"/>
      <c r="M121" s="61"/>
      <c r="N121" s="52"/>
      <c r="O121" s="52"/>
      <c r="P121" s="134">
        <f>P122+P134</f>
        <v>0</v>
      </c>
      <c r="Q121" s="52"/>
      <c r="R121" s="134">
        <f>R122+R134</f>
        <v>30.631329599999997</v>
      </c>
      <c r="S121" s="52"/>
      <c r="T121" s="135">
        <f>T122+T134</f>
        <v>0</v>
      </c>
      <c r="AT121" s="16" t="s">
        <v>74</v>
      </c>
      <c r="AU121" s="16" t="s">
        <v>122</v>
      </c>
      <c r="BK121" s="136">
        <f>BK122+BK134</f>
        <v>0</v>
      </c>
    </row>
    <row r="122" spans="2:65" s="11" customFormat="1" ht="25.9" customHeight="1">
      <c r="B122" s="137"/>
      <c r="D122" s="138" t="s">
        <v>74</v>
      </c>
      <c r="E122" s="139" t="s">
        <v>141</v>
      </c>
      <c r="F122" s="139" t="s">
        <v>141</v>
      </c>
      <c r="I122" s="140"/>
      <c r="J122" s="141">
        <f>BK122</f>
        <v>0</v>
      </c>
      <c r="L122" s="137"/>
      <c r="M122" s="142"/>
      <c r="N122" s="143"/>
      <c r="O122" s="143"/>
      <c r="P122" s="144">
        <f>P123+P129</f>
        <v>0</v>
      </c>
      <c r="Q122" s="143"/>
      <c r="R122" s="144">
        <f>R123+R129</f>
        <v>30.631329599999997</v>
      </c>
      <c r="S122" s="143"/>
      <c r="T122" s="145">
        <f>T123+T129</f>
        <v>0</v>
      </c>
      <c r="AR122" s="138" t="s">
        <v>80</v>
      </c>
      <c r="AT122" s="146" t="s">
        <v>74</v>
      </c>
      <c r="AU122" s="146" t="s">
        <v>75</v>
      </c>
      <c r="AY122" s="138" t="s">
        <v>142</v>
      </c>
      <c r="BK122" s="147">
        <f>BK123+BK129</f>
        <v>0</v>
      </c>
    </row>
    <row r="123" spans="2:65" s="11" customFormat="1" ht="22.9" customHeight="1">
      <c r="B123" s="137"/>
      <c r="D123" s="138" t="s">
        <v>74</v>
      </c>
      <c r="E123" s="148" t="s">
        <v>80</v>
      </c>
      <c r="F123" s="148" t="s">
        <v>143</v>
      </c>
      <c r="I123" s="140"/>
      <c r="J123" s="149">
        <f>BK123</f>
        <v>0</v>
      </c>
      <c r="L123" s="137"/>
      <c r="M123" s="142"/>
      <c r="N123" s="143"/>
      <c r="O123" s="143"/>
      <c r="P123" s="144">
        <f>SUM(P124:P128)</f>
        <v>0</v>
      </c>
      <c r="Q123" s="143"/>
      <c r="R123" s="144">
        <f>SUM(R124:R128)</f>
        <v>0</v>
      </c>
      <c r="S123" s="143"/>
      <c r="T123" s="145">
        <f>SUM(T124:T128)</f>
        <v>0</v>
      </c>
      <c r="AR123" s="138" t="s">
        <v>80</v>
      </c>
      <c r="AT123" s="146" t="s">
        <v>74</v>
      </c>
      <c r="AU123" s="146" t="s">
        <v>80</v>
      </c>
      <c r="AY123" s="138" t="s">
        <v>142</v>
      </c>
      <c r="BK123" s="147">
        <f>SUM(BK124:BK128)</f>
        <v>0</v>
      </c>
    </row>
    <row r="124" spans="2:65" s="1" customFormat="1" ht="16.5" customHeight="1">
      <c r="B124" s="150"/>
      <c r="C124" s="151" t="s">
        <v>80</v>
      </c>
      <c r="D124" s="151" t="s">
        <v>144</v>
      </c>
      <c r="E124" s="152" t="s">
        <v>173</v>
      </c>
      <c r="F124" s="153" t="s">
        <v>174</v>
      </c>
      <c r="G124" s="154" t="s">
        <v>152</v>
      </c>
      <c r="H124" s="155">
        <v>12.68</v>
      </c>
      <c r="I124" s="156"/>
      <c r="J124" s="155">
        <f>ROUND(I124*H124,3)</f>
        <v>0</v>
      </c>
      <c r="K124" s="153" t="s">
        <v>393</v>
      </c>
      <c r="L124" s="31"/>
      <c r="M124" s="157" t="s">
        <v>1</v>
      </c>
      <c r="N124" s="158" t="s">
        <v>41</v>
      </c>
      <c r="O124" s="54"/>
      <c r="P124" s="159">
        <f>O124*H124</f>
        <v>0</v>
      </c>
      <c r="Q124" s="159">
        <v>0</v>
      </c>
      <c r="R124" s="159">
        <f>Q124*H124</f>
        <v>0</v>
      </c>
      <c r="S124" s="159">
        <v>0</v>
      </c>
      <c r="T124" s="160">
        <f>S124*H124</f>
        <v>0</v>
      </c>
      <c r="AR124" s="161" t="s">
        <v>90</v>
      </c>
      <c r="AT124" s="161" t="s">
        <v>144</v>
      </c>
      <c r="AU124" s="161" t="s">
        <v>84</v>
      </c>
      <c r="AY124" s="16" t="s">
        <v>142</v>
      </c>
      <c r="BE124" s="162">
        <f>IF(N124="základná",J124,0)</f>
        <v>0</v>
      </c>
      <c r="BF124" s="162">
        <f>IF(N124="znížená",J124,0)</f>
        <v>0</v>
      </c>
      <c r="BG124" s="162">
        <f>IF(N124="zákl. prenesená",J124,0)</f>
        <v>0</v>
      </c>
      <c r="BH124" s="162">
        <f>IF(N124="zníž. prenesená",J124,0)</f>
        <v>0</v>
      </c>
      <c r="BI124" s="162">
        <f>IF(N124="nulová",J124,0)</f>
        <v>0</v>
      </c>
      <c r="BJ124" s="16" t="s">
        <v>84</v>
      </c>
      <c r="BK124" s="163">
        <f>ROUND(I124*H124,3)</f>
        <v>0</v>
      </c>
      <c r="BL124" s="16" t="s">
        <v>90</v>
      </c>
      <c r="BM124" s="161" t="s">
        <v>394</v>
      </c>
    </row>
    <row r="125" spans="2:65" s="13" customFormat="1" ht="11.25">
      <c r="B125" s="172"/>
      <c r="D125" s="165" t="s">
        <v>154</v>
      </c>
      <c r="E125" s="173" t="s">
        <v>1</v>
      </c>
      <c r="F125" s="174" t="s">
        <v>395</v>
      </c>
      <c r="H125" s="175">
        <v>7.68</v>
      </c>
      <c r="I125" s="176"/>
      <c r="L125" s="172"/>
      <c r="M125" s="177"/>
      <c r="N125" s="178"/>
      <c r="O125" s="178"/>
      <c r="P125" s="178"/>
      <c r="Q125" s="178"/>
      <c r="R125" s="178"/>
      <c r="S125" s="178"/>
      <c r="T125" s="179"/>
      <c r="AT125" s="173" t="s">
        <v>154</v>
      </c>
      <c r="AU125" s="173" t="s">
        <v>84</v>
      </c>
      <c r="AV125" s="13" t="s">
        <v>84</v>
      </c>
      <c r="AW125" s="13" t="s">
        <v>30</v>
      </c>
      <c r="AX125" s="13" t="s">
        <v>75</v>
      </c>
      <c r="AY125" s="173" t="s">
        <v>142</v>
      </c>
    </row>
    <row r="126" spans="2:65" s="13" customFormat="1" ht="11.25">
      <c r="B126" s="172"/>
      <c r="D126" s="165" t="s">
        <v>154</v>
      </c>
      <c r="E126" s="173" t="s">
        <v>1</v>
      </c>
      <c r="F126" s="174" t="s">
        <v>396</v>
      </c>
      <c r="H126" s="175">
        <v>5</v>
      </c>
      <c r="I126" s="176"/>
      <c r="L126" s="172"/>
      <c r="M126" s="177"/>
      <c r="N126" s="178"/>
      <c r="O126" s="178"/>
      <c r="P126" s="178"/>
      <c r="Q126" s="178"/>
      <c r="R126" s="178"/>
      <c r="S126" s="178"/>
      <c r="T126" s="179"/>
      <c r="AT126" s="173" t="s">
        <v>154</v>
      </c>
      <c r="AU126" s="173" t="s">
        <v>84</v>
      </c>
      <c r="AV126" s="13" t="s">
        <v>84</v>
      </c>
      <c r="AW126" s="13" t="s">
        <v>30</v>
      </c>
      <c r="AX126" s="13" t="s">
        <v>75</v>
      </c>
      <c r="AY126" s="173" t="s">
        <v>142</v>
      </c>
    </row>
    <row r="127" spans="2:65" s="14" customFormat="1" ht="11.25">
      <c r="B127" s="180"/>
      <c r="D127" s="165" t="s">
        <v>154</v>
      </c>
      <c r="E127" s="181" t="s">
        <v>1</v>
      </c>
      <c r="F127" s="182" t="s">
        <v>169</v>
      </c>
      <c r="H127" s="183">
        <v>12.68</v>
      </c>
      <c r="I127" s="184"/>
      <c r="L127" s="180"/>
      <c r="M127" s="185"/>
      <c r="N127" s="186"/>
      <c r="O127" s="186"/>
      <c r="P127" s="186"/>
      <c r="Q127" s="186"/>
      <c r="R127" s="186"/>
      <c r="S127" s="186"/>
      <c r="T127" s="187"/>
      <c r="AT127" s="181" t="s">
        <v>154</v>
      </c>
      <c r="AU127" s="181" t="s">
        <v>84</v>
      </c>
      <c r="AV127" s="14" t="s">
        <v>90</v>
      </c>
      <c r="AW127" s="14" t="s">
        <v>30</v>
      </c>
      <c r="AX127" s="14" t="s">
        <v>80</v>
      </c>
      <c r="AY127" s="181" t="s">
        <v>142</v>
      </c>
    </row>
    <row r="128" spans="2:65" s="1" customFormat="1" ht="24" customHeight="1">
      <c r="B128" s="150"/>
      <c r="C128" s="151" t="s">
        <v>84</v>
      </c>
      <c r="D128" s="151" t="s">
        <v>144</v>
      </c>
      <c r="E128" s="152" t="s">
        <v>397</v>
      </c>
      <c r="F128" s="153" t="s">
        <v>398</v>
      </c>
      <c r="G128" s="154" t="s">
        <v>152</v>
      </c>
      <c r="H128" s="155">
        <v>12.68</v>
      </c>
      <c r="I128" s="156"/>
      <c r="J128" s="155">
        <f>ROUND(I128*H128,3)</f>
        <v>0</v>
      </c>
      <c r="K128" s="153" t="s">
        <v>393</v>
      </c>
      <c r="L128" s="31"/>
      <c r="M128" s="157" t="s">
        <v>1</v>
      </c>
      <c r="N128" s="158" t="s">
        <v>41</v>
      </c>
      <c r="O128" s="54"/>
      <c r="P128" s="159">
        <f>O128*H128</f>
        <v>0</v>
      </c>
      <c r="Q128" s="159">
        <v>0</v>
      </c>
      <c r="R128" s="159">
        <f>Q128*H128</f>
        <v>0</v>
      </c>
      <c r="S128" s="159">
        <v>0</v>
      </c>
      <c r="T128" s="160">
        <f>S128*H128</f>
        <v>0</v>
      </c>
      <c r="AR128" s="161" t="s">
        <v>90</v>
      </c>
      <c r="AT128" s="161" t="s">
        <v>144</v>
      </c>
      <c r="AU128" s="161" t="s">
        <v>84</v>
      </c>
      <c r="AY128" s="16" t="s">
        <v>142</v>
      </c>
      <c r="BE128" s="162">
        <f>IF(N128="základná",J128,0)</f>
        <v>0</v>
      </c>
      <c r="BF128" s="162">
        <f>IF(N128="znížená",J128,0)</f>
        <v>0</v>
      </c>
      <c r="BG128" s="162">
        <f>IF(N128="zákl. prenesená",J128,0)</f>
        <v>0</v>
      </c>
      <c r="BH128" s="162">
        <f>IF(N128="zníž. prenesená",J128,0)</f>
        <v>0</v>
      </c>
      <c r="BI128" s="162">
        <f>IF(N128="nulová",J128,0)</f>
        <v>0</v>
      </c>
      <c r="BJ128" s="16" t="s">
        <v>84</v>
      </c>
      <c r="BK128" s="163">
        <f>ROUND(I128*H128,3)</f>
        <v>0</v>
      </c>
      <c r="BL128" s="16" t="s">
        <v>90</v>
      </c>
      <c r="BM128" s="161" t="s">
        <v>399</v>
      </c>
    </row>
    <row r="129" spans="2:65" s="11" customFormat="1" ht="22.9" customHeight="1">
      <c r="B129" s="137"/>
      <c r="D129" s="138" t="s">
        <v>74</v>
      </c>
      <c r="E129" s="148" t="s">
        <v>84</v>
      </c>
      <c r="F129" s="148" t="s">
        <v>218</v>
      </c>
      <c r="I129" s="140"/>
      <c r="J129" s="149">
        <f>BK129</f>
        <v>0</v>
      </c>
      <c r="L129" s="137"/>
      <c r="M129" s="142"/>
      <c r="N129" s="143"/>
      <c r="O129" s="143"/>
      <c r="P129" s="144">
        <f>SUM(P130:P133)</f>
        <v>0</v>
      </c>
      <c r="Q129" s="143"/>
      <c r="R129" s="144">
        <f>SUM(R130:R133)</f>
        <v>30.631329599999997</v>
      </c>
      <c r="S129" s="143"/>
      <c r="T129" s="145">
        <f>SUM(T130:T133)</f>
        <v>0</v>
      </c>
      <c r="AR129" s="138" t="s">
        <v>80</v>
      </c>
      <c r="AT129" s="146" t="s">
        <v>74</v>
      </c>
      <c r="AU129" s="146" t="s">
        <v>80</v>
      </c>
      <c r="AY129" s="138" t="s">
        <v>142</v>
      </c>
      <c r="BK129" s="147">
        <f>SUM(BK130:BK133)</f>
        <v>0</v>
      </c>
    </row>
    <row r="130" spans="2:65" s="1" customFormat="1" ht="16.5" customHeight="1">
      <c r="B130" s="150"/>
      <c r="C130" s="151" t="s">
        <v>87</v>
      </c>
      <c r="D130" s="151" t="s">
        <v>144</v>
      </c>
      <c r="E130" s="152" t="s">
        <v>400</v>
      </c>
      <c r="F130" s="153" t="s">
        <v>401</v>
      </c>
      <c r="G130" s="154" t="s">
        <v>152</v>
      </c>
      <c r="H130" s="155">
        <v>12.68</v>
      </c>
      <c r="I130" s="156"/>
      <c r="J130" s="155">
        <f>ROUND(I130*H130,3)</f>
        <v>0</v>
      </c>
      <c r="K130" s="153" t="s">
        <v>393</v>
      </c>
      <c r="L130" s="31"/>
      <c r="M130" s="157" t="s">
        <v>1</v>
      </c>
      <c r="N130" s="158" t="s">
        <v>41</v>
      </c>
      <c r="O130" s="54"/>
      <c r="P130" s="159">
        <f>O130*H130</f>
        <v>0</v>
      </c>
      <c r="Q130" s="159">
        <v>2.4157199999999999</v>
      </c>
      <c r="R130" s="159">
        <f>Q130*H130</f>
        <v>30.631329599999997</v>
      </c>
      <c r="S130" s="159">
        <v>0</v>
      </c>
      <c r="T130" s="160">
        <f>S130*H130</f>
        <v>0</v>
      </c>
      <c r="AR130" s="161" t="s">
        <v>90</v>
      </c>
      <c r="AT130" s="161" t="s">
        <v>144</v>
      </c>
      <c r="AU130" s="161" t="s">
        <v>84</v>
      </c>
      <c r="AY130" s="16" t="s">
        <v>142</v>
      </c>
      <c r="BE130" s="162">
        <f>IF(N130="základná",J130,0)</f>
        <v>0</v>
      </c>
      <c r="BF130" s="162">
        <f>IF(N130="znížená",J130,0)</f>
        <v>0</v>
      </c>
      <c r="BG130" s="162">
        <f>IF(N130="zákl. prenesená",J130,0)</f>
        <v>0</v>
      </c>
      <c r="BH130" s="162">
        <f>IF(N130="zníž. prenesená",J130,0)</f>
        <v>0</v>
      </c>
      <c r="BI130" s="162">
        <f>IF(N130="nulová",J130,0)</f>
        <v>0</v>
      </c>
      <c r="BJ130" s="16" t="s">
        <v>84</v>
      </c>
      <c r="BK130" s="163">
        <f>ROUND(I130*H130,3)</f>
        <v>0</v>
      </c>
      <c r="BL130" s="16" t="s">
        <v>90</v>
      </c>
      <c r="BM130" s="161" t="s">
        <v>402</v>
      </c>
    </row>
    <row r="131" spans="2:65" s="13" customFormat="1" ht="11.25">
      <c r="B131" s="172"/>
      <c r="D131" s="165" t="s">
        <v>154</v>
      </c>
      <c r="E131" s="173" t="s">
        <v>1</v>
      </c>
      <c r="F131" s="174" t="s">
        <v>395</v>
      </c>
      <c r="H131" s="175">
        <v>7.68</v>
      </c>
      <c r="I131" s="176"/>
      <c r="L131" s="172"/>
      <c r="M131" s="177"/>
      <c r="N131" s="178"/>
      <c r="O131" s="178"/>
      <c r="P131" s="178"/>
      <c r="Q131" s="178"/>
      <c r="R131" s="178"/>
      <c r="S131" s="178"/>
      <c r="T131" s="179"/>
      <c r="AT131" s="173" t="s">
        <v>154</v>
      </c>
      <c r="AU131" s="173" t="s">
        <v>84</v>
      </c>
      <c r="AV131" s="13" t="s">
        <v>84</v>
      </c>
      <c r="AW131" s="13" t="s">
        <v>30</v>
      </c>
      <c r="AX131" s="13" t="s">
        <v>75</v>
      </c>
      <c r="AY131" s="173" t="s">
        <v>142</v>
      </c>
    </row>
    <row r="132" spans="2:65" s="13" customFormat="1" ht="11.25">
      <c r="B132" s="172"/>
      <c r="D132" s="165" t="s">
        <v>154</v>
      </c>
      <c r="E132" s="173" t="s">
        <v>1</v>
      </c>
      <c r="F132" s="174" t="s">
        <v>396</v>
      </c>
      <c r="H132" s="175">
        <v>5</v>
      </c>
      <c r="I132" s="176"/>
      <c r="L132" s="172"/>
      <c r="M132" s="177"/>
      <c r="N132" s="178"/>
      <c r="O132" s="178"/>
      <c r="P132" s="178"/>
      <c r="Q132" s="178"/>
      <c r="R132" s="178"/>
      <c r="S132" s="178"/>
      <c r="T132" s="179"/>
      <c r="AT132" s="173" t="s">
        <v>154</v>
      </c>
      <c r="AU132" s="173" t="s">
        <v>84</v>
      </c>
      <c r="AV132" s="13" t="s">
        <v>84</v>
      </c>
      <c r="AW132" s="13" t="s">
        <v>30</v>
      </c>
      <c r="AX132" s="13" t="s">
        <v>75</v>
      </c>
      <c r="AY132" s="173" t="s">
        <v>142</v>
      </c>
    </row>
    <row r="133" spans="2:65" s="14" customFormat="1" ht="11.25">
      <c r="B133" s="180"/>
      <c r="D133" s="165" t="s">
        <v>154</v>
      </c>
      <c r="E133" s="181" t="s">
        <v>1</v>
      </c>
      <c r="F133" s="182" t="s">
        <v>169</v>
      </c>
      <c r="H133" s="183">
        <v>12.68</v>
      </c>
      <c r="I133" s="184"/>
      <c r="L133" s="180"/>
      <c r="M133" s="185"/>
      <c r="N133" s="186"/>
      <c r="O133" s="186"/>
      <c r="P133" s="186"/>
      <c r="Q133" s="186"/>
      <c r="R133" s="186"/>
      <c r="S133" s="186"/>
      <c r="T133" s="187"/>
      <c r="AT133" s="181" t="s">
        <v>154</v>
      </c>
      <c r="AU133" s="181" t="s">
        <v>84</v>
      </c>
      <c r="AV133" s="14" t="s">
        <v>90</v>
      </c>
      <c r="AW133" s="14" t="s">
        <v>30</v>
      </c>
      <c r="AX133" s="14" t="s">
        <v>80</v>
      </c>
      <c r="AY133" s="181" t="s">
        <v>142</v>
      </c>
    </row>
    <row r="134" spans="2:65" s="11" customFormat="1" ht="25.9" customHeight="1">
      <c r="B134" s="137"/>
      <c r="D134" s="138" t="s">
        <v>74</v>
      </c>
      <c r="E134" s="139" t="s">
        <v>403</v>
      </c>
      <c r="F134" s="139" t="s">
        <v>404</v>
      </c>
      <c r="I134" s="140"/>
      <c r="J134" s="141">
        <f>BK134</f>
        <v>0</v>
      </c>
      <c r="L134" s="137"/>
      <c r="M134" s="142"/>
      <c r="N134" s="143"/>
      <c r="O134" s="143"/>
      <c r="P134" s="144">
        <f>P135</f>
        <v>0</v>
      </c>
      <c r="Q134" s="143"/>
      <c r="R134" s="144">
        <f>R135</f>
        <v>0</v>
      </c>
      <c r="S134" s="143"/>
      <c r="T134" s="145">
        <f>T135</f>
        <v>0</v>
      </c>
      <c r="AR134" s="138" t="s">
        <v>80</v>
      </c>
      <c r="AT134" s="146" t="s">
        <v>74</v>
      </c>
      <c r="AU134" s="146" t="s">
        <v>75</v>
      </c>
      <c r="AY134" s="138" t="s">
        <v>142</v>
      </c>
      <c r="BK134" s="147">
        <f>BK135</f>
        <v>0</v>
      </c>
    </row>
    <row r="135" spans="2:65" s="11" customFormat="1" ht="22.9" customHeight="1">
      <c r="B135" s="137"/>
      <c r="D135" s="138" t="s">
        <v>74</v>
      </c>
      <c r="E135" s="148" t="s">
        <v>405</v>
      </c>
      <c r="F135" s="148" t="s">
        <v>406</v>
      </c>
      <c r="I135" s="140"/>
      <c r="J135" s="149">
        <f>BK135</f>
        <v>0</v>
      </c>
      <c r="L135" s="137"/>
      <c r="M135" s="142"/>
      <c r="N135" s="143"/>
      <c r="O135" s="143"/>
      <c r="P135" s="144">
        <f>SUM(P136:P159)</f>
        <v>0</v>
      </c>
      <c r="Q135" s="143"/>
      <c r="R135" s="144">
        <f>SUM(R136:R159)</f>
        <v>0</v>
      </c>
      <c r="S135" s="143"/>
      <c r="T135" s="145">
        <f>SUM(T136:T159)</f>
        <v>0</v>
      </c>
      <c r="AR135" s="138" t="s">
        <v>80</v>
      </c>
      <c r="AT135" s="146" t="s">
        <v>74</v>
      </c>
      <c r="AU135" s="146" t="s">
        <v>80</v>
      </c>
      <c r="AY135" s="138" t="s">
        <v>142</v>
      </c>
      <c r="BK135" s="147">
        <f>SUM(BK136:BK159)</f>
        <v>0</v>
      </c>
    </row>
    <row r="136" spans="2:65" s="1" customFormat="1" ht="16.5" customHeight="1">
      <c r="B136" s="150"/>
      <c r="C136" s="151" t="s">
        <v>90</v>
      </c>
      <c r="D136" s="151" t="s">
        <v>144</v>
      </c>
      <c r="E136" s="152" t="s">
        <v>407</v>
      </c>
      <c r="F136" s="153" t="s">
        <v>408</v>
      </c>
      <c r="G136" s="154" t="s">
        <v>409</v>
      </c>
      <c r="H136" s="155">
        <v>4411.8900000000003</v>
      </c>
      <c r="I136" s="156"/>
      <c r="J136" s="155">
        <f>ROUND(I136*H136,3)</f>
        <v>0</v>
      </c>
      <c r="K136" s="153" t="s">
        <v>1</v>
      </c>
      <c r="L136" s="31"/>
      <c r="M136" s="157" t="s">
        <v>1</v>
      </c>
      <c r="N136" s="158" t="s">
        <v>41</v>
      </c>
      <c r="O136" s="54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61" t="s">
        <v>90</v>
      </c>
      <c r="AT136" s="161" t="s">
        <v>144</v>
      </c>
      <c r="AU136" s="161" t="s">
        <v>84</v>
      </c>
      <c r="AY136" s="16" t="s">
        <v>142</v>
      </c>
      <c r="BE136" s="162">
        <f>IF(N136="základná",J136,0)</f>
        <v>0</v>
      </c>
      <c r="BF136" s="162">
        <f>IF(N136="znížená",J136,0)</f>
        <v>0</v>
      </c>
      <c r="BG136" s="162">
        <f>IF(N136="zákl. prenesená",J136,0)</f>
        <v>0</v>
      </c>
      <c r="BH136" s="162">
        <f>IF(N136="zníž. prenesená",J136,0)</f>
        <v>0</v>
      </c>
      <c r="BI136" s="162">
        <f>IF(N136="nulová",J136,0)</f>
        <v>0</v>
      </c>
      <c r="BJ136" s="16" t="s">
        <v>84</v>
      </c>
      <c r="BK136" s="163">
        <f>ROUND(I136*H136,3)</f>
        <v>0</v>
      </c>
      <c r="BL136" s="16" t="s">
        <v>90</v>
      </c>
      <c r="BM136" s="161" t="s">
        <v>410</v>
      </c>
    </row>
    <row r="137" spans="2:65" s="12" customFormat="1" ht="11.25">
      <c r="B137" s="164"/>
      <c r="D137" s="165" t="s">
        <v>154</v>
      </c>
      <c r="E137" s="166" t="s">
        <v>1</v>
      </c>
      <c r="F137" s="167" t="s">
        <v>411</v>
      </c>
      <c r="H137" s="166" t="s">
        <v>1</v>
      </c>
      <c r="I137" s="168"/>
      <c r="L137" s="164"/>
      <c r="M137" s="169"/>
      <c r="N137" s="170"/>
      <c r="O137" s="170"/>
      <c r="P137" s="170"/>
      <c r="Q137" s="170"/>
      <c r="R137" s="170"/>
      <c r="S137" s="170"/>
      <c r="T137" s="171"/>
      <c r="AT137" s="166" t="s">
        <v>154</v>
      </c>
      <c r="AU137" s="166" t="s">
        <v>84</v>
      </c>
      <c r="AV137" s="12" t="s">
        <v>80</v>
      </c>
      <c r="AW137" s="12" t="s">
        <v>30</v>
      </c>
      <c r="AX137" s="12" t="s">
        <v>75</v>
      </c>
      <c r="AY137" s="166" t="s">
        <v>142</v>
      </c>
    </row>
    <row r="138" spans="2:65" s="13" customFormat="1" ht="11.25">
      <c r="B138" s="172"/>
      <c r="D138" s="165" t="s">
        <v>154</v>
      </c>
      <c r="E138" s="173" t="s">
        <v>1</v>
      </c>
      <c r="F138" s="174" t="s">
        <v>412</v>
      </c>
      <c r="H138" s="175">
        <v>3930.09</v>
      </c>
      <c r="I138" s="176"/>
      <c r="L138" s="172"/>
      <c r="M138" s="177"/>
      <c r="N138" s="178"/>
      <c r="O138" s="178"/>
      <c r="P138" s="178"/>
      <c r="Q138" s="178"/>
      <c r="R138" s="178"/>
      <c r="S138" s="178"/>
      <c r="T138" s="179"/>
      <c r="AT138" s="173" t="s">
        <v>154</v>
      </c>
      <c r="AU138" s="173" t="s">
        <v>84</v>
      </c>
      <c r="AV138" s="13" t="s">
        <v>84</v>
      </c>
      <c r="AW138" s="13" t="s">
        <v>30</v>
      </c>
      <c r="AX138" s="13" t="s">
        <v>75</v>
      </c>
      <c r="AY138" s="173" t="s">
        <v>142</v>
      </c>
    </row>
    <row r="139" spans="2:65" s="12" customFormat="1" ht="11.25">
      <c r="B139" s="164"/>
      <c r="D139" s="165" t="s">
        <v>154</v>
      </c>
      <c r="E139" s="166" t="s">
        <v>1</v>
      </c>
      <c r="F139" s="167" t="s">
        <v>413</v>
      </c>
      <c r="H139" s="166" t="s">
        <v>1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1"/>
      <c r="AT139" s="166" t="s">
        <v>154</v>
      </c>
      <c r="AU139" s="166" t="s">
        <v>84</v>
      </c>
      <c r="AV139" s="12" t="s">
        <v>80</v>
      </c>
      <c r="AW139" s="12" t="s">
        <v>30</v>
      </c>
      <c r="AX139" s="12" t="s">
        <v>75</v>
      </c>
      <c r="AY139" s="166" t="s">
        <v>142</v>
      </c>
    </row>
    <row r="140" spans="2:65" s="13" customFormat="1" ht="11.25">
      <c r="B140" s="172"/>
      <c r="D140" s="165" t="s">
        <v>154</v>
      </c>
      <c r="E140" s="173" t="s">
        <v>1</v>
      </c>
      <c r="F140" s="174" t="s">
        <v>414</v>
      </c>
      <c r="H140" s="175">
        <v>481.8</v>
      </c>
      <c r="I140" s="176"/>
      <c r="L140" s="172"/>
      <c r="M140" s="177"/>
      <c r="N140" s="178"/>
      <c r="O140" s="178"/>
      <c r="P140" s="178"/>
      <c r="Q140" s="178"/>
      <c r="R140" s="178"/>
      <c r="S140" s="178"/>
      <c r="T140" s="179"/>
      <c r="AT140" s="173" t="s">
        <v>154</v>
      </c>
      <c r="AU140" s="173" t="s">
        <v>84</v>
      </c>
      <c r="AV140" s="13" t="s">
        <v>84</v>
      </c>
      <c r="AW140" s="13" t="s">
        <v>30</v>
      </c>
      <c r="AX140" s="13" t="s">
        <v>75</v>
      </c>
      <c r="AY140" s="173" t="s">
        <v>142</v>
      </c>
    </row>
    <row r="141" spans="2:65" s="14" customFormat="1" ht="11.25">
      <c r="B141" s="180"/>
      <c r="D141" s="165" t="s">
        <v>154</v>
      </c>
      <c r="E141" s="181" t="s">
        <v>1</v>
      </c>
      <c r="F141" s="182" t="s">
        <v>169</v>
      </c>
      <c r="H141" s="183">
        <v>4411.8900000000003</v>
      </c>
      <c r="I141" s="184"/>
      <c r="L141" s="180"/>
      <c r="M141" s="185"/>
      <c r="N141" s="186"/>
      <c r="O141" s="186"/>
      <c r="P141" s="186"/>
      <c r="Q141" s="186"/>
      <c r="R141" s="186"/>
      <c r="S141" s="186"/>
      <c r="T141" s="187"/>
      <c r="AT141" s="181" t="s">
        <v>154</v>
      </c>
      <c r="AU141" s="181" t="s">
        <v>84</v>
      </c>
      <c r="AV141" s="14" t="s">
        <v>90</v>
      </c>
      <c r="AW141" s="14" t="s">
        <v>30</v>
      </c>
      <c r="AX141" s="14" t="s">
        <v>80</v>
      </c>
      <c r="AY141" s="181" t="s">
        <v>142</v>
      </c>
    </row>
    <row r="142" spans="2:65" s="1" customFormat="1" ht="24" customHeight="1">
      <c r="B142" s="150"/>
      <c r="C142" s="151" t="s">
        <v>93</v>
      </c>
      <c r="D142" s="151" t="s">
        <v>144</v>
      </c>
      <c r="E142" s="152" t="s">
        <v>415</v>
      </c>
      <c r="F142" s="153" t="s">
        <v>416</v>
      </c>
      <c r="G142" s="154" t="s">
        <v>417</v>
      </c>
      <c r="H142" s="155">
        <v>1</v>
      </c>
      <c r="I142" s="156"/>
      <c r="J142" s="155">
        <f t="shared" ref="J142:J148" si="0">ROUND(I142*H142,3)</f>
        <v>0</v>
      </c>
      <c r="K142" s="153" t="s">
        <v>1</v>
      </c>
      <c r="L142" s="31"/>
      <c r="M142" s="157" t="s">
        <v>1</v>
      </c>
      <c r="N142" s="158" t="s">
        <v>41</v>
      </c>
      <c r="O142" s="54"/>
      <c r="P142" s="159">
        <f t="shared" ref="P142:P148" si="1">O142*H142</f>
        <v>0</v>
      </c>
      <c r="Q142" s="159">
        <v>0</v>
      </c>
      <c r="R142" s="159">
        <f t="shared" ref="R142:R148" si="2">Q142*H142</f>
        <v>0</v>
      </c>
      <c r="S142" s="159">
        <v>0</v>
      </c>
      <c r="T142" s="160">
        <f t="shared" ref="T142:T148" si="3">S142*H142</f>
        <v>0</v>
      </c>
      <c r="AR142" s="161" t="s">
        <v>90</v>
      </c>
      <c r="AT142" s="161" t="s">
        <v>144</v>
      </c>
      <c r="AU142" s="161" t="s">
        <v>84</v>
      </c>
      <c r="AY142" s="16" t="s">
        <v>142</v>
      </c>
      <c r="BE142" s="162">
        <f t="shared" ref="BE142:BE148" si="4">IF(N142="základná",J142,0)</f>
        <v>0</v>
      </c>
      <c r="BF142" s="162">
        <f t="shared" ref="BF142:BF148" si="5">IF(N142="znížená",J142,0)</f>
        <v>0</v>
      </c>
      <c r="BG142" s="162">
        <f t="shared" ref="BG142:BG148" si="6">IF(N142="zákl. prenesená",J142,0)</f>
        <v>0</v>
      </c>
      <c r="BH142" s="162">
        <f t="shared" ref="BH142:BH148" si="7">IF(N142="zníž. prenesená",J142,0)</f>
        <v>0</v>
      </c>
      <c r="BI142" s="162">
        <f t="shared" ref="BI142:BI148" si="8">IF(N142="nulová",J142,0)</f>
        <v>0</v>
      </c>
      <c r="BJ142" s="16" t="s">
        <v>84</v>
      </c>
      <c r="BK142" s="163">
        <f t="shared" ref="BK142:BK148" si="9">ROUND(I142*H142,3)</f>
        <v>0</v>
      </c>
      <c r="BL142" s="16" t="s">
        <v>90</v>
      </c>
      <c r="BM142" s="161" t="s">
        <v>418</v>
      </c>
    </row>
    <row r="143" spans="2:65" s="1" customFormat="1" ht="16.5" customHeight="1">
      <c r="B143" s="150"/>
      <c r="C143" s="151" t="s">
        <v>96</v>
      </c>
      <c r="D143" s="151" t="s">
        <v>144</v>
      </c>
      <c r="E143" s="152" t="s">
        <v>419</v>
      </c>
      <c r="F143" s="153" t="s">
        <v>420</v>
      </c>
      <c r="G143" s="154" t="s">
        <v>248</v>
      </c>
      <c r="H143" s="155">
        <v>12</v>
      </c>
      <c r="I143" s="156"/>
      <c r="J143" s="155">
        <f t="shared" si="0"/>
        <v>0</v>
      </c>
      <c r="K143" s="153" t="s">
        <v>1</v>
      </c>
      <c r="L143" s="31"/>
      <c r="M143" s="157" t="s">
        <v>1</v>
      </c>
      <c r="N143" s="158" t="s">
        <v>41</v>
      </c>
      <c r="O143" s="54"/>
      <c r="P143" s="159">
        <f t="shared" si="1"/>
        <v>0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AR143" s="161" t="s">
        <v>90</v>
      </c>
      <c r="AT143" s="161" t="s">
        <v>144</v>
      </c>
      <c r="AU143" s="161" t="s">
        <v>84</v>
      </c>
      <c r="AY143" s="16" t="s">
        <v>142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6" t="s">
        <v>84</v>
      </c>
      <c r="BK143" s="163">
        <f t="shared" si="9"/>
        <v>0</v>
      </c>
      <c r="BL143" s="16" t="s">
        <v>90</v>
      </c>
      <c r="BM143" s="161" t="s">
        <v>421</v>
      </c>
    </row>
    <row r="144" spans="2:65" s="1" customFormat="1" ht="24" customHeight="1">
      <c r="B144" s="150"/>
      <c r="C144" s="151" t="s">
        <v>99</v>
      </c>
      <c r="D144" s="151" t="s">
        <v>144</v>
      </c>
      <c r="E144" s="152" t="s">
        <v>422</v>
      </c>
      <c r="F144" s="153" t="s">
        <v>423</v>
      </c>
      <c r="G144" s="154" t="s">
        <v>147</v>
      </c>
      <c r="H144" s="155">
        <v>70</v>
      </c>
      <c r="I144" s="156"/>
      <c r="J144" s="155">
        <f t="shared" si="0"/>
        <v>0</v>
      </c>
      <c r="K144" s="153" t="s">
        <v>1</v>
      </c>
      <c r="L144" s="31"/>
      <c r="M144" s="157" t="s">
        <v>1</v>
      </c>
      <c r="N144" s="158" t="s">
        <v>41</v>
      </c>
      <c r="O144" s="54"/>
      <c r="P144" s="159">
        <f t="shared" si="1"/>
        <v>0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AR144" s="161" t="s">
        <v>90</v>
      </c>
      <c r="AT144" s="161" t="s">
        <v>144</v>
      </c>
      <c r="AU144" s="161" t="s">
        <v>84</v>
      </c>
      <c r="AY144" s="16" t="s">
        <v>142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6" t="s">
        <v>84</v>
      </c>
      <c r="BK144" s="163">
        <f t="shared" si="9"/>
        <v>0</v>
      </c>
      <c r="BL144" s="16" t="s">
        <v>90</v>
      </c>
      <c r="BM144" s="161" t="s">
        <v>424</v>
      </c>
    </row>
    <row r="145" spans="2:65" s="1" customFormat="1" ht="24" customHeight="1">
      <c r="B145" s="150"/>
      <c r="C145" s="151" t="s">
        <v>102</v>
      </c>
      <c r="D145" s="151" t="s">
        <v>144</v>
      </c>
      <c r="E145" s="152" t="s">
        <v>425</v>
      </c>
      <c r="F145" s="153" t="s">
        <v>426</v>
      </c>
      <c r="G145" s="154" t="s">
        <v>147</v>
      </c>
      <c r="H145" s="155">
        <v>95</v>
      </c>
      <c r="I145" s="156"/>
      <c r="J145" s="155">
        <f t="shared" si="0"/>
        <v>0</v>
      </c>
      <c r="K145" s="153" t="s">
        <v>1</v>
      </c>
      <c r="L145" s="31"/>
      <c r="M145" s="157" t="s">
        <v>1</v>
      </c>
      <c r="N145" s="158" t="s">
        <v>41</v>
      </c>
      <c r="O145" s="54"/>
      <c r="P145" s="159">
        <f t="shared" si="1"/>
        <v>0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AR145" s="161" t="s">
        <v>90</v>
      </c>
      <c r="AT145" s="161" t="s">
        <v>144</v>
      </c>
      <c r="AU145" s="161" t="s">
        <v>84</v>
      </c>
      <c r="AY145" s="16" t="s">
        <v>142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6" t="s">
        <v>84</v>
      </c>
      <c r="BK145" s="163">
        <f t="shared" si="9"/>
        <v>0</v>
      </c>
      <c r="BL145" s="16" t="s">
        <v>90</v>
      </c>
      <c r="BM145" s="161" t="s">
        <v>427</v>
      </c>
    </row>
    <row r="146" spans="2:65" s="1" customFormat="1" ht="16.5" customHeight="1">
      <c r="B146" s="150"/>
      <c r="C146" s="151" t="s">
        <v>105</v>
      </c>
      <c r="D146" s="151" t="s">
        <v>144</v>
      </c>
      <c r="E146" s="152" t="s">
        <v>428</v>
      </c>
      <c r="F146" s="153" t="s">
        <v>429</v>
      </c>
      <c r="G146" s="154" t="s">
        <v>430</v>
      </c>
      <c r="H146" s="155">
        <v>800</v>
      </c>
      <c r="I146" s="156"/>
      <c r="J146" s="155">
        <f t="shared" si="0"/>
        <v>0</v>
      </c>
      <c r="K146" s="153" t="s">
        <v>1</v>
      </c>
      <c r="L146" s="31"/>
      <c r="M146" s="157" t="s">
        <v>1</v>
      </c>
      <c r="N146" s="158" t="s">
        <v>41</v>
      </c>
      <c r="O146" s="54"/>
      <c r="P146" s="159">
        <f t="shared" si="1"/>
        <v>0</v>
      </c>
      <c r="Q146" s="159">
        <v>0</v>
      </c>
      <c r="R146" s="159">
        <f t="shared" si="2"/>
        <v>0</v>
      </c>
      <c r="S146" s="159">
        <v>0</v>
      </c>
      <c r="T146" s="160">
        <f t="shared" si="3"/>
        <v>0</v>
      </c>
      <c r="AR146" s="161" t="s">
        <v>90</v>
      </c>
      <c r="AT146" s="161" t="s">
        <v>144</v>
      </c>
      <c r="AU146" s="161" t="s">
        <v>84</v>
      </c>
      <c r="AY146" s="16" t="s">
        <v>142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6" t="s">
        <v>84</v>
      </c>
      <c r="BK146" s="163">
        <f t="shared" si="9"/>
        <v>0</v>
      </c>
      <c r="BL146" s="16" t="s">
        <v>90</v>
      </c>
      <c r="BM146" s="161" t="s">
        <v>431</v>
      </c>
    </row>
    <row r="147" spans="2:65" s="1" customFormat="1" ht="16.5" customHeight="1">
      <c r="B147" s="150"/>
      <c r="C147" s="151" t="s">
        <v>108</v>
      </c>
      <c r="D147" s="151" t="s">
        <v>144</v>
      </c>
      <c r="E147" s="152" t="s">
        <v>432</v>
      </c>
      <c r="F147" s="153" t="s">
        <v>433</v>
      </c>
      <c r="G147" s="154" t="s">
        <v>430</v>
      </c>
      <c r="H147" s="155">
        <v>170</v>
      </c>
      <c r="I147" s="156"/>
      <c r="J147" s="155">
        <f t="shared" si="0"/>
        <v>0</v>
      </c>
      <c r="K147" s="153" t="s">
        <v>1</v>
      </c>
      <c r="L147" s="31"/>
      <c r="M147" s="157" t="s">
        <v>1</v>
      </c>
      <c r="N147" s="158" t="s">
        <v>41</v>
      </c>
      <c r="O147" s="54"/>
      <c r="P147" s="159">
        <f t="shared" si="1"/>
        <v>0</v>
      </c>
      <c r="Q147" s="159">
        <v>0</v>
      </c>
      <c r="R147" s="159">
        <f t="shared" si="2"/>
        <v>0</v>
      </c>
      <c r="S147" s="159">
        <v>0</v>
      </c>
      <c r="T147" s="160">
        <f t="shared" si="3"/>
        <v>0</v>
      </c>
      <c r="AR147" s="161" t="s">
        <v>90</v>
      </c>
      <c r="AT147" s="161" t="s">
        <v>144</v>
      </c>
      <c r="AU147" s="161" t="s">
        <v>84</v>
      </c>
      <c r="AY147" s="16" t="s">
        <v>142</v>
      </c>
      <c r="BE147" s="162">
        <f t="shared" si="4"/>
        <v>0</v>
      </c>
      <c r="BF147" s="162">
        <f t="shared" si="5"/>
        <v>0</v>
      </c>
      <c r="BG147" s="162">
        <f t="shared" si="6"/>
        <v>0</v>
      </c>
      <c r="BH147" s="162">
        <f t="shared" si="7"/>
        <v>0</v>
      </c>
      <c r="BI147" s="162">
        <f t="shared" si="8"/>
        <v>0</v>
      </c>
      <c r="BJ147" s="16" t="s">
        <v>84</v>
      </c>
      <c r="BK147" s="163">
        <f t="shared" si="9"/>
        <v>0</v>
      </c>
      <c r="BL147" s="16" t="s">
        <v>90</v>
      </c>
      <c r="BM147" s="161" t="s">
        <v>434</v>
      </c>
    </row>
    <row r="148" spans="2:65" s="1" customFormat="1" ht="16.5" customHeight="1">
      <c r="B148" s="150"/>
      <c r="C148" s="151" t="s">
        <v>111</v>
      </c>
      <c r="D148" s="151" t="s">
        <v>144</v>
      </c>
      <c r="E148" s="152" t="s">
        <v>435</v>
      </c>
      <c r="F148" s="153" t="s">
        <v>436</v>
      </c>
      <c r="G148" s="154" t="s">
        <v>152</v>
      </c>
      <c r="H148" s="155">
        <v>11.7</v>
      </c>
      <c r="I148" s="156"/>
      <c r="J148" s="155">
        <f t="shared" si="0"/>
        <v>0</v>
      </c>
      <c r="K148" s="153" t="s">
        <v>1</v>
      </c>
      <c r="L148" s="31"/>
      <c r="M148" s="157" t="s">
        <v>1</v>
      </c>
      <c r="N148" s="158" t="s">
        <v>41</v>
      </c>
      <c r="O148" s="54"/>
      <c r="P148" s="159">
        <f t="shared" si="1"/>
        <v>0</v>
      </c>
      <c r="Q148" s="159">
        <v>0</v>
      </c>
      <c r="R148" s="159">
        <f t="shared" si="2"/>
        <v>0</v>
      </c>
      <c r="S148" s="159">
        <v>0</v>
      </c>
      <c r="T148" s="160">
        <f t="shared" si="3"/>
        <v>0</v>
      </c>
      <c r="AR148" s="161" t="s">
        <v>90</v>
      </c>
      <c r="AT148" s="161" t="s">
        <v>144</v>
      </c>
      <c r="AU148" s="161" t="s">
        <v>84</v>
      </c>
      <c r="AY148" s="16" t="s">
        <v>142</v>
      </c>
      <c r="BE148" s="162">
        <f t="shared" si="4"/>
        <v>0</v>
      </c>
      <c r="BF148" s="162">
        <f t="shared" si="5"/>
        <v>0</v>
      </c>
      <c r="BG148" s="162">
        <f t="shared" si="6"/>
        <v>0</v>
      </c>
      <c r="BH148" s="162">
        <f t="shared" si="7"/>
        <v>0</v>
      </c>
      <c r="BI148" s="162">
        <f t="shared" si="8"/>
        <v>0</v>
      </c>
      <c r="BJ148" s="16" t="s">
        <v>84</v>
      </c>
      <c r="BK148" s="163">
        <f t="shared" si="9"/>
        <v>0</v>
      </c>
      <c r="BL148" s="16" t="s">
        <v>90</v>
      </c>
      <c r="BM148" s="161" t="s">
        <v>437</v>
      </c>
    </row>
    <row r="149" spans="2:65" s="12" customFormat="1" ht="11.25">
      <c r="B149" s="164"/>
      <c r="D149" s="165" t="s">
        <v>154</v>
      </c>
      <c r="E149" s="166" t="s">
        <v>1</v>
      </c>
      <c r="F149" s="167" t="s">
        <v>438</v>
      </c>
      <c r="H149" s="166" t="s">
        <v>1</v>
      </c>
      <c r="I149" s="168"/>
      <c r="L149" s="164"/>
      <c r="M149" s="169"/>
      <c r="N149" s="170"/>
      <c r="O149" s="170"/>
      <c r="P149" s="170"/>
      <c r="Q149" s="170"/>
      <c r="R149" s="170"/>
      <c r="S149" s="170"/>
      <c r="T149" s="171"/>
      <c r="AT149" s="166" t="s">
        <v>154</v>
      </c>
      <c r="AU149" s="166" t="s">
        <v>84</v>
      </c>
      <c r="AV149" s="12" t="s">
        <v>80</v>
      </c>
      <c r="AW149" s="12" t="s">
        <v>30</v>
      </c>
      <c r="AX149" s="12" t="s">
        <v>75</v>
      </c>
      <c r="AY149" s="166" t="s">
        <v>142</v>
      </c>
    </row>
    <row r="150" spans="2:65" s="13" customFormat="1" ht="11.25">
      <c r="B150" s="172"/>
      <c r="D150" s="165" t="s">
        <v>154</v>
      </c>
      <c r="E150" s="173" t="s">
        <v>1</v>
      </c>
      <c r="F150" s="174" t="s">
        <v>439</v>
      </c>
      <c r="H150" s="175">
        <v>6.85</v>
      </c>
      <c r="I150" s="176"/>
      <c r="L150" s="172"/>
      <c r="M150" s="177"/>
      <c r="N150" s="178"/>
      <c r="O150" s="178"/>
      <c r="P150" s="178"/>
      <c r="Q150" s="178"/>
      <c r="R150" s="178"/>
      <c r="S150" s="178"/>
      <c r="T150" s="179"/>
      <c r="AT150" s="173" t="s">
        <v>154</v>
      </c>
      <c r="AU150" s="173" t="s">
        <v>84</v>
      </c>
      <c r="AV150" s="13" t="s">
        <v>84</v>
      </c>
      <c r="AW150" s="13" t="s">
        <v>30</v>
      </c>
      <c r="AX150" s="13" t="s">
        <v>75</v>
      </c>
      <c r="AY150" s="173" t="s">
        <v>142</v>
      </c>
    </row>
    <row r="151" spans="2:65" s="12" customFormat="1" ht="11.25">
      <c r="B151" s="164"/>
      <c r="D151" s="165" t="s">
        <v>154</v>
      </c>
      <c r="E151" s="166" t="s">
        <v>1</v>
      </c>
      <c r="F151" s="167" t="s">
        <v>440</v>
      </c>
      <c r="H151" s="166" t="s">
        <v>1</v>
      </c>
      <c r="I151" s="168"/>
      <c r="L151" s="164"/>
      <c r="M151" s="169"/>
      <c r="N151" s="170"/>
      <c r="O151" s="170"/>
      <c r="P151" s="170"/>
      <c r="Q151" s="170"/>
      <c r="R151" s="170"/>
      <c r="S151" s="170"/>
      <c r="T151" s="171"/>
      <c r="AT151" s="166" t="s">
        <v>154</v>
      </c>
      <c r="AU151" s="166" t="s">
        <v>84</v>
      </c>
      <c r="AV151" s="12" t="s">
        <v>80</v>
      </c>
      <c r="AW151" s="12" t="s">
        <v>30</v>
      </c>
      <c r="AX151" s="12" t="s">
        <v>75</v>
      </c>
      <c r="AY151" s="166" t="s">
        <v>142</v>
      </c>
    </row>
    <row r="152" spans="2:65" s="13" customFormat="1" ht="11.25">
      <c r="B152" s="172"/>
      <c r="D152" s="165" t="s">
        <v>154</v>
      </c>
      <c r="E152" s="173" t="s">
        <v>1</v>
      </c>
      <c r="F152" s="174" t="s">
        <v>441</v>
      </c>
      <c r="H152" s="175">
        <v>3.08</v>
      </c>
      <c r="I152" s="176"/>
      <c r="L152" s="172"/>
      <c r="M152" s="177"/>
      <c r="N152" s="178"/>
      <c r="O152" s="178"/>
      <c r="P152" s="178"/>
      <c r="Q152" s="178"/>
      <c r="R152" s="178"/>
      <c r="S152" s="178"/>
      <c r="T152" s="179"/>
      <c r="AT152" s="173" t="s">
        <v>154</v>
      </c>
      <c r="AU152" s="173" t="s">
        <v>84</v>
      </c>
      <c r="AV152" s="13" t="s">
        <v>84</v>
      </c>
      <c r="AW152" s="13" t="s">
        <v>30</v>
      </c>
      <c r="AX152" s="13" t="s">
        <v>75</v>
      </c>
      <c r="AY152" s="173" t="s">
        <v>142</v>
      </c>
    </row>
    <row r="153" spans="2:65" s="12" customFormat="1" ht="11.25">
      <c r="B153" s="164"/>
      <c r="D153" s="165" t="s">
        <v>154</v>
      </c>
      <c r="E153" s="166" t="s">
        <v>1</v>
      </c>
      <c r="F153" s="167" t="s">
        <v>442</v>
      </c>
      <c r="H153" s="166" t="s">
        <v>1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1"/>
      <c r="AT153" s="166" t="s">
        <v>154</v>
      </c>
      <c r="AU153" s="166" t="s">
        <v>84</v>
      </c>
      <c r="AV153" s="12" t="s">
        <v>80</v>
      </c>
      <c r="AW153" s="12" t="s">
        <v>30</v>
      </c>
      <c r="AX153" s="12" t="s">
        <v>75</v>
      </c>
      <c r="AY153" s="166" t="s">
        <v>142</v>
      </c>
    </row>
    <row r="154" spans="2:65" s="13" customFormat="1" ht="11.25">
      <c r="B154" s="172"/>
      <c r="D154" s="165" t="s">
        <v>154</v>
      </c>
      <c r="E154" s="173" t="s">
        <v>1</v>
      </c>
      <c r="F154" s="174" t="s">
        <v>443</v>
      </c>
      <c r="H154" s="175">
        <v>1.71</v>
      </c>
      <c r="I154" s="176"/>
      <c r="L154" s="172"/>
      <c r="M154" s="177"/>
      <c r="N154" s="178"/>
      <c r="O154" s="178"/>
      <c r="P154" s="178"/>
      <c r="Q154" s="178"/>
      <c r="R154" s="178"/>
      <c r="S154" s="178"/>
      <c r="T154" s="179"/>
      <c r="AT154" s="173" t="s">
        <v>154</v>
      </c>
      <c r="AU154" s="173" t="s">
        <v>84</v>
      </c>
      <c r="AV154" s="13" t="s">
        <v>84</v>
      </c>
      <c r="AW154" s="13" t="s">
        <v>30</v>
      </c>
      <c r="AX154" s="13" t="s">
        <v>75</v>
      </c>
      <c r="AY154" s="173" t="s">
        <v>142</v>
      </c>
    </row>
    <row r="155" spans="2:65" s="14" customFormat="1" ht="11.25">
      <c r="B155" s="180"/>
      <c r="D155" s="165" t="s">
        <v>154</v>
      </c>
      <c r="E155" s="181" t="s">
        <v>1</v>
      </c>
      <c r="F155" s="182" t="s">
        <v>169</v>
      </c>
      <c r="H155" s="183">
        <v>11.64</v>
      </c>
      <c r="I155" s="184"/>
      <c r="L155" s="180"/>
      <c r="M155" s="185"/>
      <c r="N155" s="186"/>
      <c r="O155" s="186"/>
      <c r="P155" s="186"/>
      <c r="Q155" s="186"/>
      <c r="R155" s="186"/>
      <c r="S155" s="186"/>
      <c r="T155" s="187"/>
      <c r="AT155" s="181" t="s">
        <v>154</v>
      </c>
      <c r="AU155" s="181" t="s">
        <v>84</v>
      </c>
      <c r="AV155" s="14" t="s">
        <v>90</v>
      </c>
      <c r="AW155" s="14" t="s">
        <v>30</v>
      </c>
      <c r="AX155" s="14" t="s">
        <v>75</v>
      </c>
      <c r="AY155" s="181" t="s">
        <v>142</v>
      </c>
    </row>
    <row r="156" spans="2:65" s="13" customFormat="1" ht="11.25">
      <c r="B156" s="172"/>
      <c r="D156" s="165" t="s">
        <v>154</v>
      </c>
      <c r="E156" s="173" t="s">
        <v>1</v>
      </c>
      <c r="F156" s="174" t="s">
        <v>444</v>
      </c>
      <c r="H156" s="175">
        <v>11.7</v>
      </c>
      <c r="I156" s="176"/>
      <c r="L156" s="172"/>
      <c r="M156" s="177"/>
      <c r="N156" s="178"/>
      <c r="O156" s="178"/>
      <c r="P156" s="178"/>
      <c r="Q156" s="178"/>
      <c r="R156" s="178"/>
      <c r="S156" s="178"/>
      <c r="T156" s="179"/>
      <c r="AT156" s="173" t="s">
        <v>154</v>
      </c>
      <c r="AU156" s="173" t="s">
        <v>84</v>
      </c>
      <c r="AV156" s="13" t="s">
        <v>84</v>
      </c>
      <c r="AW156" s="13" t="s">
        <v>30</v>
      </c>
      <c r="AX156" s="13" t="s">
        <v>80</v>
      </c>
      <c r="AY156" s="173" t="s">
        <v>142</v>
      </c>
    </row>
    <row r="157" spans="2:65" s="1" customFormat="1" ht="16.5" customHeight="1">
      <c r="B157" s="150"/>
      <c r="C157" s="151" t="s">
        <v>219</v>
      </c>
      <c r="D157" s="151" t="s">
        <v>144</v>
      </c>
      <c r="E157" s="152" t="s">
        <v>445</v>
      </c>
      <c r="F157" s="153" t="s">
        <v>446</v>
      </c>
      <c r="G157" s="154" t="s">
        <v>147</v>
      </c>
      <c r="H157" s="155">
        <v>14</v>
      </c>
      <c r="I157" s="156"/>
      <c r="J157" s="155">
        <f>ROUND(I157*H157,3)</f>
        <v>0</v>
      </c>
      <c r="K157" s="153" t="s">
        <v>1</v>
      </c>
      <c r="L157" s="31"/>
      <c r="M157" s="157" t="s">
        <v>1</v>
      </c>
      <c r="N157" s="158" t="s">
        <v>41</v>
      </c>
      <c r="O157" s="54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90</v>
      </c>
      <c r="AT157" s="161" t="s">
        <v>144</v>
      </c>
      <c r="AU157" s="161" t="s">
        <v>84</v>
      </c>
      <c r="AY157" s="16" t="s">
        <v>142</v>
      </c>
      <c r="BE157" s="162">
        <f>IF(N157="základná",J157,0)</f>
        <v>0</v>
      </c>
      <c r="BF157" s="162">
        <f>IF(N157="znížená",J157,0)</f>
        <v>0</v>
      </c>
      <c r="BG157" s="162">
        <f>IF(N157="zákl. prenesená",J157,0)</f>
        <v>0</v>
      </c>
      <c r="BH157" s="162">
        <f>IF(N157="zníž. prenesená",J157,0)</f>
        <v>0</v>
      </c>
      <c r="BI157" s="162">
        <f>IF(N157="nulová",J157,0)</f>
        <v>0</v>
      </c>
      <c r="BJ157" s="16" t="s">
        <v>84</v>
      </c>
      <c r="BK157" s="163">
        <f>ROUND(I157*H157,3)</f>
        <v>0</v>
      </c>
      <c r="BL157" s="16" t="s">
        <v>90</v>
      </c>
      <c r="BM157" s="161" t="s">
        <v>447</v>
      </c>
    </row>
    <row r="158" spans="2:65" s="1" customFormat="1" ht="16.5" customHeight="1">
      <c r="B158" s="150"/>
      <c r="C158" s="151" t="s">
        <v>224</v>
      </c>
      <c r="D158" s="151" t="s">
        <v>144</v>
      </c>
      <c r="E158" s="152" t="s">
        <v>448</v>
      </c>
      <c r="F158" s="153" t="s">
        <v>449</v>
      </c>
      <c r="G158" s="154" t="s">
        <v>147</v>
      </c>
      <c r="H158" s="155">
        <v>167</v>
      </c>
      <c r="I158" s="156"/>
      <c r="J158" s="155">
        <f>ROUND(I158*H158,3)</f>
        <v>0</v>
      </c>
      <c r="K158" s="153" t="s">
        <v>1</v>
      </c>
      <c r="L158" s="31"/>
      <c r="M158" s="157" t="s">
        <v>1</v>
      </c>
      <c r="N158" s="158" t="s">
        <v>41</v>
      </c>
      <c r="O158" s="54"/>
      <c r="P158" s="159">
        <f>O158*H158</f>
        <v>0</v>
      </c>
      <c r="Q158" s="159">
        <v>0</v>
      </c>
      <c r="R158" s="159">
        <f>Q158*H158</f>
        <v>0</v>
      </c>
      <c r="S158" s="159">
        <v>0</v>
      </c>
      <c r="T158" s="160">
        <f>S158*H158</f>
        <v>0</v>
      </c>
      <c r="AR158" s="161" t="s">
        <v>90</v>
      </c>
      <c r="AT158" s="161" t="s">
        <v>144</v>
      </c>
      <c r="AU158" s="161" t="s">
        <v>84</v>
      </c>
      <c r="AY158" s="16" t="s">
        <v>142</v>
      </c>
      <c r="BE158" s="162">
        <f>IF(N158="základná",J158,0)</f>
        <v>0</v>
      </c>
      <c r="BF158" s="162">
        <f>IF(N158="znížená",J158,0)</f>
        <v>0</v>
      </c>
      <c r="BG158" s="162">
        <f>IF(N158="zákl. prenesená",J158,0)</f>
        <v>0</v>
      </c>
      <c r="BH158" s="162">
        <f>IF(N158="zníž. prenesená",J158,0)</f>
        <v>0</v>
      </c>
      <c r="BI158" s="162">
        <f>IF(N158="nulová",J158,0)</f>
        <v>0</v>
      </c>
      <c r="BJ158" s="16" t="s">
        <v>84</v>
      </c>
      <c r="BK158" s="163">
        <f>ROUND(I158*H158,3)</f>
        <v>0</v>
      </c>
      <c r="BL158" s="16" t="s">
        <v>90</v>
      </c>
      <c r="BM158" s="161" t="s">
        <v>450</v>
      </c>
    </row>
    <row r="159" spans="2:65" s="1" customFormat="1" ht="16.5" customHeight="1">
      <c r="B159" s="150"/>
      <c r="C159" s="151" t="s">
        <v>229</v>
      </c>
      <c r="D159" s="151" t="s">
        <v>144</v>
      </c>
      <c r="E159" s="152" t="s">
        <v>451</v>
      </c>
      <c r="F159" s="153" t="s">
        <v>452</v>
      </c>
      <c r="G159" s="154" t="s">
        <v>152</v>
      </c>
      <c r="H159" s="155">
        <v>1.4</v>
      </c>
      <c r="I159" s="156"/>
      <c r="J159" s="155">
        <f>ROUND(I159*H159,3)</f>
        <v>0</v>
      </c>
      <c r="K159" s="153" t="s">
        <v>1</v>
      </c>
      <c r="L159" s="31"/>
      <c r="M159" s="188" t="s">
        <v>1</v>
      </c>
      <c r="N159" s="189" t="s">
        <v>41</v>
      </c>
      <c r="O159" s="190"/>
      <c r="P159" s="191">
        <f>O159*H159</f>
        <v>0</v>
      </c>
      <c r="Q159" s="191">
        <v>0</v>
      </c>
      <c r="R159" s="191">
        <f>Q159*H159</f>
        <v>0</v>
      </c>
      <c r="S159" s="191">
        <v>0</v>
      </c>
      <c r="T159" s="192">
        <f>S159*H159</f>
        <v>0</v>
      </c>
      <c r="AR159" s="161" t="s">
        <v>90</v>
      </c>
      <c r="AT159" s="161" t="s">
        <v>144</v>
      </c>
      <c r="AU159" s="161" t="s">
        <v>84</v>
      </c>
      <c r="AY159" s="16" t="s">
        <v>142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6" t="s">
        <v>84</v>
      </c>
      <c r="BK159" s="163">
        <f>ROUND(I159*H159,3)</f>
        <v>0</v>
      </c>
      <c r="BL159" s="16" t="s">
        <v>90</v>
      </c>
      <c r="BM159" s="161" t="s">
        <v>453</v>
      </c>
    </row>
    <row r="160" spans="2:65" s="1" customFormat="1" ht="6.95" customHeight="1">
      <c r="B160" s="43"/>
      <c r="C160" s="44"/>
      <c r="D160" s="44"/>
      <c r="E160" s="44"/>
      <c r="F160" s="44"/>
      <c r="G160" s="44"/>
      <c r="H160" s="44"/>
      <c r="I160" s="111"/>
      <c r="J160" s="44"/>
      <c r="K160" s="44"/>
      <c r="L160" s="31"/>
    </row>
  </sheetData>
  <autoFilter ref="C120:K159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6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92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75</v>
      </c>
    </row>
    <row r="4" spans="2:46" ht="24.95" customHeight="1">
      <c r="B4" s="19"/>
      <c r="D4" s="20" t="s">
        <v>114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41" t="str">
        <f>'Rekapitulácia stavby'!K6</f>
        <v>Revitalizácia átria Trenčín</v>
      </c>
      <c r="F7" s="242"/>
      <c r="G7" s="242"/>
      <c r="H7" s="242"/>
      <c r="L7" s="19"/>
    </row>
    <row r="8" spans="2:46" s="1" customFormat="1" ht="12" customHeight="1">
      <c r="B8" s="31"/>
      <c r="D8" s="26" t="s">
        <v>115</v>
      </c>
      <c r="I8" s="90"/>
      <c r="L8" s="31"/>
    </row>
    <row r="9" spans="2:46" s="1" customFormat="1" ht="36.950000000000003" customHeight="1">
      <c r="B9" s="31"/>
      <c r="E9" s="221" t="s">
        <v>454</v>
      </c>
      <c r="F9" s="243"/>
      <c r="G9" s="243"/>
      <c r="H9" s="243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91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91" t="s">
        <v>20</v>
      </c>
      <c r="J12" s="51" t="str">
        <f>'Rekapitulácia stavby'!AN8</f>
        <v>12.6.2019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22</v>
      </c>
      <c r="I14" s="91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91" t="s">
        <v>25</v>
      </c>
      <c r="J15" s="24" t="s">
        <v>1</v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26</v>
      </c>
      <c r="I17" s="91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4" t="str">
        <f>'Rekapitulácia stavby'!E14</f>
        <v>Vyplň údaj</v>
      </c>
      <c r="F18" s="224"/>
      <c r="G18" s="224"/>
      <c r="H18" s="224"/>
      <c r="I18" s="91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28</v>
      </c>
      <c r="I20" s="91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455</v>
      </c>
      <c r="I21" s="91" t="s">
        <v>25</v>
      </c>
      <c r="J21" s="24" t="s">
        <v>1</v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91" t="s">
        <v>25</v>
      </c>
      <c r="J24" s="24" t="s">
        <v>1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34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35</v>
      </c>
      <c r="I30" s="90"/>
      <c r="J30" s="65">
        <f>ROUND(J120,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96" t="s">
        <v>36</v>
      </c>
      <c r="J32" s="34" t="s">
        <v>38</v>
      </c>
      <c r="L32" s="31"/>
    </row>
    <row r="33" spans="2:12" s="1" customFormat="1" ht="14.45" customHeight="1">
      <c r="B33" s="31"/>
      <c r="D33" s="97" t="s">
        <v>39</v>
      </c>
      <c r="E33" s="26" t="s">
        <v>40</v>
      </c>
      <c r="F33" s="98">
        <f>ROUND((SUM(BE120:BE135)),  2)</f>
        <v>0</v>
      </c>
      <c r="I33" s="99">
        <v>0.2</v>
      </c>
      <c r="J33" s="98">
        <f>ROUND(((SUM(BE120:BE135))*I33),  2)</f>
        <v>0</v>
      </c>
      <c r="L33" s="31"/>
    </row>
    <row r="34" spans="2:12" s="1" customFormat="1" ht="14.45" customHeight="1">
      <c r="B34" s="31"/>
      <c r="E34" s="26" t="s">
        <v>41</v>
      </c>
      <c r="F34" s="98">
        <f>ROUND((SUM(BF120:BF135)),  2)</f>
        <v>0</v>
      </c>
      <c r="I34" s="99">
        <v>0.2</v>
      </c>
      <c r="J34" s="98">
        <f>ROUND(((SUM(BF120:BF135))*I34),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8">
        <f>ROUND((SUM(BG120:BG135)),  2)</f>
        <v>0</v>
      </c>
      <c r="I35" s="99">
        <v>0.2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8">
        <f>ROUND((SUM(BH120:BH135)),  2)</f>
        <v>0</v>
      </c>
      <c r="I36" s="99">
        <v>0.2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8">
        <f>ROUND((SUM(BI120:BI135)),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45</v>
      </c>
      <c r="E39" s="56"/>
      <c r="F39" s="56"/>
      <c r="G39" s="102" t="s">
        <v>46</v>
      </c>
      <c r="H39" s="103" t="s">
        <v>47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108" t="s">
        <v>51</v>
      </c>
      <c r="G61" s="42" t="s">
        <v>50</v>
      </c>
      <c r="H61" s="33"/>
      <c r="I61" s="109"/>
      <c r="J61" s="11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108" t="s">
        <v>51</v>
      </c>
      <c r="G76" s="42" t="s">
        <v>50</v>
      </c>
      <c r="H76" s="33"/>
      <c r="I76" s="109"/>
      <c r="J76" s="11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118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14</v>
      </c>
      <c r="I84" s="90"/>
      <c r="L84" s="31"/>
    </row>
    <row r="85" spans="2:47" s="1" customFormat="1" ht="16.5" customHeight="1">
      <c r="B85" s="31"/>
      <c r="E85" s="241" t="str">
        <f>E7</f>
        <v>Revitalizácia átria Trenčín</v>
      </c>
      <c r="F85" s="242"/>
      <c r="G85" s="242"/>
      <c r="H85" s="242"/>
      <c r="I85" s="90"/>
      <c r="L85" s="31"/>
    </row>
    <row r="86" spans="2:47" s="1" customFormat="1" ht="12" customHeight="1">
      <c r="B86" s="31"/>
      <c r="C86" s="26" t="s">
        <v>115</v>
      </c>
      <c r="I86" s="90"/>
      <c r="L86" s="31"/>
    </row>
    <row r="87" spans="2:47" s="1" customFormat="1" ht="16.5" customHeight="1">
      <c r="B87" s="31"/>
      <c r="E87" s="221" t="str">
        <f>E9</f>
        <v>4 - SO 04 - Mobilné zázemie</v>
      </c>
      <c r="F87" s="243"/>
      <c r="G87" s="243"/>
      <c r="H87" s="243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18</v>
      </c>
      <c r="F89" s="24" t="str">
        <f>F12</f>
        <v xml:space="preserve"> </v>
      </c>
      <c r="I89" s="91" t="s">
        <v>20</v>
      </c>
      <c r="J89" s="51" t="str">
        <f>IF(J12="","",J12)</f>
        <v>12.6.2019</v>
      </c>
      <c r="L89" s="31"/>
    </row>
    <row r="90" spans="2:47" s="1" customFormat="1" ht="6.95" customHeight="1">
      <c r="B90" s="31"/>
      <c r="I90" s="90"/>
      <c r="L90" s="31"/>
    </row>
    <row r="91" spans="2:47" s="1" customFormat="1" ht="27.95" customHeight="1">
      <c r="B91" s="31"/>
      <c r="C91" s="26" t="s">
        <v>22</v>
      </c>
      <c r="F91" s="24" t="str">
        <f>E15</f>
        <v>Mesto Trenčín</v>
      </c>
      <c r="I91" s="91" t="s">
        <v>28</v>
      </c>
      <c r="J91" s="29" t="str">
        <f>E21</f>
        <v>Ing. Marek Guga arch.- m.A.g</v>
      </c>
      <c r="L91" s="31"/>
    </row>
    <row r="92" spans="2:47" s="1" customFormat="1" ht="27.95" customHeight="1">
      <c r="B92" s="31"/>
      <c r="C92" s="26" t="s">
        <v>26</v>
      </c>
      <c r="F92" s="24" t="str">
        <f>IF(E18="","",E18)</f>
        <v>Vyplň údaj</v>
      </c>
      <c r="I92" s="91" t="s">
        <v>32</v>
      </c>
      <c r="J92" s="29" t="str">
        <f>E24</f>
        <v>Martinusová Katarína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119</v>
      </c>
      <c r="D94" s="100"/>
      <c r="E94" s="100"/>
      <c r="F94" s="100"/>
      <c r="G94" s="100"/>
      <c r="H94" s="100"/>
      <c r="I94" s="114"/>
      <c r="J94" s="115" t="s">
        <v>120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121</v>
      </c>
      <c r="I96" s="90"/>
      <c r="J96" s="65">
        <f>J120</f>
        <v>0</v>
      </c>
      <c r="L96" s="31"/>
      <c r="AU96" s="16" t="s">
        <v>122</v>
      </c>
    </row>
    <row r="97" spans="2:12" s="8" customFormat="1" ht="24.95" customHeight="1">
      <c r="B97" s="117"/>
      <c r="D97" s="118" t="s">
        <v>123</v>
      </c>
      <c r="E97" s="119"/>
      <c r="F97" s="119"/>
      <c r="G97" s="119"/>
      <c r="H97" s="119"/>
      <c r="I97" s="120"/>
      <c r="J97" s="121">
        <f>J121</f>
        <v>0</v>
      </c>
      <c r="L97" s="117"/>
    </row>
    <row r="98" spans="2:12" s="9" customFormat="1" ht="19.899999999999999" customHeight="1">
      <c r="B98" s="122"/>
      <c r="D98" s="123" t="s">
        <v>125</v>
      </c>
      <c r="E98" s="124"/>
      <c r="F98" s="124"/>
      <c r="G98" s="124"/>
      <c r="H98" s="124"/>
      <c r="I98" s="125"/>
      <c r="J98" s="126">
        <f>J122</f>
        <v>0</v>
      </c>
      <c r="L98" s="122"/>
    </row>
    <row r="99" spans="2:12" s="8" customFormat="1" ht="24.95" customHeight="1">
      <c r="B99" s="117"/>
      <c r="D99" s="118" t="s">
        <v>391</v>
      </c>
      <c r="E99" s="119"/>
      <c r="F99" s="119"/>
      <c r="G99" s="119"/>
      <c r="H99" s="119"/>
      <c r="I99" s="120"/>
      <c r="J99" s="121">
        <f>J124</f>
        <v>0</v>
      </c>
      <c r="L99" s="117"/>
    </row>
    <row r="100" spans="2:12" s="9" customFormat="1" ht="19.899999999999999" customHeight="1">
      <c r="B100" s="122"/>
      <c r="D100" s="123" t="s">
        <v>456</v>
      </c>
      <c r="E100" s="124"/>
      <c r="F100" s="124"/>
      <c r="G100" s="124"/>
      <c r="H100" s="124"/>
      <c r="I100" s="125"/>
      <c r="J100" s="126">
        <f>J125</f>
        <v>0</v>
      </c>
      <c r="L100" s="122"/>
    </row>
    <row r="101" spans="2:12" s="1" customFormat="1" ht="21.75" customHeight="1">
      <c r="B101" s="31"/>
      <c r="I101" s="90"/>
      <c r="L101" s="31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111"/>
      <c r="J102" s="44"/>
      <c r="K102" s="44"/>
      <c r="L102" s="31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112"/>
      <c r="J106" s="46"/>
      <c r="K106" s="46"/>
      <c r="L106" s="31"/>
    </row>
    <row r="107" spans="2:12" s="1" customFormat="1" ht="24.95" customHeight="1">
      <c r="B107" s="31"/>
      <c r="C107" s="20" t="s">
        <v>129</v>
      </c>
      <c r="I107" s="90"/>
      <c r="L107" s="31"/>
    </row>
    <row r="108" spans="2:12" s="1" customFormat="1" ht="6.95" customHeight="1">
      <c r="B108" s="31"/>
      <c r="I108" s="90"/>
      <c r="L108" s="31"/>
    </row>
    <row r="109" spans="2:12" s="1" customFormat="1" ht="12" customHeight="1">
      <c r="B109" s="31"/>
      <c r="C109" s="26" t="s">
        <v>14</v>
      </c>
      <c r="I109" s="90"/>
      <c r="L109" s="31"/>
    </row>
    <row r="110" spans="2:12" s="1" customFormat="1" ht="16.5" customHeight="1">
      <c r="B110" s="31"/>
      <c r="E110" s="241" t="str">
        <f>E7</f>
        <v>Revitalizácia átria Trenčín</v>
      </c>
      <c r="F110" s="242"/>
      <c r="G110" s="242"/>
      <c r="H110" s="242"/>
      <c r="I110" s="90"/>
      <c r="L110" s="31"/>
    </row>
    <row r="111" spans="2:12" s="1" customFormat="1" ht="12" customHeight="1">
      <c r="B111" s="31"/>
      <c r="C111" s="26" t="s">
        <v>115</v>
      </c>
      <c r="I111" s="90"/>
      <c r="L111" s="31"/>
    </row>
    <row r="112" spans="2:12" s="1" customFormat="1" ht="16.5" customHeight="1">
      <c r="B112" s="31"/>
      <c r="E112" s="221" t="str">
        <f>E9</f>
        <v>4 - SO 04 - Mobilné zázemie</v>
      </c>
      <c r="F112" s="243"/>
      <c r="G112" s="243"/>
      <c r="H112" s="243"/>
      <c r="I112" s="90"/>
      <c r="L112" s="31"/>
    </row>
    <row r="113" spans="2:65" s="1" customFormat="1" ht="6.95" customHeight="1">
      <c r="B113" s="31"/>
      <c r="I113" s="90"/>
      <c r="L113" s="31"/>
    </row>
    <row r="114" spans="2:65" s="1" customFormat="1" ht="12" customHeight="1">
      <c r="B114" s="31"/>
      <c r="C114" s="26" t="s">
        <v>18</v>
      </c>
      <c r="F114" s="24" t="str">
        <f>F12</f>
        <v xml:space="preserve"> </v>
      </c>
      <c r="I114" s="91" t="s">
        <v>20</v>
      </c>
      <c r="J114" s="51" t="str">
        <f>IF(J12="","",J12)</f>
        <v>12.6.2019</v>
      </c>
      <c r="L114" s="31"/>
    </row>
    <row r="115" spans="2:65" s="1" customFormat="1" ht="6.95" customHeight="1">
      <c r="B115" s="31"/>
      <c r="I115" s="90"/>
      <c r="L115" s="31"/>
    </row>
    <row r="116" spans="2:65" s="1" customFormat="1" ht="27.95" customHeight="1">
      <c r="B116" s="31"/>
      <c r="C116" s="26" t="s">
        <v>22</v>
      </c>
      <c r="F116" s="24" t="str">
        <f>E15</f>
        <v>Mesto Trenčín</v>
      </c>
      <c r="I116" s="91" t="s">
        <v>28</v>
      </c>
      <c r="J116" s="29" t="str">
        <f>E21</f>
        <v>Ing. Marek Guga arch.- m.A.g</v>
      </c>
      <c r="L116" s="31"/>
    </row>
    <row r="117" spans="2:65" s="1" customFormat="1" ht="27.95" customHeight="1">
      <c r="B117" s="31"/>
      <c r="C117" s="26" t="s">
        <v>26</v>
      </c>
      <c r="F117" s="24" t="str">
        <f>IF(E18="","",E18)</f>
        <v>Vyplň údaj</v>
      </c>
      <c r="I117" s="91" t="s">
        <v>32</v>
      </c>
      <c r="J117" s="29" t="str">
        <f>E24</f>
        <v>Martinusová Katarína</v>
      </c>
      <c r="L117" s="31"/>
    </row>
    <row r="118" spans="2:65" s="1" customFormat="1" ht="10.35" customHeight="1">
      <c r="B118" s="31"/>
      <c r="I118" s="90"/>
      <c r="L118" s="31"/>
    </row>
    <row r="119" spans="2:65" s="10" customFormat="1" ht="29.25" customHeight="1">
      <c r="B119" s="127"/>
      <c r="C119" s="128" t="s">
        <v>130</v>
      </c>
      <c r="D119" s="129" t="s">
        <v>60</v>
      </c>
      <c r="E119" s="129" t="s">
        <v>56</v>
      </c>
      <c r="F119" s="129" t="s">
        <v>57</v>
      </c>
      <c r="G119" s="129" t="s">
        <v>131</v>
      </c>
      <c r="H119" s="129" t="s">
        <v>132</v>
      </c>
      <c r="I119" s="130" t="s">
        <v>133</v>
      </c>
      <c r="J119" s="131" t="s">
        <v>120</v>
      </c>
      <c r="K119" s="132" t="s">
        <v>134</v>
      </c>
      <c r="L119" s="127"/>
      <c r="M119" s="58" t="s">
        <v>1</v>
      </c>
      <c r="N119" s="59" t="s">
        <v>39</v>
      </c>
      <c r="O119" s="59" t="s">
        <v>135</v>
      </c>
      <c r="P119" s="59" t="s">
        <v>136</v>
      </c>
      <c r="Q119" s="59" t="s">
        <v>137</v>
      </c>
      <c r="R119" s="59" t="s">
        <v>138</v>
      </c>
      <c r="S119" s="59" t="s">
        <v>139</v>
      </c>
      <c r="T119" s="60" t="s">
        <v>140</v>
      </c>
    </row>
    <row r="120" spans="2:65" s="1" customFormat="1" ht="22.9" customHeight="1">
      <c r="B120" s="31"/>
      <c r="C120" s="63" t="s">
        <v>121</v>
      </c>
      <c r="I120" s="90"/>
      <c r="J120" s="133">
        <f>BK120</f>
        <v>0</v>
      </c>
      <c r="L120" s="31"/>
      <c r="M120" s="61"/>
      <c r="N120" s="52"/>
      <c r="O120" s="52"/>
      <c r="P120" s="134">
        <f>P121+P124</f>
        <v>0</v>
      </c>
      <c r="Q120" s="52"/>
      <c r="R120" s="134">
        <f>R121+R124</f>
        <v>19.325759999999999</v>
      </c>
      <c r="S120" s="52"/>
      <c r="T120" s="135">
        <f>T121+T124</f>
        <v>0</v>
      </c>
      <c r="AT120" s="16" t="s">
        <v>74</v>
      </c>
      <c r="AU120" s="16" t="s">
        <v>122</v>
      </c>
      <c r="BK120" s="136">
        <f>BK121+BK124</f>
        <v>0</v>
      </c>
    </row>
    <row r="121" spans="2:65" s="11" customFormat="1" ht="25.9" customHeight="1">
      <c r="B121" s="137"/>
      <c r="D121" s="138" t="s">
        <v>74</v>
      </c>
      <c r="E121" s="139" t="s">
        <v>141</v>
      </c>
      <c r="F121" s="139" t="s">
        <v>141</v>
      </c>
      <c r="I121" s="140"/>
      <c r="J121" s="141">
        <f>BK121</f>
        <v>0</v>
      </c>
      <c r="L121" s="137"/>
      <c r="M121" s="142"/>
      <c r="N121" s="143"/>
      <c r="O121" s="143"/>
      <c r="P121" s="144">
        <f>P122</f>
        <v>0</v>
      </c>
      <c r="Q121" s="143"/>
      <c r="R121" s="144">
        <f>R122</f>
        <v>19.325759999999999</v>
      </c>
      <c r="S121" s="143"/>
      <c r="T121" s="145">
        <f>T122</f>
        <v>0</v>
      </c>
      <c r="AR121" s="138" t="s">
        <v>80</v>
      </c>
      <c r="AT121" s="146" t="s">
        <v>74</v>
      </c>
      <c r="AU121" s="146" t="s">
        <v>75</v>
      </c>
      <c r="AY121" s="138" t="s">
        <v>142</v>
      </c>
      <c r="BK121" s="147">
        <f>BK122</f>
        <v>0</v>
      </c>
    </row>
    <row r="122" spans="2:65" s="11" customFormat="1" ht="22.9" customHeight="1">
      <c r="B122" s="137"/>
      <c r="D122" s="138" t="s">
        <v>74</v>
      </c>
      <c r="E122" s="148" t="s">
        <v>84</v>
      </c>
      <c r="F122" s="148" t="s">
        <v>218</v>
      </c>
      <c r="I122" s="140"/>
      <c r="J122" s="149">
        <f>BK122</f>
        <v>0</v>
      </c>
      <c r="L122" s="137"/>
      <c r="M122" s="142"/>
      <c r="N122" s="143"/>
      <c r="O122" s="143"/>
      <c r="P122" s="144">
        <f>P123</f>
        <v>0</v>
      </c>
      <c r="Q122" s="143"/>
      <c r="R122" s="144">
        <f>R123</f>
        <v>19.325759999999999</v>
      </c>
      <c r="S122" s="143"/>
      <c r="T122" s="145">
        <f>T123</f>
        <v>0</v>
      </c>
      <c r="AR122" s="138" t="s">
        <v>80</v>
      </c>
      <c r="AT122" s="146" t="s">
        <v>74</v>
      </c>
      <c r="AU122" s="146" t="s">
        <v>80</v>
      </c>
      <c r="AY122" s="138" t="s">
        <v>142</v>
      </c>
      <c r="BK122" s="147">
        <f>BK123</f>
        <v>0</v>
      </c>
    </row>
    <row r="123" spans="2:65" s="1" customFormat="1" ht="16.5" customHeight="1">
      <c r="B123" s="150"/>
      <c r="C123" s="151" t="s">
        <v>80</v>
      </c>
      <c r="D123" s="151" t="s">
        <v>144</v>
      </c>
      <c r="E123" s="152" t="s">
        <v>457</v>
      </c>
      <c r="F123" s="153" t="s">
        <v>458</v>
      </c>
      <c r="G123" s="154" t="s">
        <v>248</v>
      </c>
      <c r="H123" s="155">
        <v>8</v>
      </c>
      <c r="I123" s="156"/>
      <c r="J123" s="155">
        <f>ROUND(I123*H123,3)</f>
        <v>0</v>
      </c>
      <c r="K123" s="153" t="s">
        <v>1</v>
      </c>
      <c r="L123" s="31"/>
      <c r="M123" s="157" t="s">
        <v>1</v>
      </c>
      <c r="N123" s="158" t="s">
        <v>41</v>
      </c>
      <c r="O123" s="54"/>
      <c r="P123" s="159">
        <f>O123*H123</f>
        <v>0</v>
      </c>
      <c r="Q123" s="159">
        <v>2.4157199999999999</v>
      </c>
      <c r="R123" s="159">
        <f>Q123*H123</f>
        <v>19.325759999999999</v>
      </c>
      <c r="S123" s="159">
        <v>0</v>
      </c>
      <c r="T123" s="160">
        <f>S123*H123</f>
        <v>0</v>
      </c>
      <c r="AR123" s="161" t="s">
        <v>90</v>
      </c>
      <c r="AT123" s="161" t="s">
        <v>144</v>
      </c>
      <c r="AU123" s="161" t="s">
        <v>84</v>
      </c>
      <c r="AY123" s="16" t="s">
        <v>142</v>
      </c>
      <c r="BE123" s="162">
        <f>IF(N123="základná",J123,0)</f>
        <v>0</v>
      </c>
      <c r="BF123" s="162">
        <f>IF(N123="znížená",J123,0)</f>
        <v>0</v>
      </c>
      <c r="BG123" s="162">
        <f>IF(N123="zákl. prenesená",J123,0)</f>
        <v>0</v>
      </c>
      <c r="BH123" s="162">
        <f>IF(N123="zníž. prenesená",J123,0)</f>
        <v>0</v>
      </c>
      <c r="BI123" s="162">
        <f>IF(N123="nulová",J123,0)</f>
        <v>0</v>
      </c>
      <c r="BJ123" s="16" t="s">
        <v>84</v>
      </c>
      <c r="BK123" s="163">
        <f>ROUND(I123*H123,3)</f>
        <v>0</v>
      </c>
      <c r="BL123" s="16" t="s">
        <v>90</v>
      </c>
      <c r="BM123" s="161" t="s">
        <v>459</v>
      </c>
    </row>
    <row r="124" spans="2:65" s="11" customFormat="1" ht="25.9" customHeight="1">
      <c r="B124" s="137"/>
      <c r="D124" s="138" t="s">
        <v>74</v>
      </c>
      <c r="E124" s="139" t="s">
        <v>403</v>
      </c>
      <c r="F124" s="139" t="s">
        <v>404</v>
      </c>
      <c r="I124" s="140"/>
      <c r="J124" s="141">
        <f>BK124</f>
        <v>0</v>
      </c>
      <c r="L124" s="137"/>
      <c r="M124" s="142"/>
      <c r="N124" s="143"/>
      <c r="O124" s="143"/>
      <c r="P124" s="144">
        <f>P125</f>
        <v>0</v>
      </c>
      <c r="Q124" s="143"/>
      <c r="R124" s="144">
        <f>R125</f>
        <v>0</v>
      </c>
      <c r="S124" s="143"/>
      <c r="T124" s="145">
        <f>T125</f>
        <v>0</v>
      </c>
      <c r="AR124" s="138" t="s">
        <v>80</v>
      </c>
      <c r="AT124" s="146" t="s">
        <v>74</v>
      </c>
      <c r="AU124" s="146" t="s">
        <v>75</v>
      </c>
      <c r="AY124" s="138" t="s">
        <v>142</v>
      </c>
      <c r="BK124" s="147">
        <f>BK125</f>
        <v>0</v>
      </c>
    </row>
    <row r="125" spans="2:65" s="11" customFormat="1" ht="22.9" customHeight="1">
      <c r="B125" s="137"/>
      <c r="D125" s="138" t="s">
        <v>74</v>
      </c>
      <c r="E125" s="148" t="s">
        <v>460</v>
      </c>
      <c r="F125" s="148" t="s">
        <v>461</v>
      </c>
      <c r="I125" s="140"/>
      <c r="J125" s="149">
        <f>BK125</f>
        <v>0</v>
      </c>
      <c r="L125" s="137"/>
      <c r="M125" s="142"/>
      <c r="N125" s="143"/>
      <c r="O125" s="143"/>
      <c r="P125" s="144">
        <f>SUM(P126:P135)</f>
        <v>0</v>
      </c>
      <c r="Q125" s="143"/>
      <c r="R125" s="144">
        <f>SUM(R126:R135)</f>
        <v>0</v>
      </c>
      <c r="S125" s="143"/>
      <c r="T125" s="145">
        <f>SUM(T126:T135)</f>
        <v>0</v>
      </c>
      <c r="AR125" s="138" t="s">
        <v>80</v>
      </c>
      <c r="AT125" s="146" t="s">
        <v>74</v>
      </c>
      <c r="AU125" s="146" t="s">
        <v>80</v>
      </c>
      <c r="AY125" s="138" t="s">
        <v>142</v>
      </c>
      <c r="BK125" s="147">
        <f>SUM(BK126:BK135)</f>
        <v>0</v>
      </c>
    </row>
    <row r="126" spans="2:65" s="1" customFormat="1" ht="16.5" customHeight="1">
      <c r="B126" s="150"/>
      <c r="C126" s="151" t="s">
        <v>84</v>
      </c>
      <c r="D126" s="151" t="s">
        <v>144</v>
      </c>
      <c r="E126" s="152" t="s">
        <v>462</v>
      </c>
      <c r="F126" s="153" t="s">
        <v>463</v>
      </c>
      <c r="G126" s="154" t="s">
        <v>409</v>
      </c>
      <c r="H126" s="155">
        <v>838</v>
      </c>
      <c r="I126" s="156"/>
      <c r="J126" s="155">
        <f t="shared" ref="J126:J135" si="0">ROUND(I126*H126,3)</f>
        <v>0</v>
      </c>
      <c r="K126" s="153" t="s">
        <v>1</v>
      </c>
      <c r="L126" s="31"/>
      <c r="M126" s="157" t="s">
        <v>1</v>
      </c>
      <c r="N126" s="158" t="s">
        <v>41</v>
      </c>
      <c r="O126" s="54"/>
      <c r="P126" s="159">
        <f t="shared" ref="P126:P135" si="1">O126*H126</f>
        <v>0</v>
      </c>
      <c r="Q126" s="159">
        <v>0</v>
      </c>
      <c r="R126" s="159">
        <f t="shared" ref="R126:R135" si="2">Q126*H126</f>
        <v>0</v>
      </c>
      <c r="S126" s="159">
        <v>0</v>
      </c>
      <c r="T126" s="160">
        <f t="shared" ref="T126:T135" si="3">S126*H126</f>
        <v>0</v>
      </c>
      <c r="AR126" s="161" t="s">
        <v>90</v>
      </c>
      <c r="AT126" s="161" t="s">
        <v>144</v>
      </c>
      <c r="AU126" s="161" t="s">
        <v>84</v>
      </c>
      <c r="AY126" s="16" t="s">
        <v>142</v>
      </c>
      <c r="BE126" s="162">
        <f t="shared" ref="BE126:BE135" si="4">IF(N126="základná",J126,0)</f>
        <v>0</v>
      </c>
      <c r="BF126" s="162">
        <f t="shared" ref="BF126:BF135" si="5">IF(N126="znížená",J126,0)</f>
        <v>0</v>
      </c>
      <c r="BG126" s="162">
        <f t="shared" ref="BG126:BG135" si="6">IF(N126="zákl. prenesená",J126,0)</f>
        <v>0</v>
      </c>
      <c r="BH126" s="162">
        <f t="shared" ref="BH126:BH135" si="7">IF(N126="zníž. prenesená",J126,0)</f>
        <v>0</v>
      </c>
      <c r="BI126" s="162">
        <f t="shared" ref="BI126:BI135" si="8">IF(N126="nulová",J126,0)</f>
        <v>0</v>
      </c>
      <c r="BJ126" s="16" t="s">
        <v>84</v>
      </c>
      <c r="BK126" s="163">
        <f t="shared" ref="BK126:BK135" si="9">ROUND(I126*H126,3)</f>
        <v>0</v>
      </c>
      <c r="BL126" s="16" t="s">
        <v>90</v>
      </c>
      <c r="BM126" s="161" t="s">
        <v>464</v>
      </c>
    </row>
    <row r="127" spans="2:65" s="1" customFormat="1" ht="16.5" customHeight="1">
      <c r="B127" s="150"/>
      <c r="C127" s="151" t="s">
        <v>87</v>
      </c>
      <c r="D127" s="151" t="s">
        <v>144</v>
      </c>
      <c r="E127" s="152" t="s">
        <v>465</v>
      </c>
      <c r="F127" s="153" t="s">
        <v>466</v>
      </c>
      <c r="G127" s="154" t="s">
        <v>417</v>
      </c>
      <c r="H127" s="155">
        <v>1</v>
      </c>
      <c r="I127" s="156"/>
      <c r="J127" s="155">
        <f t="shared" si="0"/>
        <v>0</v>
      </c>
      <c r="K127" s="153" t="s">
        <v>1</v>
      </c>
      <c r="L127" s="31"/>
      <c r="M127" s="157" t="s">
        <v>1</v>
      </c>
      <c r="N127" s="158" t="s">
        <v>41</v>
      </c>
      <c r="O127" s="54"/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AR127" s="161" t="s">
        <v>90</v>
      </c>
      <c r="AT127" s="161" t="s">
        <v>144</v>
      </c>
      <c r="AU127" s="161" t="s">
        <v>84</v>
      </c>
      <c r="AY127" s="16" t="s">
        <v>142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6" t="s">
        <v>84</v>
      </c>
      <c r="BK127" s="163">
        <f t="shared" si="9"/>
        <v>0</v>
      </c>
      <c r="BL127" s="16" t="s">
        <v>90</v>
      </c>
      <c r="BM127" s="161" t="s">
        <v>467</v>
      </c>
    </row>
    <row r="128" spans="2:65" s="1" customFormat="1" ht="16.5" customHeight="1">
      <c r="B128" s="150"/>
      <c r="C128" s="151" t="s">
        <v>90</v>
      </c>
      <c r="D128" s="151" t="s">
        <v>144</v>
      </c>
      <c r="E128" s="152" t="s">
        <v>468</v>
      </c>
      <c r="F128" s="153" t="s">
        <v>469</v>
      </c>
      <c r="G128" s="154" t="s">
        <v>147</v>
      </c>
      <c r="H128" s="155">
        <v>21.6</v>
      </c>
      <c r="I128" s="156"/>
      <c r="J128" s="155">
        <f t="shared" si="0"/>
        <v>0</v>
      </c>
      <c r="K128" s="153" t="s">
        <v>1</v>
      </c>
      <c r="L128" s="31"/>
      <c r="M128" s="157" t="s">
        <v>1</v>
      </c>
      <c r="N128" s="158" t="s">
        <v>41</v>
      </c>
      <c r="O128" s="54"/>
      <c r="P128" s="159">
        <f t="shared" si="1"/>
        <v>0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AR128" s="161" t="s">
        <v>90</v>
      </c>
      <c r="AT128" s="161" t="s">
        <v>144</v>
      </c>
      <c r="AU128" s="161" t="s">
        <v>84</v>
      </c>
      <c r="AY128" s="16" t="s">
        <v>142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6" t="s">
        <v>84</v>
      </c>
      <c r="BK128" s="163">
        <f t="shared" si="9"/>
        <v>0</v>
      </c>
      <c r="BL128" s="16" t="s">
        <v>90</v>
      </c>
      <c r="BM128" s="161" t="s">
        <v>470</v>
      </c>
    </row>
    <row r="129" spans="2:65" s="1" customFormat="1" ht="16.5" customHeight="1">
      <c r="B129" s="150"/>
      <c r="C129" s="151" t="s">
        <v>93</v>
      </c>
      <c r="D129" s="151" t="s">
        <v>144</v>
      </c>
      <c r="E129" s="152" t="s">
        <v>471</v>
      </c>
      <c r="F129" s="153" t="s">
        <v>472</v>
      </c>
      <c r="G129" s="154" t="s">
        <v>147</v>
      </c>
      <c r="H129" s="155">
        <v>62.1</v>
      </c>
      <c r="I129" s="156"/>
      <c r="J129" s="155">
        <f t="shared" si="0"/>
        <v>0</v>
      </c>
      <c r="K129" s="153" t="s">
        <v>1</v>
      </c>
      <c r="L129" s="31"/>
      <c r="M129" s="157" t="s">
        <v>1</v>
      </c>
      <c r="N129" s="158" t="s">
        <v>41</v>
      </c>
      <c r="O129" s="54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AR129" s="161" t="s">
        <v>90</v>
      </c>
      <c r="AT129" s="161" t="s">
        <v>144</v>
      </c>
      <c r="AU129" s="161" t="s">
        <v>84</v>
      </c>
      <c r="AY129" s="16" t="s">
        <v>142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6" t="s">
        <v>84</v>
      </c>
      <c r="BK129" s="163">
        <f t="shared" si="9"/>
        <v>0</v>
      </c>
      <c r="BL129" s="16" t="s">
        <v>90</v>
      </c>
      <c r="BM129" s="161" t="s">
        <v>473</v>
      </c>
    </row>
    <row r="130" spans="2:65" s="1" customFormat="1" ht="16.5" customHeight="1">
      <c r="B130" s="150"/>
      <c r="C130" s="151" t="s">
        <v>96</v>
      </c>
      <c r="D130" s="151" t="s">
        <v>144</v>
      </c>
      <c r="E130" s="152" t="s">
        <v>474</v>
      </c>
      <c r="F130" s="153" t="s">
        <v>475</v>
      </c>
      <c r="G130" s="154" t="s">
        <v>147</v>
      </c>
      <c r="H130" s="155">
        <v>41.4</v>
      </c>
      <c r="I130" s="156"/>
      <c r="J130" s="155">
        <f t="shared" si="0"/>
        <v>0</v>
      </c>
      <c r="K130" s="153" t="s">
        <v>1</v>
      </c>
      <c r="L130" s="31"/>
      <c r="M130" s="157" t="s">
        <v>1</v>
      </c>
      <c r="N130" s="158" t="s">
        <v>41</v>
      </c>
      <c r="O130" s="54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AR130" s="161" t="s">
        <v>90</v>
      </c>
      <c r="AT130" s="161" t="s">
        <v>144</v>
      </c>
      <c r="AU130" s="161" t="s">
        <v>84</v>
      </c>
      <c r="AY130" s="16" t="s">
        <v>142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6" t="s">
        <v>84</v>
      </c>
      <c r="BK130" s="163">
        <f t="shared" si="9"/>
        <v>0</v>
      </c>
      <c r="BL130" s="16" t="s">
        <v>90</v>
      </c>
      <c r="BM130" s="161" t="s">
        <v>476</v>
      </c>
    </row>
    <row r="131" spans="2:65" s="1" customFormat="1" ht="16.5" customHeight="1">
      <c r="B131" s="150"/>
      <c r="C131" s="151" t="s">
        <v>99</v>
      </c>
      <c r="D131" s="151" t="s">
        <v>144</v>
      </c>
      <c r="E131" s="152" t="s">
        <v>477</v>
      </c>
      <c r="F131" s="153" t="s">
        <v>478</v>
      </c>
      <c r="G131" s="154" t="s">
        <v>248</v>
      </c>
      <c r="H131" s="155">
        <v>1</v>
      </c>
      <c r="I131" s="156"/>
      <c r="J131" s="155">
        <f t="shared" si="0"/>
        <v>0</v>
      </c>
      <c r="K131" s="153" t="s">
        <v>1</v>
      </c>
      <c r="L131" s="31"/>
      <c r="M131" s="157" t="s">
        <v>1</v>
      </c>
      <c r="N131" s="158" t="s">
        <v>41</v>
      </c>
      <c r="O131" s="54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AR131" s="161" t="s">
        <v>90</v>
      </c>
      <c r="AT131" s="161" t="s">
        <v>144</v>
      </c>
      <c r="AU131" s="161" t="s">
        <v>84</v>
      </c>
      <c r="AY131" s="16" t="s">
        <v>142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6" t="s">
        <v>84</v>
      </c>
      <c r="BK131" s="163">
        <f t="shared" si="9"/>
        <v>0</v>
      </c>
      <c r="BL131" s="16" t="s">
        <v>90</v>
      </c>
      <c r="BM131" s="161" t="s">
        <v>479</v>
      </c>
    </row>
    <row r="132" spans="2:65" s="1" customFormat="1" ht="24" customHeight="1">
      <c r="B132" s="150"/>
      <c r="C132" s="151" t="s">
        <v>102</v>
      </c>
      <c r="D132" s="151" t="s">
        <v>144</v>
      </c>
      <c r="E132" s="152" t="s">
        <v>480</v>
      </c>
      <c r="F132" s="153" t="s">
        <v>481</v>
      </c>
      <c r="G132" s="154" t="s">
        <v>152</v>
      </c>
      <c r="H132" s="155">
        <v>1</v>
      </c>
      <c r="I132" s="156"/>
      <c r="J132" s="155">
        <f t="shared" si="0"/>
        <v>0</v>
      </c>
      <c r="K132" s="153" t="s">
        <v>1</v>
      </c>
      <c r="L132" s="31"/>
      <c r="M132" s="157" t="s">
        <v>1</v>
      </c>
      <c r="N132" s="158" t="s">
        <v>41</v>
      </c>
      <c r="O132" s="54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AR132" s="161" t="s">
        <v>90</v>
      </c>
      <c r="AT132" s="161" t="s">
        <v>144</v>
      </c>
      <c r="AU132" s="161" t="s">
        <v>84</v>
      </c>
      <c r="AY132" s="16" t="s">
        <v>142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6" t="s">
        <v>84</v>
      </c>
      <c r="BK132" s="163">
        <f t="shared" si="9"/>
        <v>0</v>
      </c>
      <c r="BL132" s="16" t="s">
        <v>90</v>
      </c>
      <c r="BM132" s="161" t="s">
        <v>482</v>
      </c>
    </row>
    <row r="133" spans="2:65" s="1" customFormat="1" ht="16.5" customHeight="1">
      <c r="B133" s="150"/>
      <c r="C133" s="151" t="s">
        <v>105</v>
      </c>
      <c r="D133" s="151" t="s">
        <v>144</v>
      </c>
      <c r="E133" s="152" t="s">
        <v>445</v>
      </c>
      <c r="F133" s="153" t="s">
        <v>446</v>
      </c>
      <c r="G133" s="154" t="s">
        <v>147</v>
      </c>
      <c r="H133" s="155">
        <v>24</v>
      </c>
      <c r="I133" s="156"/>
      <c r="J133" s="155">
        <f t="shared" si="0"/>
        <v>0</v>
      </c>
      <c r="K133" s="153" t="s">
        <v>1</v>
      </c>
      <c r="L133" s="31"/>
      <c r="M133" s="157" t="s">
        <v>1</v>
      </c>
      <c r="N133" s="158" t="s">
        <v>41</v>
      </c>
      <c r="O133" s="54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AR133" s="161" t="s">
        <v>90</v>
      </c>
      <c r="AT133" s="161" t="s">
        <v>144</v>
      </c>
      <c r="AU133" s="161" t="s">
        <v>84</v>
      </c>
      <c r="AY133" s="16" t="s">
        <v>142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6" t="s">
        <v>84</v>
      </c>
      <c r="BK133" s="163">
        <f t="shared" si="9"/>
        <v>0</v>
      </c>
      <c r="BL133" s="16" t="s">
        <v>90</v>
      </c>
      <c r="BM133" s="161" t="s">
        <v>483</v>
      </c>
    </row>
    <row r="134" spans="2:65" s="1" customFormat="1" ht="16.5" customHeight="1">
      <c r="B134" s="150"/>
      <c r="C134" s="151" t="s">
        <v>108</v>
      </c>
      <c r="D134" s="151" t="s">
        <v>144</v>
      </c>
      <c r="E134" s="152" t="s">
        <v>448</v>
      </c>
      <c r="F134" s="153" t="s">
        <v>449</v>
      </c>
      <c r="G134" s="154" t="s">
        <v>147</v>
      </c>
      <c r="H134" s="155">
        <v>58</v>
      </c>
      <c r="I134" s="156"/>
      <c r="J134" s="155">
        <f t="shared" si="0"/>
        <v>0</v>
      </c>
      <c r="K134" s="153" t="s">
        <v>1</v>
      </c>
      <c r="L134" s="31"/>
      <c r="M134" s="157" t="s">
        <v>1</v>
      </c>
      <c r="N134" s="158" t="s">
        <v>41</v>
      </c>
      <c r="O134" s="54"/>
      <c r="P134" s="159">
        <f t="shared" si="1"/>
        <v>0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AR134" s="161" t="s">
        <v>90</v>
      </c>
      <c r="AT134" s="161" t="s">
        <v>144</v>
      </c>
      <c r="AU134" s="161" t="s">
        <v>84</v>
      </c>
      <c r="AY134" s="16" t="s">
        <v>142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6" t="s">
        <v>84</v>
      </c>
      <c r="BK134" s="163">
        <f t="shared" si="9"/>
        <v>0</v>
      </c>
      <c r="BL134" s="16" t="s">
        <v>90</v>
      </c>
      <c r="BM134" s="161" t="s">
        <v>484</v>
      </c>
    </row>
    <row r="135" spans="2:65" s="1" customFormat="1" ht="16.5" customHeight="1">
      <c r="B135" s="150"/>
      <c r="C135" s="151" t="s">
        <v>111</v>
      </c>
      <c r="D135" s="151" t="s">
        <v>144</v>
      </c>
      <c r="E135" s="152" t="s">
        <v>485</v>
      </c>
      <c r="F135" s="153" t="s">
        <v>486</v>
      </c>
      <c r="G135" s="154" t="s">
        <v>152</v>
      </c>
      <c r="H135" s="155">
        <v>1.8</v>
      </c>
      <c r="I135" s="156"/>
      <c r="J135" s="155">
        <f t="shared" si="0"/>
        <v>0</v>
      </c>
      <c r="K135" s="153" t="s">
        <v>1</v>
      </c>
      <c r="L135" s="31"/>
      <c r="M135" s="188" t="s">
        <v>1</v>
      </c>
      <c r="N135" s="189" t="s">
        <v>41</v>
      </c>
      <c r="O135" s="190"/>
      <c r="P135" s="191">
        <f t="shared" si="1"/>
        <v>0</v>
      </c>
      <c r="Q135" s="191">
        <v>0</v>
      </c>
      <c r="R135" s="191">
        <f t="shared" si="2"/>
        <v>0</v>
      </c>
      <c r="S135" s="191">
        <v>0</v>
      </c>
      <c r="T135" s="192">
        <f t="shared" si="3"/>
        <v>0</v>
      </c>
      <c r="AR135" s="161" t="s">
        <v>90</v>
      </c>
      <c r="AT135" s="161" t="s">
        <v>144</v>
      </c>
      <c r="AU135" s="161" t="s">
        <v>84</v>
      </c>
      <c r="AY135" s="16" t="s">
        <v>142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6" t="s">
        <v>84</v>
      </c>
      <c r="BK135" s="163">
        <f t="shared" si="9"/>
        <v>0</v>
      </c>
      <c r="BL135" s="16" t="s">
        <v>90</v>
      </c>
      <c r="BM135" s="161" t="s">
        <v>487</v>
      </c>
    </row>
    <row r="136" spans="2:65" s="1" customFormat="1" ht="6.95" customHeight="1">
      <c r="B136" s="43"/>
      <c r="C136" s="44"/>
      <c r="D136" s="44"/>
      <c r="E136" s="44"/>
      <c r="F136" s="44"/>
      <c r="G136" s="44"/>
      <c r="H136" s="44"/>
      <c r="I136" s="111"/>
      <c r="J136" s="44"/>
      <c r="K136" s="44"/>
      <c r="L136" s="31"/>
    </row>
  </sheetData>
  <autoFilter ref="C119:K135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22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95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75</v>
      </c>
    </row>
    <row r="4" spans="2:46" ht="24.95" customHeight="1">
      <c r="B4" s="19"/>
      <c r="D4" s="20" t="s">
        <v>114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41" t="str">
        <f>'Rekapitulácia stavby'!K6</f>
        <v>Revitalizácia átria Trenčín</v>
      </c>
      <c r="F7" s="242"/>
      <c r="G7" s="242"/>
      <c r="H7" s="242"/>
      <c r="L7" s="19"/>
    </row>
    <row r="8" spans="2:46" s="1" customFormat="1" ht="12" customHeight="1">
      <c r="B8" s="31"/>
      <c r="D8" s="26" t="s">
        <v>115</v>
      </c>
      <c r="I8" s="90"/>
      <c r="L8" s="31"/>
    </row>
    <row r="9" spans="2:46" s="1" customFormat="1" ht="36.950000000000003" customHeight="1">
      <c r="B9" s="31"/>
      <c r="E9" s="221" t="s">
        <v>488</v>
      </c>
      <c r="F9" s="243"/>
      <c r="G9" s="243"/>
      <c r="H9" s="243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91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91" t="s">
        <v>20</v>
      </c>
      <c r="J12" s="51" t="str">
        <f>'Rekapitulácia stavby'!AN8</f>
        <v>12.6.2019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22</v>
      </c>
      <c r="I14" s="91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91" t="s">
        <v>25</v>
      </c>
      <c r="J15" s="24" t="s">
        <v>1</v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26</v>
      </c>
      <c r="I17" s="91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4" t="str">
        <f>'Rekapitulácia stavby'!E14</f>
        <v>Vyplň údaj</v>
      </c>
      <c r="F18" s="224"/>
      <c r="G18" s="224"/>
      <c r="H18" s="224"/>
      <c r="I18" s="91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28</v>
      </c>
      <c r="I20" s="91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117</v>
      </c>
      <c r="I21" s="91" t="s">
        <v>25</v>
      </c>
      <c r="J21" s="24" t="s">
        <v>1</v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91" t="s">
        <v>25</v>
      </c>
      <c r="J24" s="24" t="s">
        <v>1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34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35</v>
      </c>
      <c r="I30" s="90"/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96" t="s">
        <v>36</v>
      </c>
      <c r="J32" s="34" t="s">
        <v>38</v>
      </c>
      <c r="L32" s="31"/>
    </row>
    <row r="33" spans="2:12" s="1" customFormat="1" ht="14.45" customHeight="1">
      <c r="B33" s="31"/>
      <c r="D33" s="97" t="s">
        <v>39</v>
      </c>
      <c r="E33" s="26" t="s">
        <v>40</v>
      </c>
      <c r="F33" s="98">
        <f>ROUND((SUM(BE119:BE221)),  2)</f>
        <v>0</v>
      </c>
      <c r="I33" s="99">
        <v>0.2</v>
      </c>
      <c r="J33" s="98">
        <f>ROUND(((SUM(BE119:BE221))*I33),  2)</f>
        <v>0</v>
      </c>
      <c r="L33" s="31"/>
    </row>
    <row r="34" spans="2:12" s="1" customFormat="1" ht="14.45" customHeight="1">
      <c r="B34" s="31"/>
      <c r="E34" s="26" t="s">
        <v>41</v>
      </c>
      <c r="F34" s="98">
        <f>ROUND((SUM(BF119:BF221)),  2)</f>
        <v>0</v>
      </c>
      <c r="I34" s="99">
        <v>0.2</v>
      </c>
      <c r="J34" s="98">
        <f>ROUND(((SUM(BF119:BF221))*I34),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8">
        <f>ROUND((SUM(BG119:BG221)),  2)</f>
        <v>0</v>
      </c>
      <c r="I35" s="99">
        <v>0.2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8">
        <f>ROUND((SUM(BH119:BH221)),  2)</f>
        <v>0</v>
      </c>
      <c r="I36" s="99">
        <v>0.2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8">
        <f>ROUND((SUM(BI119:BI221)),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45</v>
      </c>
      <c r="E39" s="56"/>
      <c r="F39" s="56"/>
      <c r="G39" s="102" t="s">
        <v>46</v>
      </c>
      <c r="H39" s="103" t="s">
        <v>47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108" t="s">
        <v>51</v>
      </c>
      <c r="G61" s="42" t="s">
        <v>50</v>
      </c>
      <c r="H61" s="33"/>
      <c r="I61" s="109"/>
      <c r="J61" s="11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108" t="s">
        <v>51</v>
      </c>
      <c r="G76" s="42" t="s">
        <v>50</v>
      </c>
      <c r="H76" s="33"/>
      <c r="I76" s="109"/>
      <c r="J76" s="11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118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14</v>
      </c>
      <c r="I84" s="90"/>
      <c r="L84" s="31"/>
    </row>
    <row r="85" spans="2:47" s="1" customFormat="1" ht="16.5" customHeight="1">
      <c r="B85" s="31"/>
      <c r="E85" s="241" t="str">
        <f>E7</f>
        <v>Revitalizácia átria Trenčín</v>
      </c>
      <c r="F85" s="242"/>
      <c r="G85" s="242"/>
      <c r="H85" s="242"/>
      <c r="I85" s="90"/>
      <c r="L85" s="31"/>
    </row>
    <row r="86" spans="2:47" s="1" customFormat="1" ht="12" customHeight="1">
      <c r="B86" s="31"/>
      <c r="C86" s="26" t="s">
        <v>115</v>
      </c>
      <c r="I86" s="90"/>
      <c r="L86" s="31"/>
    </row>
    <row r="87" spans="2:47" s="1" customFormat="1" ht="16.5" customHeight="1">
      <c r="B87" s="31"/>
      <c r="E87" s="221" t="str">
        <f>E9</f>
        <v>5 - SO 05 - Rozvody NN</v>
      </c>
      <c r="F87" s="243"/>
      <c r="G87" s="243"/>
      <c r="H87" s="243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18</v>
      </c>
      <c r="F89" s="24" t="str">
        <f>F12</f>
        <v xml:space="preserve"> </v>
      </c>
      <c r="I89" s="91" t="s">
        <v>20</v>
      </c>
      <c r="J89" s="51" t="str">
        <f>IF(J12="","",J12)</f>
        <v>12.6.2019</v>
      </c>
      <c r="L89" s="31"/>
    </row>
    <row r="90" spans="2:47" s="1" customFormat="1" ht="6.95" customHeight="1">
      <c r="B90" s="31"/>
      <c r="I90" s="90"/>
      <c r="L90" s="31"/>
    </row>
    <row r="91" spans="2:47" s="1" customFormat="1" ht="27.95" customHeight="1">
      <c r="B91" s="31"/>
      <c r="C91" s="26" t="s">
        <v>22</v>
      </c>
      <c r="F91" s="24" t="str">
        <f>E15</f>
        <v>Mesto Trenčín</v>
      </c>
      <c r="I91" s="91" t="s">
        <v>28</v>
      </c>
      <c r="J91" s="29" t="str">
        <f>E21</f>
        <v>G - ateliér, Ing.arch. Peter Guga</v>
      </c>
      <c r="L91" s="31"/>
    </row>
    <row r="92" spans="2:47" s="1" customFormat="1" ht="27.95" customHeight="1">
      <c r="B92" s="31"/>
      <c r="C92" s="26" t="s">
        <v>26</v>
      </c>
      <c r="F92" s="24" t="str">
        <f>IF(E18="","",E18)</f>
        <v>Vyplň údaj</v>
      </c>
      <c r="I92" s="91" t="s">
        <v>32</v>
      </c>
      <c r="J92" s="29" t="str">
        <f>E24</f>
        <v>Martinusová Katarína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119</v>
      </c>
      <c r="D94" s="100"/>
      <c r="E94" s="100"/>
      <c r="F94" s="100"/>
      <c r="G94" s="100"/>
      <c r="H94" s="100"/>
      <c r="I94" s="114"/>
      <c r="J94" s="115" t="s">
        <v>120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121</v>
      </c>
      <c r="I96" s="90"/>
      <c r="J96" s="65">
        <f>J119</f>
        <v>0</v>
      </c>
      <c r="L96" s="31"/>
      <c r="AU96" s="16" t="s">
        <v>122</v>
      </c>
    </row>
    <row r="97" spans="2:12" s="8" customFormat="1" ht="24.95" customHeight="1">
      <c r="B97" s="117"/>
      <c r="D97" s="118" t="s">
        <v>489</v>
      </c>
      <c r="E97" s="119"/>
      <c r="F97" s="119"/>
      <c r="G97" s="119"/>
      <c r="H97" s="119"/>
      <c r="I97" s="120"/>
      <c r="J97" s="121">
        <f>J120</f>
        <v>0</v>
      </c>
      <c r="L97" s="117"/>
    </row>
    <row r="98" spans="2:12" s="9" customFormat="1" ht="19.899999999999999" customHeight="1">
      <c r="B98" s="122"/>
      <c r="D98" s="123" t="s">
        <v>490</v>
      </c>
      <c r="E98" s="124"/>
      <c r="F98" s="124"/>
      <c r="G98" s="124"/>
      <c r="H98" s="124"/>
      <c r="I98" s="125"/>
      <c r="J98" s="126">
        <f>J121</f>
        <v>0</v>
      </c>
      <c r="L98" s="122"/>
    </row>
    <row r="99" spans="2:12" s="9" customFormat="1" ht="19.899999999999999" customHeight="1">
      <c r="B99" s="122"/>
      <c r="D99" s="123" t="s">
        <v>491</v>
      </c>
      <c r="E99" s="124"/>
      <c r="F99" s="124"/>
      <c r="G99" s="124"/>
      <c r="H99" s="124"/>
      <c r="I99" s="125"/>
      <c r="J99" s="126">
        <f>J204</f>
        <v>0</v>
      </c>
      <c r="L99" s="122"/>
    </row>
    <row r="100" spans="2:12" s="1" customFormat="1" ht="21.75" customHeight="1">
      <c r="B100" s="31"/>
      <c r="I100" s="90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111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112"/>
      <c r="J105" s="46"/>
      <c r="K105" s="46"/>
      <c r="L105" s="31"/>
    </row>
    <row r="106" spans="2:12" s="1" customFormat="1" ht="24.95" customHeight="1">
      <c r="B106" s="31"/>
      <c r="C106" s="20" t="s">
        <v>129</v>
      </c>
      <c r="I106" s="90"/>
      <c r="L106" s="31"/>
    </row>
    <row r="107" spans="2:12" s="1" customFormat="1" ht="6.95" customHeight="1">
      <c r="B107" s="31"/>
      <c r="I107" s="90"/>
      <c r="L107" s="31"/>
    </row>
    <row r="108" spans="2:12" s="1" customFormat="1" ht="12" customHeight="1">
      <c r="B108" s="31"/>
      <c r="C108" s="26" t="s">
        <v>14</v>
      </c>
      <c r="I108" s="90"/>
      <c r="L108" s="31"/>
    </row>
    <row r="109" spans="2:12" s="1" customFormat="1" ht="16.5" customHeight="1">
      <c r="B109" s="31"/>
      <c r="E109" s="241" t="str">
        <f>E7</f>
        <v>Revitalizácia átria Trenčín</v>
      </c>
      <c r="F109" s="242"/>
      <c r="G109" s="242"/>
      <c r="H109" s="242"/>
      <c r="I109" s="90"/>
      <c r="L109" s="31"/>
    </row>
    <row r="110" spans="2:12" s="1" customFormat="1" ht="12" customHeight="1">
      <c r="B110" s="31"/>
      <c r="C110" s="26" t="s">
        <v>115</v>
      </c>
      <c r="I110" s="90"/>
      <c r="L110" s="31"/>
    </row>
    <row r="111" spans="2:12" s="1" customFormat="1" ht="16.5" customHeight="1">
      <c r="B111" s="31"/>
      <c r="E111" s="221" t="str">
        <f>E9</f>
        <v>5 - SO 05 - Rozvody NN</v>
      </c>
      <c r="F111" s="243"/>
      <c r="G111" s="243"/>
      <c r="H111" s="243"/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18</v>
      </c>
      <c r="F113" s="24" t="str">
        <f>F12</f>
        <v xml:space="preserve"> </v>
      </c>
      <c r="I113" s="91" t="s">
        <v>20</v>
      </c>
      <c r="J113" s="51" t="str">
        <f>IF(J12="","",J12)</f>
        <v>12.6.2019</v>
      </c>
      <c r="L113" s="31"/>
    </row>
    <row r="114" spans="2:65" s="1" customFormat="1" ht="6.95" customHeight="1">
      <c r="B114" s="31"/>
      <c r="I114" s="90"/>
      <c r="L114" s="31"/>
    </row>
    <row r="115" spans="2:65" s="1" customFormat="1" ht="27.95" customHeight="1">
      <c r="B115" s="31"/>
      <c r="C115" s="26" t="s">
        <v>22</v>
      </c>
      <c r="F115" s="24" t="str">
        <f>E15</f>
        <v>Mesto Trenčín</v>
      </c>
      <c r="I115" s="91" t="s">
        <v>28</v>
      </c>
      <c r="J115" s="29" t="str">
        <f>E21</f>
        <v>G - ateliér, Ing.arch. Peter Guga</v>
      </c>
      <c r="L115" s="31"/>
    </row>
    <row r="116" spans="2:65" s="1" customFormat="1" ht="27.95" customHeight="1">
      <c r="B116" s="31"/>
      <c r="C116" s="26" t="s">
        <v>26</v>
      </c>
      <c r="F116" s="24" t="str">
        <f>IF(E18="","",E18)</f>
        <v>Vyplň údaj</v>
      </c>
      <c r="I116" s="91" t="s">
        <v>32</v>
      </c>
      <c r="J116" s="29" t="str">
        <f>E24</f>
        <v>Martinusová Katarína</v>
      </c>
      <c r="L116" s="31"/>
    </row>
    <row r="117" spans="2:65" s="1" customFormat="1" ht="10.35" customHeight="1">
      <c r="B117" s="31"/>
      <c r="I117" s="90"/>
      <c r="L117" s="31"/>
    </row>
    <row r="118" spans="2:65" s="10" customFormat="1" ht="29.25" customHeight="1">
      <c r="B118" s="127"/>
      <c r="C118" s="128" t="s">
        <v>130</v>
      </c>
      <c r="D118" s="129" t="s">
        <v>60</v>
      </c>
      <c r="E118" s="129" t="s">
        <v>56</v>
      </c>
      <c r="F118" s="129" t="s">
        <v>57</v>
      </c>
      <c r="G118" s="129" t="s">
        <v>131</v>
      </c>
      <c r="H118" s="129" t="s">
        <v>132</v>
      </c>
      <c r="I118" s="130" t="s">
        <v>133</v>
      </c>
      <c r="J118" s="131" t="s">
        <v>120</v>
      </c>
      <c r="K118" s="132" t="s">
        <v>134</v>
      </c>
      <c r="L118" s="127"/>
      <c r="M118" s="58" t="s">
        <v>1</v>
      </c>
      <c r="N118" s="59" t="s">
        <v>39</v>
      </c>
      <c r="O118" s="59" t="s">
        <v>135</v>
      </c>
      <c r="P118" s="59" t="s">
        <v>136</v>
      </c>
      <c r="Q118" s="59" t="s">
        <v>137</v>
      </c>
      <c r="R118" s="59" t="s">
        <v>138</v>
      </c>
      <c r="S118" s="59" t="s">
        <v>139</v>
      </c>
      <c r="T118" s="60" t="s">
        <v>140</v>
      </c>
    </row>
    <row r="119" spans="2:65" s="1" customFormat="1" ht="22.9" customHeight="1">
      <c r="B119" s="31"/>
      <c r="C119" s="63" t="s">
        <v>121</v>
      </c>
      <c r="I119" s="90"/>
      <c r="J119" s="133">
        <f>BK119</f>
        <v>0</v>
      </c>
      <c r="L119" s="31"/>
      <c r="M119" s="61"/>
      <c r="N119" s="52"/>
      <c r="O119" s="52"/>
      <c r="P119" s="134">
        <f>P120</f>
        <v>0</v>
      </c>
      <c r="Q119" s="52"/>
      <c r="R119" s="134">
        <f>R120</f>
        <v>0</v>
      </c>
      <c r="S119" s="52"/>
      <c r="T119" s="135">
        <f>T120</f>
        <v>0</v>
      </c>
      <c r="AT119" s="16" t="s">
        <v>74</v>
      </c>
      <c r="AU119" s="16" t="s">
        <v>122</v>
      </c>
      <c r="BK119" s="136">
        <f>BK120</f>
        <v>0</v>
      </c>
    </row>
    <row r="120" spans="2:65" s="11" customFormat="1" ht="25.9" customHeight="1">
      <c r="B120" s="137"/>
      <c r="D120" s="138" t="s">
        <v>74</v>
      </c>
      <c r="E120" s="139" t="s">
        <v>403</v>
      </c>
      <c r="F120" s="139" t="s">
        <v>492</v>
      </c>
      <c r="I120" s="140"/>
      <c r="J120" s="141">
        <f>BK120</f>
        <v>0</v>
      </c>
      <c r="L120" s="137"/>
      <c r="M120" s="142"/>
      <c r="N120" s="143"/>
      <c r="O120" s="143"/>
      <c r="P120" s="144">
        <f>P121+P204</f>
        <v>0</v>
      </c>
      <c r="Q120" s="143"/>
      <c r="R120" s="144">
        <f>R121+R204</f>
        <v>0</v>
      </c>
      <c r="S120" s="143"/>
      <c r="T120" s="145">
        <f>T121+T204</f>
        <v>0</v>
      </c>
      <c r="AR120" s="138" t="s">
        <v>80</v>
      </c>
      <c r="AT120" s="146" t="s">
        <v>74</v>
      </c>
      <c r="AU120" s="146" t="s">
        <v>75</v>
      </c>
      <c r="AY120" s="138" t="s">
        <v>142</v>
      </c>
      <c r="BK120" s="147">
        <f>BK121+BK204</f>
        <v>0</v>
      </c>
    </row>
    <row r="121" spans="2:65" s="11" customFormat="1" ht="22.9" customHeight="1">
      <c r="B121" s="137"/>
      <c r="D121" s="138" t="s">
        <v>74</v>
      </c>
      <c r="E121" s="148" t="s">
        <v>493</v>
      </c>
      <c r="F121" s="148" t="s">
        <v>494</v>
      </c>
      <c r="I121" s="140"/>
      <c r="J121" s="149">
        <f>BK121</f>
        <v>0</v>
      </c>
      <c r="L121" s="137"/>
      <c r="M121" s="142"/>
      <c r="N121" s="143"/>
      <c r="O121" s="143"/>
      <c r="P121" s="144">
        <f>SUM(P122:P203)</f>
        <v>0</v>
      </c>
      <c r="Q121" s="143"/>
      <c r="R121" s="144">
        <f>SUM(R122:R203)</f>
        <v>0</v>
      </c>
      <c r="S121" s="143"/>
      <c r="T121" s="145">
        <f>SUM(T122:T203)</f>
        <v>0</v>
      </c>
      <c r="AR121" s="138" t="s">
        <v>80</v>
      </c>
      <c r="AT121" s="146" t="s">
        <v>74</v>
      </c>
      <c r="AU121" s="146" t="s">
        <v>80</v>
      </c>
      <c r="AY121" s="138" t="s">
        <v>142</v>
      </c>
      <c r="BK121" s="147">
        <f>SUM(BK122:BK203)</f>
        <v>0</v>
      </c>
    </row>
    <row r="122" spans="2:65" s="1" customFormat="1" ht="16.5" customHeight="1">
      <c r="B122" s="150"/>
      <c r="C122" s="151" t="s">
        <v>80</v>
      </c>
      <c r="D122" s="151" t="s">
        <v>144</v>
      </c>
      <c r="E122" s="152" t="s">
        <v>495</v>
      </c>
      <c r="F122" s="153" t="s">
        <v>496</v>
      </c>
      <c r="G122" s="154" t="s">
        <v>350</v>
      </c>
      <c r="H122" s="155">
        <v>46</v>
      </c>
      <c r="I122" s="156"/>
      <c r="J122" s="155">
        <f t="shared" ref="J122:J153" si="0">ROUND(I122*H122,3)</f>
        <v>0</v>
      </c>
      <c r="K122" s="153" t="s">
        <v>1</v>
      </c>
      <c r="L122" s="31"/>
      <c r="M122" s="157" t="s">
        <v>1</v>
      </c>
      <c r="N122" s="158" t="s">
        <v>41</v>
      </c>
      <c r="O122" s="54"/>
      <c r="P122" s="159">
        <f t="shared" ref="P122:P153" si="1">O122*H122</f>
        <v>0</v>
      </c>
      <c r="Q122" s="159">
        <v>0</v>
      </c>
      <c r="R122" s="159">
        <f t="shared" ref="R122:R153" si="2">Q122*H122</f>
        <v>0</v>
      </c>
      <c r="S122" s="159">
        <v>0</v>
      </c>
      <c r="T122" s="160">
        <f t="shared" ref="T122:T153" si="3">S122*H122</f>
        <v>0</v>
      </c>
      <c r="AR122" s="161" t="s">
        <v>90</v>
      </c>
      <c r="AT122" s="161" t="s">
        <v>144</v>
      </c>
      <c r="AU122" s="161" t="s">
        <v>84</v>
      </c>
      <c r="AY122" s="16" t="s">
        <v>142</v>
      </c>
      <c r="BE122" s="162">
        <f t="shared" ref="BE122:BE153" si="4">IF(N122="základná",J122,0)</f>
        <v>0</v>
      </c>
      <c r="BF122" s="162">
        <f t="shared" ref="BF122:BF153" si="5">IF(N122="znížená",J122,0)</f>
        <v>0</v>
      </c>
      <c r="BG122" s="162">
        <f t="shared" ref="BG122:BG153" si="6">IF(N122="zákl. prenesená",J122,0)</f>
        <v>0</v>
      </c>
      <c r="BH122" s="162">
        <f t="shared" ref="BH122:BH153" si="7">IF(N122="zníž. prenesená",J122,0)</f>
        <v>0</v>
      </c>
      <c r="BI122" s="162">
        <f t="shared" ref="BI122:BI153" si="8">IF(N122="nulová",J122,0)</f>
        <v>0</v>
      </c>
      <c r="BJ122" s="16" t="s">
        <v>84</v>
      </c>
      <c r="BK122" s="163">
        <f t="shared" ref="BK122:BK153" si="9">ROUND(I122*H122,3)</f>
        <v>0</v>
      </c>
      <c r="BL122" s="16" t="s">
        <v>90</v>
      </c>
      <c r="BM122" s="161" t="s">
        <v>84</v>
      </c>
    </row>
    <row r="123" spans="2:65" s="1" customFormat="1" ht="24" customHeight="1">
      <c r="B123" s="150"/>
      <c r="C123" s="193" t="s">
        <v>84</v>
      </c>
      <c r="D123" s="193" t="s">
        <v>293</v>
      </c>
      <c r="E123" s="194" t="s">
        <v>497</v>
      </c>
      <c r="F123" s="195" t="s">
        <v>498</v>
      </c>
      <c r="G123" s="196" t="s">
        <v>350</v>
      </c>
      <c r="H123" s="197">
        <v>46</v>
      </c>
      <c r="I123" s="198"/>
      <c r="J123" s="197">
        <f t="shared" si="0"/>
        <v>0</v>
      </c>
      <c r="K123" s="195" t="s">
        <v>1</v>
      </c>
      <c r="L123" s="199"/>
      <c r="M123" s="200" t="s">
        <v>1</v>
      </c>
      <c r="N123" s="201" t="s">
        <v>41</v>
      </c>
      <c r="O123" s="54"/>
      <c r="P123" s="159">
        <f t="shared" si="1"/>
        <v>0</v>
      </c>
      <c r="Q123" s="159">
        <v>0</v>
      </c>
      <c r="R123" s="159">
        <f t="shared" si="2"/>
        <v>0</v>
      </c>
      <c r="S123" s="159">
        <v>0</v>
      </c>
      <c r="T123" s="160">
        <f t="shared" si="3"/>
        <v>0</v>
      </c>
      <c r="AR123" s="161" t="s">
        <v>102</v>
      </c>
      <c r="AT123" s="161" t="s">
        <v>293</v>
      </c>
      <c r="AU123" s="161" t="s">
        <v>84</v>
      </c>
      <c r="AY123" s="16" t="s">
        <v>142</v>
      </c>
      <c r="BE123" s="162">
        <f t="shared" si="4"/>
        <v>0</v>
      </c>
      <c r="BF123" s="162">
        <f t="shared" si="5"/>
        <v>0</v>
      </c>
      <c r="BG123" s="162">
        <f t="shared" si="6"/>
        <v>0</v>
      </c>
      <c r="BH123" s="162">
        <f t="shared" si="7"/>
        <v>0</v>
      </c>
      <c r="BI123" s="162">
        <f t="shared" si="8"/>
        <v>0</v>
      </c>
      <c r="BJ123" s="16" t="s">
        <v>84</v>
      </c>
      <c r="BK123" s="163">
        <f t="shared" si="9"/>
        <v>0</v>
      </c>
      <c r="BL123" s="16" t="s">
        <v>90</v>
      </c>
      <c r="BM123" s="161" t="s">
        <v>90</v>
      </c>
    </row>
    <row r="124" spans="2:65" s="1" customFormat="1" ht="16.5" customHeight="1">
      <c r="B124" s="150"/>
      <c r="C124" s="151" t="s">
        <v>87</v>
      </c>
      <c r="D124" s="151" t="s">
        <v>144</v>
      </c>
      <c r="E124" s="152" t="s">
        <v>499</v>
      </c>
      <c r="F124" s="153" t="s">
        <v>500</v>
      </c>
      <c r="G124" s="154" t="s">
        <v>501</v>
      </c>
      <c r="H124" s="155">
        <v>4</v>
      </c>
      <c r="I124" s="156"/>
      <c r="J124" s="155">
        <f t="shared" si="0"/>
        <v>0</v>
      </c>
      <c r="K124" s="153" t="s">
        <v>1</v>
      </c>
      <c r="L124" s="31"/>
      <c r="M124" s="157" t="s">
        <v>1</v>
      </c>
      <c r="N124" s="158" t="s">
        <v>41</v>
      </c>
      <c r="O124" s="54"/>
      <c r="P124" s="159">
        <f t="shared" si="1"/>
        <v>0</v>
      </c>
      <c r="Q124" s="159">
        <v>0</v>
      </c>
      <c r="R124" s="159">
        <f t="shared" si="2"/>
        <v>0</v>
      </c>
      <c r="S124" s="159">
        <v>0</v>
      </c>
      <c r="T124" s="160">
        <f t="shared" si="3"/>
        <v>0</v>
      </c>
      <c r="AR124" s="161" t="s">
        <v>90</v>
      </c>
      <c r="AT124" s="161" t="s">
        <v>144</v>
      </c>
      <c r="AU124" s="161" t="s">
        <v>84</v>
      </c>
      <c r="AY124" s="16" t="s">
        <v>142</v>
      </c>
      <c r="BE124" s="162">
        <f t="shared" si="4"/>
        <v>0</v>
      </c>
      <c r="BF124" s="162">
        <f t="shared" si="5"/>
        <v>0</v>
      </c>
      <c r="BG124" s="162">
        <f t="shared" si="6"/>
        <v>0</v>
      </c>
      <c r="BH124" s="162">
        <f t="shared" si="7"/>
        <v>0</v>
      </c>
      <c r="BI124" s="162">
        <f t="shared" si="8"/>
        <v>0</v>
      </c>
      <c r="BJ124" s="16" t="s">
        <v>84</v>
      </c>
      <c r="BK124" s="163">
        <f t="shared" si="9"/>
        <v>0</v>
      </c>
      <c r="BL124" s="16" t="s">
        <v>90</v>
      </c>
      <c r="BM124" s="161" t="s">
        <v>96</v>
      </c>
    </row>
    <row r="125" spans="2:65" s="1" customFormat="1" ht="24" customHeight="1">
      <c r="B125" s="150"/>
      <c r="C125" s="193" t="s">
        <v>90</v>
      </c>
      <c r="D125" s="193" t="s">
        <v>293</v>
      </c>
      <c r="E125" s="194" t="s">
        <v>502</v>
      </c>
      <c r="F125" s="195" t="s">
        <v>503</v>
      </c>
      <c r="G125" s="196" t="s">
        <v>501</v>
      </c>
      <c r="H125" s="197">
        <v>4</v>
      </c>
      <c r="I125" s="198"/>
      <c r="J125" s="197">
        <f t="shared" si="0"/>
        <v>0</v>
      </c>
      <c r="K125" s="195" t="s">
        <v>1</v>
      </c>
      <c r="L125" s="199"/>
      <c r="M125" s="200" t="s">
        <v>1</v>
      </c>
      <c r="N125" s="201" t="s">
        <v>41</v>
      </c>
      <c r="O125" s="54"/>
      <c r="P125" s="159">
        <f t="shared" si="1"/>
        <v>0</v>
      </c>
      <c r="Q125" s="159">
        <v>0</v>
      </c>
      <c r="R125" s="159">
        <f t="shared" si="2"/>
        <v>0</v>
      </c>
      <c r="S125" s="159">
        <v>0</v>
      </c>
      <c r="T125" s="160">
        <f t="shared" si="3"/>
        <v>0</v>
      </c>
      <c r="AR125" s="161" t="s">
        <v>102</v>
      </c>
      <c r="AT125" s="161" t="s">
        <v>293</v>
      </c>
      <c r="AU125" s="161" t="s">
        <v>84</v>
      </c>
      <c r="AY125" s="16" t="s">
        <v>142</v>
      </c>
      <c r="BE125" s="162">
        <f t="shared" si="4"/>
        <v>0</v>
      </c>
      <c r="BF125" s="162">
        <f t="shared" si="5"/>
        <v>0</v>
      </c>
      <c r="BG125" s="162">
        <f t="shared" si="6"/>
        <v>0</v>
      </c>
      <c r="BH125" s="162">
        <f t="shared" si="7"/>
        <v>0</v>
      </c>
      <c r="BI125" s="162">
        <f t="shared" si="8"/>
        <v>0</v>
      </c>
      <c r="BJ125" s="16" t="s">
        <v>84</v>
      </c>
      <c r="BK125" s="163">
        <f t="shared" si="9"/>
        <v>0</v>
      </c>
      <c r="BL125" s="16" t="s">
        <v>90</v>
      </c>
      <c r="BM125" s="161" t="s">
        <v>102</v>
      </c>
    </row>
    <row r="126" spans="2:65" s="1" customFormat="1" ht="16.5" customHeight="1">
      <c r="B126" s="150"/>
      <c r="C126" s="151" t="s">
        <v>93</v>
      </c>
      <c r="D126" s="151" t="s">
        <v>144</v>
      </c>
      <c r="E126" s="152" t="s">
        <v>504</v>
      </c>
      <c r="F126" s="153" t="s">
        <v>505</v>
      </c>
      <c r="G126" s="154" t="s">
        <v>501</v>
      </c>
      <c r="H126" s="155">
        <v>10</v>
      </c>
      <c r="I126" s="156"/>
      <c r="J126" s="155">
        <f t="shared" si="0"/>
        <v>0</v>
      </c>
      <c r="K126" s="153" t="s">
        <v>1</v>
      </c>
      <c r="L126" s="31"/>
      <c r="M126" s="157" t="s">
        <v>1</v>
      </c>
      <c r="N126" s="158" t="s">
        <v>41</v>
      </c>
      <c r="O126" s="54"/>
      <c r="P126" s="159">
        <f t="shared" si="1"/>
        <v>0</v>
      </c>
      <c r="Q126" s="159">
        <v>0</v>
      </c>
      <c r="R126" s="159">
        <f t="shared" si="2"/>
        <v>0</v>
      </c>
      <c r="S126" s="159">
        <v>0</v>
      </c>
      <c r="T126" s="160">
        <f t="shared" si="3"/>
        <v>0</v>
      </c>
      <c r="AR126" s="161" t="s">
        <v>90</v>
      </c>
      <c r="AT126" s="161" t="s">
        <v>144</v>
      </c>
      <c r="AU126" s="161" t="s">
        <v>84</v>
      </c>
      <c r="AY126" s="16" t="s">
        <v>142</v>
      </c>
      <c r="BE126" s="162">
        <f t="shared" si="4"/>
        <v>0</v>
      </c>
      <c r="BF126" s="162">
        <f t="shared" si="5"/>
        <v>0</v>
      </c>
      <c r="BG126" s="162">
        <f t="shared" si="6"/>
        <v>0</v>
      </c>
      <c r="BH126" s="162">
        <f t="shared" si="7"/>
        <v>0</v>
      </c>
      <c r="BI126" s="162">
        <f t="shared" si="8"/>
        <v>0</v>
      </c>
      <c r="BJ126" s="16" t="s">
        <v>84</v>
      </c>
      <c r="BK126" s="163">
        <f t="shared" si="9"/>
        <v>0</v>
      </c>
      <c r="BL126" s="16" t="s">
        <v>90</v>
      </c>
      <c r="BM126" s="161" t="s">
        <v>108</v>
      </c>
    </row>
    <row r="127" spans="2:65" s="1" customFormat="1" ht="16.5" customHeight="1">
      <c r="B127" s="150"/>
      <c r="C127" s="151" t="s">
        <v>96</v>
      </c>
      <c r="D127" s="151" t="s">
        <v>144</v>
      </c>
      <c r="E127" s="152" t="s">
        <v>506</v>
      </c>
      <c r="F127" s="153" t="s">
        <v>507</v>
      </c>
      <c r="G127" s="154" t="s">
        <v>501</v>
      </c>
      <c r="H127" s="155">
        <v>2</v>
      </c>
      <c r="I127" s="156"/>
      <c r="J127" s="155">
        <f t="shared" si="0"/>
        <v>0</v>
      </c>
      <c r="K127" s="153" t="s">
        <v>1</v>
      </c>
      <c r="L127" s="31"/>
      <c r="M127" s="157" t="s">
        <v>1</v>
      </c>
      <c r="N127" s="158" t="s">
        <v>41</v>
      </c>
      <c r="O127" s="54"/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AR127" s="161" t="s">
        <v>90</v>
      </c>
      <c r="AT127" s="161" t="s">
        <v>144</v>
      </c>
      <c r="AU127" s="161" t="s">
        <v>84</v>
      </c>
      <c r="AY127" s="16" t="s">
        <v>142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6" t="s">
        <v>84</v>
      </c>
      <c r="BK127" s="163">
        <f t="shared" si="9"/>
        <v>0</v>
      </c>
      <c r="BL127" s="16" t="s">
        <v>90</v>
      </c>
      <c r="BM127" s="161" t="s">
        <v>219</v>
      </c>
    </row>
    <row r="128" spans="2:65" s="1" customFormat="1" ht="16.5" customHeight="1">
      <c r="B128" s="150"/>
      <c r="C128" s="193" t="s">
        <v>99</v>
      </c>
      <c r="D128" s="193" t="s">
        <v>293</v>
      </c>
      <c r="E128" s="194" t="s">
        <v>508</v>
      </c>
      <c r="F128" s="195" t="s">
        <v>509</v>
      </c>
      <c r="G128" s="196" t="s">
        <v>501</v>
      </c>
      <c r="H128" s="197">
        <v>7</v>
      </c>
      <c r="I128" s="198"/>
      <c r="J128" s="197">
        <f t="shared" si="0"/>
        <v>0</v>
      </c>
      <c r="K128" s="195" t="s">
        <v>1</v>
      </c>
      <c r="L128" s="199"/>
      <c r="M128" s="200" t="s">
        <v>1</v>
      </c>
      <c r="N128" s="201" t="s">
        <v>41</v>
      </c>
      <c r="O128" s="54"/>
      <c r="P128" s="159">
        <f t="shared" si="1"/>
        <v>0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AR128" s="161" t="s">
        <v>102</v>
      </c>
      <c r="AT128" s="161" t="s">
        <v>293</v>
      </c>
      <c r="AU128" s="161" t="s">
        <v>84</v>
      </c>
      <c r="AY128" s="16" t="s">
        <v>142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6" t="s">
        <v>84</v>
      </c>
      <c r="BK128" s="163">
        <f t="shared" si="9"/>
        <v>0</v>
      </c>
      <c r="BL128" s="16" t="s">
        <v>90</v>
      </c>
      <c r="BM128" s="161" t="s">
        <v>229</v>
      </c>
    </row>
    <row r="129" spans="2:65" s="1" customFormat="1" ht="16.5" customHeight="1">
      <c r="B129" s="150"/>
      <c r="C129" s="151" t="s">
        <v>102</v>
      </c>
      <c r="D129" s="151" t="s">
        <v>144</v>
      </c>
      <c r="E129" s="152" t="s">
        <v>510</v>
      </c>
      <c r="F129" s="153" t="s">
        <v>511</v>
      </c>
      <c r="G129" s="154" t="s">
        <v>501</v>
      </c>
      <c r="H129" s="155">
        <v>2</v>
      </c>
      <c r="I129" s="156"/>
      <c r="J129" s="155">
        <f t="shared" si="0"/>
        <v>0</v>
      </c>
      <c r="K129" s="153" t="s">
        <v>1</v>
      </c>
      <c r="L129" s="31"/>
      <c r="M129" s="157" t="s">
        <v>1</v>
      </c>
      <c r="N129" s="158" t="s">
        <v>41</v>
      </c>
      <c r="O129" s="54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AR129" s="161" t="s">
        <v>90</v>
      </c>
      <c r="AT129" s="161" t="s">
        <v>144</v>
      </c>
      <c r="AU129" s="161" t="s">
        <v>84</v>
      </c>
      <c r="AY129" s="16" t="s">
        <v>142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6" t="s">
        <v>84</v>
      </c>
      <c r="BK129" s="163">
        <f t="shared" si="9"/>
        <v>0</v>
      </c>
      <c r="BL129" s="16" t="s">
        <v>90</v>
      </c>
      <c r="BM129" s="161" t="s">
        <v>240</v>
      </c>
    </row>
    <row r="130" spans="2:65" s="1" customFormat="1" ht="16.5" customHeight="1">
      <c r="B130" s="150"/>
      <c r="C130" s="151" t="s">
        <v>105</v>
      </c>
      <c r="D130" s="151" t="s">
        <v>144</v>
      </c>
      <c r="E130" s="152" t="s">
        <v>512</v>
      </c>
      <c r="F130" s="153" t="s">
        <v>513</v>
      </c>
      <c r="G130" s="154" t="s">
        <v>501</v>
      </c>
      <c r="H130" s="155">
        <v>1</v>
      </c>
      <c r="I130" s="156"/>
      <c r="J130" s="155">
        <f t="shared" si="0"/>
        <v>0</v>
      </c>
      <c r="K130" s="153" t="s">
        <v>1</v>
      </c>
      <c r="L130" s="31"/>
      <c r="M130" s="157" t="s">
        <v>1</v>
      </c>
      <c r="N130" s="158" t="s">
        <v>41</v>
      </c>
      <c r="O130" s="54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AR130" s="161" t="s">
        <v>90</v>
      </c>
      <c r="AT130" s="161" t="s">
        <v>144</v>
      </c>
      <c r="AU130" s="161" t="s">
        <v>84</v>
      </c>
      <c r="AY130" s="16" t="s">
        <v>142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6" t="s">
        <v>84</v>
      </c>
      <c r="BK130" s="163">
        <f t="shared" si="9"/>
        <v>0</v>
      </c>
      <c r="BL130" s="16" t="s">
        <v>90</v>
      </c>
      <c r="BM130" s="161" t="s">
        <v>250</v>
      </c>
    </row>
    <row r="131" spans="2:65" s="1" customFormat="1" ht="24" customHeight="1">
      <c r="B131" s="150"/>
      <c r="C131" s="193" t="s">
        <v>108</v>
      </c>
      <c r="D131" s="193" t="s">
        <v>293</v>
      </c>
      <c r="E131" s="194" t="s">
        <v>514</v>
      </c>
      <c r="F131" s="195" t="s">
        <v>515</v>
      </c>
      <c r="G131" s="196" t="s">
        <v>501</v>
      </c>
      <c r="H131" s="197">
        <v>1</v>
      </c>
      <c r="I131" s="198"/>
      <c r="J131" s="197">
        <f t="shared" si="0"/>
        <v>0</v>
      </c>
      <c r="K131" s="195" t="s">
        <v>1</v>
      </c>
      <c r="L131" s="199"/>
      <c r="M131" s="200" t="s">
        <v>1</v>
      </c>
      <c r="N131" s="201" t="s">
        <v>41</v>
      </c>
      <c r="O131" s="54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AR131" s="161" t="s">
        <v>102</v>
      </c>
      <c r="AT131" s="161" t="s">
        <v>293</v>
      </c>
      <c r="AU131" s="161" t="s">
        <v>84</v>
      </c>
      <c r="AY131" s="16" t="s">
        <v>142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6" t="s">
        <v>84</v>
      </c>
      <c r="BK131" s="163">
        <f t="shared" si="9"/>
        <v>0</v>
      </c>
      <c r="BL131" s="16" t="s">
        <v>90</v>
      </c>
      <c r="BM131" s="161" t="s">
        <v>7</v>
      </c>
    </row>
    <row r="132" spans="2:65" s="1" customFormat="1" ht="16.5" customHeight="1">
      <c r="B132" s="150"/>
      <c r="C132" s="151" t="s">
        <v>111</v>
      </c>
      <c r="D132" s="151" t="s">
        <v>144</v>
      </c>
      <c r="E132" s="152" t="s">
        <v>516</v>
      </c>
      <c r="F132" s="153" t="s">
        <v>517</v>
      </c>
      <c r="G132" s="154" t="s">
        <v>501</v>
      </c>
      <c r="H132" s="155">
        <v>3</v>
      </c>
      <c r="I132" s="156"/>
      <c r="J132" s="155">
        <f t="shared" si="0"/>
        <v>0</v>
      </c>
      <c r="K132" s="153" t="s">
        <v>1</v>
      </c>
      <c r="L132" s="31"/>
      <c r="M132" s="157" t="s">
        <v>1</v>
      </c>
      <c r="N132" s="158" t="s">
        <v>41</v>
      </c>
      <c r="O132" s="54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AR132" s="161" t="s">
        <v>90</v>
      </c>
      <c r="AT132" s="161" t="s">
        <v>144</v>
      </c>
      <c r="AU132" s="161" t="s">
        <v>84</v>
      </c>
      <c r="AY132" s="16" t="s">
        <v>142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6" t="s">
        <v>84</v>
      </c>
      <c r="BK132" s="163">
        <f t="shared" si="9"/>
        <v>0</v>
      </c>
      <c r="BL132" s="16" t="s">
        <v>90</v>
      </c>
      <c r="BM132" s="161" t="s">
        <v>267</v>
      </c>
    </row>
    <row r="133" spans="2:65" s="1" customFormat="1" ht="16.5" customHeight="1">
      <c r="B133" s="150"/>
      <c r="C133" s="193" t="s">
        <v>219</v>
      </c>
      <c r="D133" s="193" t="s">
        <v>293</v>
      </c>
      <c r="E133" s="194" t="s">
        <v>518</v>
      </c>
      <c r="F133" s="195" t="s">
        <v>519</v>
      </c>
      <c r="G133" s="196" t="s">
        <v>501</v>
      </c>
      <c r="H133" s="197">
        <v>3</v>
      </c>
      <c r="I133" s="198"/>
      <c r="J133" s="197">
        <f t="shared" si="0"/>
        <v>0</v>
      </c>
      <c r="K133" s="195" t="s">
        <v>1</v>
      </c>
      <c r="L133" s="199"/>
      <c r="M133" s="200" t="s">
        <v>1</v>
      </c>
      <c r="N133" s="201" t="s">
        <v>41</v>
      </c>
      <c r="O133" s="54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AR133" s="161" t="s">
        <v>102</v>
      </c>
      <c r="AT133" s="161" t="s">
        <v>293</v>
      </c>
      <c r="AU133" s="161" t="s">
        <v>84</v>
      </c>
      <c r="AY133" s="16" t="s">
        <v>142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6" t="s">
        <v>84</v>
      </c>
      <c r="BK133" s="163">
        <f t="shared" si="9"/>
        <v>0</v>
      </c>
      <c r="BL133" s="16" t="s">
        <v>90</v>
      </c>
      <c r="BM133" s="161" t="s">
        <v>277</v>
      </c>
    </row>
    <row r="134" spans="2:65" s="1" customFormat="1" ht="24" customHeight="1">
      <c r="B134" s="150"/>
      <c r="C134" s="151" t="s">
        <v>224</v>
      </c>
      <c r="D134" s="151" t="s">
        <v>144</v>
      </c>
      <c r="E134" s="152" t="s">
        <v>520</v>
      </c>
      <c r="F134" s="153" t="s">
        <v>521</v>
      </c>
      <c r="G134" s="154" t="s">
        <v>501</v>
      </c>
      <c r="H134" s="155">
        <v>1</v>
      </c>
      <c r="I134" s="156"/>
      <c r="J134" s="155">
        <f t="shared" si="0"/>
        <v>0</v>
      </c>
      <c r="K134" s="153" t="s">
        <v>1</v>
      </c>
      <c r="L134" s="31"/>
      <c r="M134" s="157" t="s">
        <v>1</v>
      </c>
      <c r="N134" s="158" t="s">
        <v>41</v>
      </c>
      <c r="O134" s="54"/>
      <c r="P134" s="159">
        <f t="shared" si="1"/>
        <v>0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AR134" s="161" t="s">
        <v>90</v>
      </c>
      <c r="AT134" s="161" t="s">
        <v>144</v>
      </c>
      <c r="AU134" s="161" t="s">
        <v>84</v>
      </c>
      <c r="AY134" s="16" t="s">
        <v>142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6" t="s">
        <v>84</v>
      </c>
      <c r="BK134" s="163">
        <f t="shared" si="9"/>
        <v>0</v>
      </c>
      <c r="BL134" s="16" t="s">
        <v>90</v>
      </c>
      <c r="BM134" s="161" t="s">
        <v>522</v>
      </c>
    </row>
    <row r="135" spans="2:65" s="1" customFormat="1" ht="24" customHeight="1">
      <c r="B135" s="150"/>
      <c r="C135" s="193" t="s">
        <v>229</v>
      </c>
      <c r="D135" s="193" t="s">
        <v>293</v>
      </c>
      <c r="E135" s="194" t="s">
        <v>523</v>
      </c>
      <c r="F135" s="195" t="s">
        <v>524</v>
      </c>
      <c r="G135" s="196" t="s">
        <v>501</v>
      </c>
      <c r="H135" s="197">
        <v>1</v>
      </c>
      <c r="I135" s="198"/>
      <c r="J135" s="197">
        <f t="shared" si="0"/>
        <v>0</v>
      </c>
      <c r="K135" s="195" t="s">
        <v>1</v>
      </c>
      <c r="L135" s="199"/>
      <c r="M135" s="200" t="s">
        <v>1</v>
      </c>
      <c r="N135" s="201" t="s">
        <v>41</v>
      </c>
      <c r="O135" s="54"/>
      <c r="P135" s="159">
        <f t="shared" si="1"/>
        <v>0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AR135" s="161" t="s">
        <v>102</v>
      </c>
      <c r="AT135" s="161" t="s">
        <v>293</v>
      </c>
      <c r="AU135" s="161" t="s">
        <v>84</v>
      </c>
      <c r="AY135" s="16" t="s">
        <v>142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6" t="s">
        <v>84</v>
      </c>
      <c r="BK135" s="163">
        <f t="shared" si="9"/>
        <v>0</v>
      </c>
      <c r="BL135" s="16" t="s">
        <v>90</v>
      </c>
      <c r="BM135" s="161" t="s">
        <v>525</v>
      </c>
    </row>
    <row r="136" spans="2:65" s="1" customFormat="1" ht="16.5" customHeight="1">
      <c r="B136" s="150"/>
      <c r="C136" s="193" t="s">
        <v>234</v>
      </c>
      <c r="D136" s="193" t="s">
        <v>293</v>
      </c>
      <c r="E136" s="194" t="s">
        <v>526</v>
      </c>
      <c r="F136" s="195" t="s">
        <v>527</v>
      </c>
      <c r="G136" s="196" t="s">
        <v>501</v>
      </c>
      <c r="H136" s="197">
        <v>1</v>
      </c>
      <c r="I136" s="198"/>
      <c r="J136" s="197">
        <f t="shared" si="0"/>
        <v>0</v>
      </c>
      <c r="K136" s="195" t="s">
        <v>1</v>
      </c>
      <c r="L136" s="199"/>
      <c r="M136" s="200" t="s">
        <v>1</v>
      </c>
      <c r="N136" s="201" t="s">
        <v>41</v>
      </c>
      <c r="O136" s="54"/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AR136" s="161" t="s">
        <v>102</v>
      </c>
      <c r="AT136" s="161" t="s">
        <v>293</v>
      </c>
      <c r="AU136" s="161" t="s">
        <v>84</v>
      </c>
      <c r="AY136" s="16" t="s">
        <v>142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6" t="s">
        <v>84</v>
      </c>
      <c r="BK136" s="163">
        <f t="shared" si="9"/>
        <v>0</v>
      </c>
      <c r="BL136" s="16" t="s">
        <v>90</v>
      </c>
      <c r="BM136" s="161" t="s">
        <v>528</v>
      </c>
    </row>
    <row r="137" spans="2:65" s="1" customFormat="1" ht="24" customHeight="1">
      <c r="B137" s="150"/>
      <c r="C137" s="151" t="s">
        <v>240</v>
      </c>
      <c r="D137" s="151" t="s">
        <v>144</v>
      </c>
      <c r="E137" s="152" t="s">
        <v>529</v>
      </c>
      <c r="F137" s="153" t="s">
        <v>530</v>
      </c>
      <c r="G137" s="154" t="s">
        <v>501</v>
      </c>
      <c r="H137" s="155">
        <v>1</v>
      </c>
      <c r="I137" s="156"/>
      <c r="J137" s="155">
        <f t="shared" si="0"/>
        <v>0</v>
      </c>
      <c r="K137" s="153" t="s">
        <v>1</v>
      </c>
      <c r="L137" s="31"/>
      <c r="M137" s="157" t="s">
        <v>1</v>
      </c>
      <c r="N137" s="158" t="s">
        <v>41</v>
      </c>
      <c r="O137" s="54"/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AR137" s="161" t="s">
        <v>90</v>
      </c>
      <c r="AT137" s="161" t="s">
        <v>144</v>
      </c>
      <c r="AU137" s="161" t="s">
        <v>84</v>
      </c>
      <c r="AY137" s="16" t="s">
        <v>142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6" t="s">
        <v>84</v>
      </c>
      <c r="BK137" s="163">
        <f t="shared" si="9"/>
        <v>0</v>
      </c>
      <c r="BL137" s="16" t="s">
        <v>90</v>
      </c>
      <c r="BM137" s="161" t="s">
        <v>383</v>
      </c>
    </row>
    <row r="138" spans="2:65" s="1" customFormat="1" ht="24" customHeight="1">
      <c r="B138" s="150"/>
      <c r="C138" s="193" t="s">
        <v>245</v>
      </c>
      <c r="D138" s="193" t="s">
        <v>293</v>
      </c>
      <c r="E138" s="194" t="s">
        <v>531</v>
      </c>
      <c r="F138" s="195" t="s">
        <v>532</v>
      </c>
      <c r="G138" s="196" t="s">
        <v>501</v>
      </c>
      <c r="H138" s="197">
        <v>1</v>
      </c>
      <c r="I138" s="198"/>
      <c r="J138" s="197">
        <f t="shared" si="0"/>
        <v>0</v>
      </c>
      <c r="K138" s="195" t="s">
        <v>1</v>
      </c>
      <c r="L138" s="199"/>
      <c r="M138" s="200" t="s">
        <v>1</v>
      </c>
      <c r="N138" s="201" t="s">
        <v>41</v>
      </c>
      <c r="O138" s="54"/>
      <c r="P138" s="159">
        <f t="shared" si="1"/>
        <v>0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AR138" s="161" t="s">
        <v>102</v>
      </c>
      <c r="AT138" s="161" t="s">
        <v>293</v>
      </c>
      <c r="AU138" s="161" t="s">
        <v>84</v>
      </c>
      <c r="AY138" s="16" t="s">
        <v>142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6" t="s">
        <v>84</v>
      </c>
      <c r="BK138" s="163">
        <f t="shared" si="9"/>
        <v>0</v>
      </c>
      <c r="BL138" s="16" t="s">
        <v>90</v>
      </c>
      <c r="BM138" s="161" t="s">
        <v>533</v>
      </c>
    </row>
    <row r="139" spans="2:65" s="1" customFormat="1" ht="24" customHeight="1">
      <c r="B139" s="150"/>
      <c r="C139" s="193" t="s">
        <v>250</v>
      </c>
      <c r="D139" s="193" t="s">
        <v>293</v>
      </c>
      <c r="E139" s="194" t="s">
        <v>534</v>
      </c>
      <c r="F139" s="195" t="s">
        <v>535</v>
      </c>
      <c r="G139" s="196" t="s">
        <v>501</v>
      </c>
      <c r="H139" s="197">
        <v>1</v>
      </c>
      <c r="I139" s="198"/>
      <c r="J139" s="197">
        <f t="shared" si="0"/>
        <v>0</v>
      </c>
      <c r="K139" s="195" t="s">
        <v>1</v>
      </c>
      <c r="L139" s="199"/>
      <c r="M139" s="200" t="s">
        <v>1</v>
      </c>
      <c r="N139" s="201" t="s">
        <v>41</v>
      </c>
      <c r="O139" s="54"/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AR139" s="161" t="s">
        <v>102</v>
      </c>
      <c r="AT139" s="161" t="s">
        <v>293</v>
      </c>
      <c r="AU139" s="161" t="s">
        <v>84</v>
      </c>
      <c r="AY139" s="16" t="s">
        <v>142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6" t="s">
        <v>84</v>
      </c>
      <c r="BK139" s="163">
        <f t="shared" si="9"/>
        <v>0</v>
      </c>
      <c r="BL139" s="16" t="s">
        <v>90</v>
      </c>
      <c r="BM139" s="161" t="s">
        <v>536</v>
      </c>
    </row>
    <row r="140" spans="2:65" s="1" customFormat="1" ht="24" customHeight="1">
      <c r="B140" s="150"/>
      <c r="C140" s="193" t="s">
        <v>255</v>
      </c>
      <c r="D140" s="193" t="s">
        <v>293</v>
      </c>
      <c r="E140" s="194" t="s">
        <v>537</v>
      </c>
      <c r="F140" s="195" t="s">
        <v>538</v>
      </c>
      <c r="G140" s="196" t="s">
        <v>501</v>
      </c>
      <c r="H140" s="197">
        <v>1</v>
      </c>
      <c r="I140" s="198"/>
      <c r="J140" s="197">
        <f t="shared" si="0"/>
        <v>0</v>
      </c>
      <c r="K140" s="195" t="s">
        <v>1</v>
      </c>
      <c r="L140" s="199"/>
      <c r="M140" s="200" t="s">
        <v>1</v>
      </c>
      <c r="N140" s="201" t="s">
        <v>41</v>
      </c>
      <c r="O140" s="54"/>
      <c r="P140" s="159">
        <f t="shared" si="1"/>
        <v>0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AR140" s="161" t="s">
        <v>102</v>
      </c>
      <c r="AT140" s="161" t="s">
        <v>293</v>
      </c>
      <c r="AU140" s="161" t="s">
        <v>84</v>
      </c>
      <c r="AY140" s="16" t="s">
        <v>142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6" t="s">
        <v>84</v>
      </c>
      <c r="BK140" s="163">
        <f t="shared" si="9"/>
        <v>0</v>
      </c>
      <c r="BL140" s="16" t="s">
        <v>90</v>
      </c>
      <c r="BM140" s="161" t="s">
        <v>539</v>
      </c>
    </row>
    <row r="141" spans="2:65" s="1" customFormat="1" ht="16.5" customHeight="1">
      <c r="B141" s="150"/>
      <c r="C141" s="193" t="s">
        <v>7</v>
      </c>
      <c r="D141" s="193" t="s">
        <v>293</v>
      </c>
      <c r="E141" s="194" t="s">
        <v>540</v>
      </c>
      <c r="F141" s="195" t="s">
        <v>541</v>
      </c>
      <c r="G141" s="196" t="s">
        <v>501</v>
      </c>
      <c r="H141" s="197">
        <v>1</v>
      </c>
      <c r="I141" s="198"/>
      <c r="J141" s="197">
        <f t="shared" si="0"/>
        <v>0</v>
      </c>
      <c r="K141" s="195" t="s">
        <v>1</v>
      </c>
      <c r="L141" s="199"/>
      <c r="M141" s="200" t="s">
        <v>1</v>
      </c>
      <c r="N141" s="201" t="s">
        <v>41</v>
      </c>
      <c r="O141" s="54"/>
      <c r="P141" s="159">
        <f t="shared" si="1"/>
        <v>0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AR141" s="161" t="s">
        <v>102</v>
      </c>
      <c r="AT141" s="161" t="s">
        <v>293</v>
      </c>
      <c r="AU141" s="161" t="s">
        <v>84</v>
      </c>
      <c r="AY141" s="16" t="s">
        <v>142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6" t="s">
        <v>84</v>
      </c>
      <c r="BK141" s="163">
        <f t="shared" si="9"/>
        <v>0</v>
      </c>
      <c r="BL141" s="16" t="s">
        <v>90</v>
      </c>
      <c r="BM141" s="161" t="s">
        <v>542</v>
      </c>
    </row>
    <row r="142" spans="2:65" s="1" customFormat="1" ht="16.5" customHeight="1">
      <c r="B142" s="150"/>
      <c r="C142" s="193" t="s">
        <v>263</v>
      </c>
      <c r="D142" s="193" t="s">
        <v>293</v>
      </c>
      <c r="E142" s="194" t="s">
        <v>543</v>
      </c>
      <c r="F142" s="195" t="s">
        <v>544</v>
      </c>
      <c r="G142" s="196" t="s">
        <v>501</v>
      </c>
      <c r="H142" s="197">
        <v>5</v>
      </c>
      <c r="I142" s="198"/>
      <c r="J142" s="197">
        <f t="shared" si="0"/>
        <v>0</v>
      </c>
      <c r="K142" s="195" t="s">
        <v>1</v>
      </c>
      <c r="L142" s="199"/>
      <c r="M142" s="200" t="s">
        <v>1</v>
      </c>
      <c r="N142" s="201" t="s">
        <v>41</v>
      </c>
      <c r="O142" s="54"/>
      <c r="P142" s="159">
        <f t="shared" si="1"/>
        <v>0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AR142" s="161" t="s">
        <v>102</v>
      </c>
      <c r="AT142" s="161" t="s">
        <v>293</v>
      </c>
      <c r="AU142" s="161" t="s">
        <v>84</v>
      </c>
      <c r="AY142" s="16" t="s">
        <v>142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6" t="s">
        <v>84</v>
      </c>
      <c r="BK142" s="163">
        <f t="shared" si="9"/>
        <v>0</v>
      </c>
      <c r="BL142" s="16" t="s">
        <v>90</v>
      </c>
      <c r="BM142" s="161" t="s">
        <v>545</v>
      </c>
    </row>
    <row r="143" spans="2:65" s="1" customFormat="1" ht="16.5" customHeight="1">
      <c r="B143" s="150"/>
      <c r="C143" s="193" t="s">
        <v>267</v>
      </c>
      <c r="D143" s="193" t="s">
        <v>293</v>
      </c>
      <c r="E143" s="194" t="s">
        <v>546</v>
      </c>
      <c r="F143" s="195" t="s">
        <v>547</v>
      </c>
      <c r="G143" s="196" t="s">
        <v>501</v>
      </c>
      <c r="H143" s="197">
        <v>1</v>
      </c>
      <c r="I143" s="198"/>
      <c r="J143" s="197">
        <f t="shared" si="0"/>
        <v>0</v>
      </c>
      <c r="K143" s="195" t="s">
        <v>1</v>
      </c>
      <c r="L143" s="199"/>
      <c r="M143" s="200" t="s">
        <v>1</v>
      </c>
      <c r="N143" s="201" t="s">
        <v>41</v>
      </c>
      <c r="O143" s="54"/>
      <c r="P143" s="159">
        <f t="shared" si="1"/>
        <v>0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AR143" s="161" t="s">
        <v>102</v>
      </c>
      <c r="AT143" s="161" t="s">
        <v>293</v>
      </c>
      <c r="AU143" s="161" t="s">
        <v>84</v>
      </c>
      <c r="AY143" s="16" t="s">
        <v>142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6" t="s">
        <v>84</v>
      </c>
      <c r="BK143" s="163">
        <f t="shared" si="9"/>
        <v>0</v>
      </c>
      <c r="BL143" s="16" t="s">
        <v>90</v>
      </c>
      <c r="BM143" s="161" t="s">
        <v>548</v>
      </c>
    </row>
    <row r="144" spans="2:65" s="1" customFormat="1" ht="16.5" customHeight="1">
      <c r="B144" s="150"/>
      <c r="C144" s="193" t="s">
        <v>271</v>
      </c>
      <c r="D144" s="193" t="s">
        <v>293</v>
      </c>
      <c r="E144" s="194" t="s">
        <v>549</v>
      </c>
      <c r="F144" s="195" t="s">
        <v>550</v>
      </c>
      <c r="G144" s="196" t="s">
        <v>501</v>
      </c>
      <c r="H144" s="197">
        <v>1</v>
      </c>
      <c r="I144" s="198"/>
      <c r="J144" s="197">
        <f t="shared" si="0"/>
        <v>0</v>
      </c>
      <c r="K144" s="195" t="s">
        <v>1</v>
      </c>
      <c r="L144" s="199"/>
      <c r="M144" s="200" t="s">
        <v>1</v>
      </c>
      <c r="N144" s="201" t="s">
        <v>41</v>
      </c>
      <c r="O144" s="54"/>
      <c r="P144" s="159">
        <f t="shared" si="1"/>
        <v>0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AR144" s="161" t="s">
        <v>102</v>
      </c>
      <c r="AT144" s="161" t="s">
        <v>293</v>
      </c>
      <c r="AU144" s="161" t="s">
        <v>84</v>
      </c>
      <c r="AY144" s="16" t="s">
        <v>142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6" t="s">
        <v>84</v>
      </c>
      <c r="BK144" s="163">
        <f t="shared" si="9"/>
        <v>0</v>
      </c>
      <c r="BL144" s="16" t="s">
        <v>90</v>
      </c>
      <c r="BM144" s="161" t="s">
        <v>551</v>
      </c>
    </row>
    <row r="145" spans="2:65" s="1" customFormat="1" ht="16.5" customHeight="1">
      <c r="B145" s="150"/>
      <c r="C145" s="193" t="s">
        <v>277</v>
      </c>
      <c r="D145" s="193" t="s">
        <v>293</v>
      </c>
      <c r="E145" s="194" t="s">
        <v>552</v>
      </c>
      <c r="F145" s="195" t="s">
        <v>553</v>
      </c>
      <c r="G145" s="196" t="s">
        <v>501</v>
      </c>
      <c r="H145" s="197">
        <v>1</v>
      </c>
      <c r="I145" s="198"/>
      <c r="J145" s="197">
        <f t="shared" si="0"/>
        <v>0</v>
      </c>
      <c r="K145" s="195" t="s">
        <v>1</v>
      </c>
      <c r="L145" s="199"/>
      <c r="M145" s="200" t="s">
        <v>1</v>
      </c>
      <c r="N145" s="201" t="s">
        <v>41</v>
      </c>
      <c r="O145" s="54"/>
      <c r="P145" s="159">
        <f t="shared" si="1"/>
        <v>0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AR145" s="161" t="s">
        <v>102</v>
      </c>
      <c r="AT145" s="161" t="s">
        <v>293</v>
      </c>
      <c r="AU145" s="161" t="s">
        <v>84</v>
      </c>
      <c r="AY145" s="16" t="s">
        <v>142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6" t="s">
        <v>84</v>
      </c>
      <c r="BK145" s="163">
        <f t="shared" si="9"/>
        <v>0</v>
      </c>
      <c r="BL145" s="16" t="s">
        <v>90</v>
      </c>
      <c r="BM145" s="161" t="s">
        <v>554</v>
      </c>
    </row>
    <row r="146" spans="2:65" s="1" customFormat="1" ht="24" customHeight="1">
      <c r="B146" s="150"/>
      <c r="C146" s="193" t="s">
        <v>555</v>
      </c>
      <c r="D146" s="193" t="s">
        <v>293</v>
      </c>
      <c r="E146" s="194" t="s">
        <v>556</v>
      </c>
      <c r="F146" s="195" t="s">
        <v>557</v>
      </c>
      <c r="G146" s="196" t="s">
        <v>501</v>
      </c>
      <c r="H146" s="197">
        <v>2</v>
      </c>
      <c r="I146" s="198"/>
      <c r="J146" s="197">
        <f t="shared" si="0"/>
        <v>0</v>
      </c>
      <c r="K146" s="195" t="s">
        <v>1</v>
      </c>
      <c r="L146" s="199"/>
      <c r="M146" s="200" t="s">
        <v>1</v>
      </c>
      <c r="N146" s="201" t="s">
        <v>41</v>
      </c>
      <c r="O146" s="54"/>
      <c r="P146" s="159">
        <f t="shared" si="1"/>
        <v>0</v>
      </c>
      <c r="Q146" s="159">
        <v>0</v>
      </c>
      <c r="R146" s="159">
        <f t="shared" si="2"/>
        <v>0</v>
      </c>
      <c r="S146" s="159">
        <v>0</v>
      </c>
      <c r="T146" s="160">
        <f t="shared" si="3"/>
        <v>0</v>
      </c>
      <c r="AR146" s="161" t="s">
        <v>102</v>
      </c>
      <c r="AT146" s="161" t="s">
        <v>293</v>
      </c>
      <c r="AU146" s="161" t="s">
        <v>84</v>
      </c>
      <c r="AY146" s="16" t="s">
        <v>142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6" t="s">
        <v>84</v>
      </c>
      <c r="BK146" s="163">
        <f t="shared" si="9"/>
        <v>0</v>
      </c>
      <c r="BL146" s="16" t="s">
        <v>90</v>
      </c>
      <c r="BM146" s="161" t="s">
        <v>558</v>
      </c>
    </row>
    <row r="147" spans="2:65" s="1" customFormat="1" ht="16.5" customHeight="1">
      <c r="B147" s="150"/>
      <c r="C147" s="193" t="s">
        <v>522</v>
      </c>
      <c r="D147" s="193" t="s">
        <v>293</v>
      </c>
      <c r="E147" s="194" t="s">
        <v>559</v>
      </c>
      <c r="F147" s="195" t="s">
        <v>560</v>
      </c>
      <c r="G147" s="196" t="s">
        <v>501</v>
      </c>
      <c r="H147" s="197">
        <v>5</v>
      </c>
      <c r="I147" s="198"/>
      <c r="J147" s="197">
        <f t="shared" si="0"/>
        <v>0</v>
      </c>
      <c r="K147" s="195" t="s">
        <v>1</v>
      </c>
      <c r="L147" s="199"/>
      <c r="M147" s="200" t="s">
        <v>1</v>
      </c>
      <c r="N147" s="201" t="s">
        <v>41</v>
      </c>
      <c r="O147" s="54"/>
      <c r="P147" s="159">
        <f t="shared" si="1"/>
        <v>0</v>
      </c>
      <c r="Q147" s="159">
        <v>0</v>
      </c>
      <c r="R147" s="159">
        <f t="shared" si="2"/>
        <v>0</v>
      </c>
      <c r="S147" s="159">
        <v>0</v>
      </c>
      <c r="T147" s="160">
        <f t="shared" si="3"/>
        <v>0</v>
      </c>
      <c r="AR147" s="161" t="s">
        <v>102</v>
      </c>
      <c r="AT147" s="161" t="s">
        <v>293</v>
      </c>
      <c r="AU147" s="161" t="s">
        <v>84</v>
      </c>
      <c r="AY147" s="16" t="s">
        <v>142</v>
      </c>
      <c r="BE147" s="162">
        <f t="shared" si="4"/>
        <v>0</v>
      </c>
      <c r="BF147" s="162">
        <f t="shared" si="5"/>
        <v>0</v>
      </c>
      <c r="BG147" s="162">
        <f t="shared" si="6"/>
        <v>0</v>
      </c>
      <c r="BH147" s="162">
        <f t="shared" si="7"/>
        <v>0</v>
      </c>
      <c r="BI147" s="162">
        <f t="shared" si="8"/>
        <v>0</v>
      </c>
      <c r="BJ147" s="16" t="s">
        <v>84</v>
      </c>
      <c r="BK147" s="163">
        <f t="shared" si="9"/>
        <v>0</v>
      </c>
      <c r="BL147" s="16" t="s">
        <v>90</v>
      </c>
      <c r="BM147" s="161" t="s">
        <v>561</v>
      </c>
    </row>
    <row r="148" spans="2:65" s="1" customFormat="1" ht="16.5" customHeight="1">
      <c r="B148" s="150"/>
      <c r="C148" s="193" t="s">
        <v>562</v>
      </c>
      <c r="D148" s="193" t="s">
        <v>293</v>
      </c>
      <c r="E148" s="194" t="s">
        <v>563</v>
      </c>
      <c r="F148" s="195" t="s">
        <v>564</v>
      </c>
      <c r="G148" s="196" t="s">
        <v>501</v>
      </c>
      <c r="H148" s="197">
        <v>5</v>
      </c>
      <c r="I148" s="198"/>
      <c r="J148" s="197">
        <f t="shared" si="0"/>
        <v>0</v>
      </c>
      <c r="K148" s="195" t="s">
        <v>1</v>
      </c>
      <c r="L148" s="199"/>
      <c r="M148" s="200" t="s">
        <v>1</v>
      </c>
      <c r="N148" s="201" t="s">
        <v>41</v>
      </c>
      <c r="O148" s="54"/>
      <c r="P148" s="159">
        <f t="shared" si="1"/>
        <v>0</v>
      </c>
      <c r="Q148" s="159">
        <v>0</v>
      </c>
      <c r="R148" s="159">
        <f t="shared" si="2"/>
        <v>0</v>
      </c>
      <c r="S148" s="159">
        <v>0</v>
      </c>
      <c r="T148" s="160">
        <f t="shared" si="3"/>
        <v>0</v>
      </c>
      <c r="AR148" s="161" t="s">
        <v>102</v>
      </c>
      <c r="AT148" s="161" t="s">
        <v>293</v>
      </c>
      <c r="AU148" s="161" t="s">
        <v>84</v>
      </c>
      <c r="AY148" s="16" t="s">
        <v>142</v>
      </c>
      <c r="BE148" s="162">
        <f t="shared" si="4"/>
        <v>0</v>
      </c>
      <c r="BF148" s="162">
        <f t="shared" si="5"/>
        <v>0</v>
      </c>
      <c r="BG148" s="162">
        <f t="shared" si="6"/>
        <v>0</v>
      </c>
      <c r="BH148" s="162">
        <f t="shared" si="7"/>
        <v>0</v>
      </c>
      <c r="BI148" s="162">
        <f t="shared" si="8"/>
        <v>0</v>
      </c>
      <c r="BJ148" s="16" t="s">
        <v>84</v>
      </c>
      <c r="BK148" s="163">
        <f t="shared" si="9"/>
        <v>0</v>
      </c>
      <c r="BL148" s="16" t="s">
        <v>90</v>
      </c>
      <c r="BM148" s="161" t="s">
        <v>565</v>
      </c>
    </row>
    <row r="149" spans="2:65" s="1" customFormat="1" ht="24" customHeight="1">
      <c r="B149" s="150"/>
      <c r="C149" s="193" t="s">
        <v>525</v>
      </c>
      <c r="D149" s="193" t="s">
        <v>293</v>
      </c>
      <c r="E149" s="194" t="s">
        <v>566</v>
      </c>
      <c r="F149" s="195" t="s">
        <v>567</v>
      </c>
      <c r="G149" s="196" t="s">
        <v>501</v>
      </c>
      <c r="H149" s="197">
        <v>1</v>
      </c>
      <c r="I149" s="198"/>
      <c r="J149" s="197">
        <f t="shared" si="0"/>
        <v>0</v>
      </c>
      <c r="K149" s="195" t="s">
        <v>1</v>
      </c>
      <c r="L149" s="199"/>
      <c r="M149" s="200" t="s">
        <v>1</v>
      </c>
      <c r="N149" s="201" t="s">
        <v>41</v>
      </c>
      <c r="O149" s="54"/>
      <c r="P149" s="159">
        <f t="shared" si="1"/>
        <v>0</v>
      </c>
      <c r="Q149" s="159">
        <v>0</v>
      </c>
      <c r="R149" s="159">
        <f t="shared" si="2"/>
        <v>0</v>
      </c>
      <c r="S149" s="159">
        <v>0</v>
      </c>
      <c r="T149" s="160">
        <f t="shared" si="3"/>
        <v>0</v>
      </c>
      <c r="AR149" s="161" t="s">
        <v>102</v>
      </c>
      <c r="AT149" s="161" t="s">
        <v>293</v>
      </c>
      <c r="AU149" s="161" t="s">
        <v>84</v>
      </c>
      <c r="AY149" s="16" t="s">
        <v>142</v>
      </c>
      <c r="BE149" s="162">
        <f t="shared" si="4"/>
        <v>0</v>
      </c>
      <c r="BF149" s="162">
        <f t="shared" si="5"/>
        <v>0</v>
      </c>
      <c r="BG149" s="162">
        <f t="shared" si="6"/>
        <v>0</v>
      </c>
      <c r="BH149" s="162">
        <f t="shared" si="7"/>
        <v>0</v>
      </c>
      <c r="BI149" s="162">
        <f t="shared" si="8"/>
        <v>0</v>
      </c>
      <c r="BJ149" s="16" t="s">
        <v>84</v>
      </c>
      <c r="BK149" s="163">
        <f t="shared" si="9"/>
        <v>0</v>
      </c>
      <c r="BL149" s="16" t="s">
        <v>90</v>
      </c>
      <c r="BM149" s="161" t="s">
        <v>568</v>
      </c>
    </row>
    <row r="150" spans="2:65" s="1" customFormat="1" ht="24" customHeight="1">
      <c r="B150" s="150"/>
      <c r="C150" s="151" t="s">
        <v>569</v>
      </c>
      <c r="D150" s="151" t="s">
        <v>144</v>
      </c>
      <c r="E150" s="152" t="s">
        <v>570</v>
      </c>
      <c r="F150" s="153" t="s">
        <v>571</v>
      </c>
      <c r="G150" s="154" t="s">
        <v>501</v>
      </c>
      <c r="H150" s="155">
        <v>1</v>
      </c>
      <c r="I150" s="156"/>
      <c r="J150" s="155">
        <f t="shared" si="0"/>
        <v>0</v>
      </c>
      <c r="K150" s="153" t="s">
        <v>1</v>
      </c>
      <c r="L150" s="31"/>
      <c r="M150" s="157" t="s">
        <v>1</v>
      </c>
      <c r="N150" s="158" t="s">
        <v>41</v>
      </c>
      <c r="O150" s="54"/>
      <c r="P150" s="159">
        <f t="shared" si="1"/>
        <v>0</v>
      </c>
      <c r="Q150" s="159">
        <v>0</v>
      </c>
      <c r="R150" s="159">
        <f t="shared" si="2"/>
        <v>0</v>
      </c>
      <c r="S150" s="159">
        <v>0</v>
      </c>
      <c r="T150" s="160">
        <f t="shared" si="3"/>
        <v>0</v>
      </c>
      <c r="AR150" s="161" t="s">
        <v>90</v>
      </c>
      <c r="AT150" s="161" t="s">
        <v>144</v>
      </c>
      <c r="AU150" s="161" t="s">
        <v>84</v>
      </c>
      <c r="AY150" s="16" t="s">
        <v>142</v>
      </c>
      <c r="BE150" s="162">
        <f t="shared" si="4"/>
        <v>0</v>
      </c>
      <c r="BF150" s="162">
        <f t="shared" si="5"/>
        <v>0</v>
      </c>
      <c r="BG150" s="162">
        <f t="shared" si="6"/>
        <v>0</v>
      </c>
      <c r="BH150" s="162">
        <f t="shared" si="7"/>
        <v>0</v>
      </c>
      <c r="BI150" s="162">
        <f t="shared" si="8"/>
        <v>0</v>
      </c>
      <c r="BJ150" s="16" t="s">
        <v>84</v>
      </c>
      <c r="BK150" s="163">
        <f t="shared" si="9"/>
        <v>0</v>
      </c>
      <c r="BL150" s="16" t="s">
        <v>90</v>
      </c>
      <c r="BM150" s="161" t="s">
        <v>572</v>
      </c>
    </row>
    <row r="151" spans="2:65" s="1" customFormat="1" ht="24" customHeight="1">
      <c r="B151" s="150"/>
      <c r="C151" s="193" t="s">
        <v>528</v>
      </c>
      <c r="D151" s="193" t="s">
        <v>293</v>
      </c>
      <c r="E151" s="194" t="s">
        <v>573</v>
      </c>
      <c r="F151" s="195" t="s">
        <v>574</v>
      </c>
      <c r="G151" s="196" t="s">
        <v>501</v>
      </c>
      <c r="H151" s="197">
        <v>1</v>
      </c>
      <c r="I151" s="198"/>
      <c r="J151" s="197">
        <f t="shared" si="0"/>
        <v>0</v>
      </c>
      <c r="K151" s="195" t="s">
        <v>1</v>
      </c>
      <c r="L151" s="199"/>
      <c r="M151" s="200" t="s">
        <v>1</v>
      </c>
      <c r="N151" s="201" t="s">
        <v>41</v>
      </c>
      <c r="O151" s="54"/>
      <c r="P151" s="159">
        <f t="shared" si="1"/>
        <v>0</v>
      </c>
      <c r="Q151" s="159">
        <v>0</v>
      </c>
      <c r="R151" s="159">
        <f t="shared" si="2"/>
        <v>0</v>
      </c>
      <c r="S151" s="159">
        <v>0</v>
      </c>
      <c r="T151" s="160">
        <f t="shared" si="3"/>
        <v>0</v>
      </c>
      <c r="AR151" s="161" t="s">
        <v>102</v>
      </c>
      <c r="AT151" s="161" t="s">
        <v>293</v>
      </c>
      <c r="AU151" s="161" t="s">
        <v>84</v>
      </c>
      <c r="AY151" s="16" t="s">
        <v>142</v>
      </c>
      <c r="BE151" s="162">
        <f t="shared" si="4"/>
        <v>0</v>
      </c>
      <c r="BF151" s="162">
        <f t="shared" si="5"/>
        <v>0</v>
      </c>
      <c r="BG151" s="162">
        <f t="shared" si="6"/>
        <v>0</v>
      </c>
      <c r="BH151" s="162">
        <f t="shared" si="7"/>
        <v>0</v>
      </c>
      <c r="BI151" s="162">
        <f t="shared" si="8"/>
        <v>0</v>
      </c>
      <c r="BJ151" s="16" t="s">
        <v>84</v>
      </c>
      <c r="BK151" s="163">
        <f t="shared" si="9"/>
        <v>0</v>
      </c>
      <c r="BL151" s="16" t="s">
        <v>90</v>
      </c>
      <c r="BM151" s="161" t="s">
        <v>575</v>
      </c>
    </row>
    <row r="152" spans="2:65" s="1" customFormat="1" ht="16.5" customHeight="1">
      <c r="B152" s="150"/>
      <c r="C152" s="193" t="s">
        <v>576</v>
      </c>
      <c r="D152" s="193" t="s">
        <v>293</v>
      </c>
      <c r="E152" s="194" t="s">
        <v>577</v>
      </c>
      <c r="F152" s="195" t="s">
        <v>578</v>
      </c>
      <c r="G152" s="196" t="s">
        <v>501</v>
      </c>
      <c r="H152" s="197">
        <v>1</v>
      </c>
      <c r="I152" s="198"/>
      <c r="J152" s="197">
        <f t="shared" si="0"/>
        <v>0</v>
      </c>
      <c r="K152" s="195" t="s">
        <v>1</v>
      </c>
      <c r="L152" s="199"/>
      <c r="M152" s="200" t="s">
        <v>1</v>
      </c>
      <c r="N152" s="201" t="s">
        <v>41</v>
      </c>
      <c r="O152" s="54"/>
      <c r="P152" s="159">
        <f t="shared" si="1"/>
        <v>0</v>
      </c>
      <c r="Q152" s="159">
        <v>0</v>
      </c>
      <c r="R152" s="159">
        <f t="shared" si="2"/>
        <v>0</v>
      </c>
      <c r="S152" s="159">
        <v>0</v>
      </c>
      <c r="T152" s="160">
        <f t="shared" si="3"/>
        <v>0</v>
      </c>
      <c r="AR152" s="161" t="s">
        <v>102</v>
      </c>
      <c r="AT152" s="161" t="s">
        <v>293</v>
      </c>
      <c r="AU152" s="161" t="s">
        <v>84</v>
      </c>
      <c r="AY152" s="16" t="s">
        <v>142</v>
      </c>
      <c r="BE152" s="162">
        <f t="shared" si="4"/>
        <v>0</v>
      </c>
      <c r="BF152" s="162">
        <f t="shared" si="5"/>
        <v>0</v>
      </c>
      <c r="BG152" s="162">
        <f t="shared" si="6"/>
        <v>0</v>
      </c>
      <c r="BH152" s="162">
        <f t="shared" si="7"/>
        <v>0</v>
      </c>
      <c r="BI152" s="162">
        <f t="shared" si="8"/>
        <v>0</v>
      </c>
      <c r="BJ152" s="16" t="s">
        <v>84</v>
      </c>
      <c r="BK152" s="163">
        <f t="shared" si="9"/>
        <v>0</v>
      </c>
      <c r="BL152" s="16" t="s">
        <v>90</v>
      </c>
      <c r="BM152" s="161" t="s">
        <v>579</v>
      </c>
    </row>
    <row r="153" spans="2:65" s="1" customFormat="1" ht="24" customHeight="1">
      <c r="B153" s="150"/>
      <c r="C153" s="193" t="s">
        <v>383</v>
      </c>
      <c r="D153" s="193" t="s">
        <v>293</v>
      </c>
      <c r="E153" s="194" t="s">
        <v>580</v>
      </c>
      <c r="F153" s="195" t="s">
        <v>581</v>
      </c>
      <c r="G153" s="196" t="s">
        <v>501</v>
      </c>
      <c r="H153" s="197">
        <v>1</v>
      </c>
      <c r="I153" s="198"/>
      <c r="J153" s="197">
        <f t="shared" si="0"/>
        <v>0</v>
      </c>
      <c r="K153" s="195" t="s">
        <v>1</v>
      </c>
      <c r="L153" s="199"/>
      <c r="M153" s="200" t="s">
        <v>1</v>
      </c>
      <c r="N153" s="201" t="s">
        <v>41</v>
      </c>
      <c r="O153" s="54"/>
      <c r="P153" s="159">
        <f t="shared" si="1"/>
        <v>0</v>
      </c>
      <c r="Q153" s="159">
        <v>0</v>
      </c>
      <c r="R153" s="159">
        <f t="shared" si="2"/>
        <v>0</v>
      </c>
      <c r="S153" s="159">
        <v>0</v>
      </c>
      <c r="T153" s="160">
        <f t="shared" si="3"/>
        <v>0</v>
      </c>
      <c r="AR153" s="161" t="s">
        <v>102</v>
      </c>
      <c r="AT153" s="161" t="s">
        <v>293</v>
      </c>
      <c r="AU153" s="161" t="s">
        <v>84</v>
      </c>
      <c r="AY153" s="16" t="s">
        <v>142</v>
      </c>
      <c r="BE153" s="162">
        <f t="shared" si="4"/>
        <v>0</v>
      </c>
      <c r="BF153" s="162">
        <f t="shared" si="5"/>
        <v>0</v>
      </c>
      <c r="BG153" s="162">
        <f t="shared" si="6"/>
        <v>0</v>
      </c>
      <c r="BH153" s="162">
        <f t="shared" si="7"/>
        <v>0</v>
      </c>
      <c r="BI153" s="162">
        <f t="shared" si="8"/>
        <v>0</v>
      </c>
      <c r="BJ153" s="16" t="s">
        <v>84</v>
      </c>
      <c r="BK153" s="163">
        <f t="shared" si="9"/>
        <v>0</v>
      </c>
      <c r="BL153" s="16" t="s">
        <v>90</v>
      </c>
      <c r="BM153" s="161" t="s">
        <v>582</v>
      </c>
    </row>
    <row r="154" spans="2:65" s="1" customFormat="1" ht="24" customHeight="1">
      <c r="B154" s="150"/>
      <c r="C154" s="193" t="s">
        <v>583</v>
      </c>
      <c r="D154" s="193" t="s">
        <v>293</v>
      </c>
      <c r="E154" s="194" t="s">
        <v>584</v>
      </c>
      <c r="F154" s="195" t="s">
        <v>585</v>
      </c>
      <c r="G154" s="196" t="s">
        <v>501</v>
      </c>
      <c r="H154" s="197">
        <v>1</v>
      </c>
      <c r="I154" s="198"/>
      <c r="J154" s="197">
        <f t="shared" ref="J154:J185" si="10">ROUND(I154*H154,3)</f>
        <v>0</v>
      </c>
      <c r="K154" s="195" t="s">
        <v>1</v>
      </c>
      <c r="L154" s="199"/>
      <c r="M154" s="200" t="s">
        <v>1</v>
      </c>
      <c r="N154" s="201" t="s">
        <v>41</v>
      </c>
      <c r="O154" s="54"/>
      <c r="P154" s="159">
        <f t="shared" ref="P154:P185" si="11">O154*H154</f>
        <v>0</v>
      </c>
      <c r="Q154" s="159">
        <v>0</v>
      </c>
      <c r="R154" s="159">
        <f t="shared" ref="R154:R185" si="12">Q154*H154</f>
        <v>0</v>
      </c>
      <c r="S154" s="159">
        <v>0</v>
      </c>
      <c r="T154" s="160">
        <f t="shared" ref="T154:T185" si="13">S154*H154</f>
        <v>0</v>
      </c>
      <c r="AR154" s="161" t="s">
        <v>102</v>
      </c>
      <c r="AT154" s="161" t="s">
        <v>293</v>
      </c>
      <c r="AU154" s="161" t="s">
        <v>84</v>
      </c>
      <c r="AY154" s="16" t="s">
        <v>142</v>
      </c>
      <c r="BE154" s="162">
        <f t="shared" ref="BE154:BE185" si="14">IF(N154="základná",J154,0)</f>
        <v>0</v>
      </c>
      <c r="BF154" s="162">
        <f t="shared" ref="BF154:BF185" si="15">IF(N154="znížená",J154,0)</f>
        <v>0</v>
      </c>
      <c r="BG154" s="162">
        <f t="shared" ref="BG154:BG185" si="16">IF(N154="zákl. prenesená",J154,0)</f>
        <v>0</v>
      </c>
      <c r="BH154" s="162">
        <f t="shared" ref="BH154:BH185" si="17">IF(N154="zníž. prenesená",J154,0)</f>
        <v>0</v>
      </c>
      <c r="BI154" s="162">
        <f t="shared" ref="BI154:BI185" si="18">IF(N154="nulová",J154,0)</f>
        <v>0</v>
      </c>
      <c r="BJ154" s="16" t="s">
        <v>84</v>
      </c>
      <c r="BK154" s="163">
        <f t="shared" ref="BK154:BK185" si="19">ROUND(I154*H154,3)</f>
        <v>0</v>
      </c>
      <c r="BL154" s="16" t="s">
        <v>90</v>
      </c>
      <c r="BM154" s="161" t="s">
        <v>586</v>
      </c>
    </row>
    <row r="155" spans="2:65" s="1" customFormat="1" ht="16.5" customHeight="1">
      <c r="B155" s="150"/>
      <c r="C155" s="193" t="s">
        <v>533</v>
      </c>
      <c r="D155" s="193" t="s">
        <v>293</v>
      </c>
      <c r="E155" s="194" t="s">
        <v>587</v>
      </c>
      <c r="F155" s="195" t="s">
        <v>588</v>
      </c>
      <c r="G155" s="196" t="s">
        <v>501</v>
      </c>
      <c r="H155" s="197">
        <v>1</v>
      </c>
      <c r="I155" s="198"/>
      <c r="J155" s="197">
        <f t="shared" si="10"/>
        <v>0</v>
      </c>
      <c r="K155" s="195" t="s">
        <v>1</v>
      </c>
      <c r="L155" s="199"/>
      <c r="M155" s="200" t="s">
        <v>1</v>
      </c>
      <c r="N155" s="201" t="s">
        <v>41</v>
      </c>
      <c r="O155" s="54"/>
      <c r="P155" s="159">
        <f t="shared" si="11"/>
        <v>0</v>
      </c>
      <c r="Q155" s="159">
        <v>0</v>
      </c>
      <c r="R155" s="159">
        <f t="shared" si="12"/>
        <v>0</v>
      </c>
      <c r="S155" s="159">
        <v>0</v>
      </c>
      <c r="T155" s="160">
        <f t="shared" si="13"/>
        <v>0</v>
      </c>
      <c r="AR155" s="161" t="s">
        <v>102</v>
      </c>
      <c r="AT155" s="161" t="s">
        <v>293</v>
      </c>
      <c r="AU155" s="161" t="s">
        <v>84</v>
      </c>
      <c r="AY155" s="16" t="s">
        <v>142</v>
      </c>
      <c r="BE155" s="162">
        <f t="shared" si="14"/>
        <v>0</v>
      </c>
      <c r="BF155" s="162">
        <f t="shared" si="15"/>
        <v>0</v>
      </c>
      <c r="BG155" s="162">
        <f t="shared" si="16"/>
        <v>0</v>
      </c>
      <c r="BH155" s="162">
        <f t="shared" si="17"/>
        <v>0</v>
      </c>
      <c r="BI155" s="162">
        <f t="shared" si="18"/>
        <v>0</v>
      </c>
      <c r="BJ155" s="16" t="s">
        <v>84</v>
      </c>
      <c r="BK155" s="163">
        <f t="shared" si="19"/>
        <v>0</v>
      </c>
      <c r="BL155" s="16" t="s">
        <v>90</v>
      </c>
      <c r="BM155" s="161" t="s">
        <v>589</v>
      </c>
    </row>
    <row r="156" spans="2:65" s="1" customFormat="1" ht="16.5" customHeight="1">
      <c r="B156" s="150"/>
      <c r="C156" s="193" t="s">
        <v>590</v>
      </c>
      <c r="D156" s="193" t="s">
        <v>293</v>
      </c>
      <c r="E156" s="194" t="s">
        <v>591</v>
      </c>
      <c r="F156" s="195" t="s">
        <v>547</v>
      </c>
      <c r="G156" s="196" t="s">
        <v>501</v>
      </c>
      <c r="H156" s="197">
        <v>1</v>
      </c>
      <c r="I156" s="198"/>
      <c r="J156" s="197">
        <f t="shared" si="10"/>
        <v>0</v>
      </c>
      <c r="K156" s="195" t="s">
        <v>1</v>
      </c>
      <c r="L156" s="199"/>
      <c r="M156" s="200" t="s">
        <v>1</v>
      </c>
      <c r="N156" s="201" t="s">
        <v>41</v>
      </c>
      <c r="O156" s="54"/>
      <c r="P156" s="159">
        <f t="shared" si="11"/>
        <v>0</v>
      </c>
      <c r="Q156" s="159">
        <v>0</v>
      </c>
      <c r="R156" s="159">
        <f t="shared" si="12"/>
        <v>0</v>
      </c>
      <c r="S156" s="159">
        <v>0</v>
      </c>
      <c r="T156" s="160">
        <f t="shared" si="13"/>
        <v>0</v>
      </c>
      <c r="AR156" s="161" t="s">
        <v>102</v>
      </c>
      <c r="AT156" s="161" t="s">
        <v>293</v>
      </c>
      <c r="AU156" s="161" t="s">
        <v>84</v>
      </c>
      <c r="AY156" s="16" t="s">
        <v>142</v>
      </c>
      <c r="BE156" s="162">
        <f t="shared" si="14"/>
        <v>0</v>
      </c>
      <c r="BF156" s="162">
        <f t="shared" si="15"/>
        <v>0</v>
      </c>
      <c r="BG156" s="162">
        <f t="shared" si="16"/>
        <v>0</v>
      </c>
      <c r="BH156" s="162">
        <f t="shared" si="17"/>
        <v>0</v>
      </c>
      <c r="BI156" s="162">
        <f t="shared" si="18"/>
        <v>0</v>
      </c>
      <c r="BJ156" s="16" t="s">
        <v>84</v>
      </c>
      <c r="BK156" s="163">
        <f t="shared" si="19"/>
        <v>0</v>
      </c>
      <c r="BL156" s="16" t="s">
        <v>90</v>
      </c>
      <c r="BM156" s="161" t="s">
        <v>592</v>
      </c>
    </row>
    <row r="157" spans="2:65" s="1" customFormat="1" ht="16.5" customHeight="1">
      <c r="B157" s="150"/>
      <c r="C157" s="193" t="s">
        <v>536</v>
      </c>
      <c r="D157" s="193" t="s">
        <v>293</v>
      </c>
      <c r="E157" s="194" t="s">
        <v>593</v>
      </c>
      <c r="F157" s="195" t="s">
        <v>553</v>
      </c>
      <c r="G157" s="196" t="s">
        <v>501</v>
      </c>
      <c r="H157" s="197">
        <v>1</v>
      </c>
      <c r="I157" s="198"/>
      <c r="J157" s="197">
        <f t="shared" si="10"/>
        <v>0</v>
      </c>
      <c r="K157" s="195" t="s">
        <v>1</v>
      </c>
      <c r="L157" s="199"/>
      <c r="M157" s="200" t="s">
        <v>1</v>
      </c>
      <c r="N157" s="201" t="s">
        <v>41</v>
      </c>
      <c r="O157" s="54"/>
      <c r="P157" s="159">
        <f t="shared" si="11"/>
        <v>0</v>
      </c>
      <c r="Q157" s="159">
        <v>0</v>
      </c>
      <c r="R157" s="159">
        <f t="shared" si="12"/>
        <v>0</v>
      </c>
      <c r="S157" s="159">
        <v>0</v>
      </c>
      <c r="T157" s="160">
        <f t="shared" si="13"/>
        <v>0</v>
      </c>
      <c r="AR157" s="161" t="s">
        <v>102</v>
      </c>
      <c r="AT157" s="161" t="s">
        <v>293</v>
      </c>
      <c r="AU157" s="161" t="s">
        <v>84</v>
      </c>
      <c r="AY157" s="16" t="s">
        <v>142</v>
      </c>
      <c r="BE157" s="162">
        <f t="shared" si="14"/>
        <v>0</v>
      </c>
      <c r="BF157" s="162">
        <f t="shared" si="15"/>
        <v>0</v>
      </c>
      <c r="BG157" s="162">
        <f t="shared" si="16"/>
        <v>0</v>
      </c>
      <c r="BH157" s="162">
        <f t="shared" si="17"/>
        <v>0</v>
      </c>
      <c r="BI157" s="162">
        <f t="shared" si="18"/>
        <v>0</v>
      </c>
      <c r="BJ157" s="16" t="s">
        <v>84</v>
      </c>
      <c r="BK157" s="163">
        <f t="shared" si="19"/>
        <v>0</v>
      </c>
      <c r="BL157" s="16" t="s">
        <v>90</v>
      </c>
      <c r="BM157" s="161" t="s">
        <v>594</v>
      </c>
    </row>
    <row r="158" spans="2:65" s="1" customFormat="1" ht="24" customHeight="1">
      <c r="B158" s="150"/>
      <c r="C158" s="193" t="s">
        <v>595</v>
      </c>
      <c r="D158" s="193" t="s">
        <v>293</v>
      </c>
      <c r="E158" s="194" t="s">
        <v>596</v>
      </c>
      <c r="F158" s="195" t="s">
        <v>597</v>
      </c>
      <c r="G158" s="196" t="s">
        <v>501</v>
      </c>
      <c r="H158" s="197">
        <v>1</v>
      </c>
      <c r="I158" s="198"/>
      <c r="J158" s="197">
        <f t="shared" si="10"/>
        <v>0</v>
      </c>
      <c r="K158" s="195" t="s">
        <v>1</v>
      </c>
      <c r="L158" s="199"/>
      <c r="M158" s="200" t="s">
        <v>1</v>
      </c>
      <c r="N158" s="201" t="s">
        <v>41</v>
      </c>
      <c r="O158" s="54"/>
      <c r="P158" s="159">
        <f t="shared" si="11"/>
        <v>0</v>
      </c>
      <c r="Q158" s="159">
        <v>0</v>
      </c>
      <c r="R158" s="159">
        <f t="shared" si="12"/>
        <v>0</v>
      </c>
      <c r="S158" s="159">
        <v>0</v>
      </c>
      <c r="T158" s="160">
        <f t="shared" si="13"/>
        <v>0</v>
      </c>
      <c r="AR158" s="161" t="s">
        <v>102</v>
      </c>
      <c r="AT158" s="161" t="s">
        <v>293</v>
      </c>
      <c r="AU158" s="161" t="s">
        <v>84</v>
      </c>
      <c r="AY158" s="16" t="s">
        <v>142</v>
      </c>
      <c r="BE158" s="162">
        <f t="shared" si="14"/>
        <v>0</v>
      </c>
      <c r="BF158" s="162">
        <f t="shared" si="15"/>
        <v>0</v>
      </c>
      <c r="BG158" s="162">
        <f t="shared" si="16"/>
        <v>0</v>
      </c>
      <c r="BH158" s="162">
        <f t="shared" si="17"/>
        <v>0</v>
      </c>
      <c r="BI158" s="162">
        <f t="shared" si="18"/>
        <v>0</v>
      </c>
      <c r="BJ158" s="16" t="s">
        <v>84</v>
      </c>
      <c r="BK158" s="163">
        <f t="shared" si="19"/>
        <v>0</v>
      </c>
      <c r="BL158" s="16" t="s">
        <v>90</v>
      </c>
      <c r="BM158" s="161" t="s">
        <v>598</v>
      </c>
    </row>
    <row r="159" spans="2:65" s="1" customFormat="1" ht="24" customHeight="1">
      <c r="B159" s="150"/>
      <c r="C159" s="193" t="s">
        <v>539</v>
      </c>
      <c r="D159" s="193" t="s">
        <v>293</v>
      </c>
      <c r="E159" s="194" t="s">
        <v>599</v>
      </c>
      <c r="F159" s="195" t="s">
        <v>600</v>
      </c>
      <c r="G159" s="196" t="s">
        <v>501</v>
      </c>
      <c r="H159" s="197">
        <v>1</v>
      </c>
      <c r="I159" s="198"/>
      <c r="J159" s="197">
        <f t="shared" si="10"/>
        <v>0</v>
      </c>
      <c r="K159" s="195" t="s">
        <v>1</v>
      </c>
      <c r="L159" s="199"/>
      <c r="M159" s="200" t="s">
        <v>1</v>
      </c>
      <c r="N159" s="201" t="s">
        <v>41</v>
      </c>
      <c r="O159" s="54"/>
      <c r="P159" s="159">
        <f t="shared" si="11"/>
        <v>0</v>
      </c>
      <c r="Q159" s="159">
        <v>0</v>
      </c>
      <c r="R159" s="159">
        <f t="shared" si="12"/>
        <v>0</v>
      </c>
      <c r="S159" s="159">
        <v>0</v>
      </c>
      <c r="T159" s="160">
        <f t="shared" si="13"/>
        <v>0</v>
      </c>
      <c r="AR159" s="161" t="s">
        <v>102</v>
      </c>
      <c r="AT159" s="161" t="s">
        <v>293</v>
      </c>
      <c r="AU159" s="161" t="s">
        <v>84</v>
      </c>
      <c r="AY159" s="16" t="s">
        <v>142</v>
      </c>
      <c r="BE159" s="162">
        <f t="shared" si="14"/>
        <v>0</v>
      </c>
      <c r="BF159" s="162">
        <f t="shared" si="15"/>
        <v>0</v>
      </c>
      <c r="BG159" s="162">
        <f t="shared" si="16"/>
        <v>0</v>
      </c>
      <c r="BH159" s="162">
        <f t="shared" si="17"/>
        <v>0</v>
      </c>
      <c r="BI159" s="162">
        <f t="shared" si="18"/>
        <v>0</v>
      </c>
      <c r="BJ159" s="16" t="s">
        <v>84</v>
      </c>
      <c r="BK159" s="163">
        <f t="shared" si="19"/>
        <v>0</v>
      </c>
      <c r="BL159" s="16" t="s">
        <v>90</v>
      </c>
      <c r="BM159" s="161" t="s">
        <v>601</v>
      </c>
    </row>
    <row r="160" spans="2:65" s="1" customFormat="1" ht="24" customHeight="1">
      <c r="B160" s="150"/>
      <c r="C160" s="193" t="s">
        <v>602</v>
      </c>
      <c r="D160" s="193" t="s">
        <v>293</v>
      </c>
      <c r="E160" s="194" t="s">
        <v>603</v>
      </c>
      <c r="F160" s="195" t="s">
        <v>604</v>
      </c>
      <c r="G160" s="196" t="s">
        <v>501</v>
      </c>
      <c r="H160" s="197">
        <v>1</v>
      </c>
      <c r="I160" s="198"/>
      <c r="J160" s="197">
        <f t="shared" si="10"/>
        <v>0</v>
      </c>
      <c r="K160" s="195" t="s">
        <v>1</v>
      </c>
      <c r="L160" s="199"/>
      <c r="M160" s="200" t="s">
        <v>1</v>
      </c>
      <c r="N160" s="201" t="s">
        <v>41</v>
      </c>
      <c r="O160" s="54"/>
      <c r="P160" s="159">
        <f t="shared" si="11"/>
        <v>0</v>
      </c>
      <c r="Q160" s="159">
        <v>0</v>
      </c>
      <c r="R160" s="159">
        <f t="shared" si="12"/>
        <v>0</v>
      </c>
      <c r="S160" s="159">
        <v>0</v>
      </c>
      <c r="T160" s="160">
        <f t="shared" si="13"/>
        <v>0</v>
      </c>
      <c r="AR160" s="161" t="s">
        <v>102</v>
      </c>
      <c r="AT160" s="161" t="s">
        <v>293</v>
      </c>
      <c r="AU160" s="161" t="s">
        <v>84</v>
      </c>
      <c r="AY160" s="16" t="s">
        <v>142</v>
      </c>
      <c r="BE160" s="162">
        <f t="shared" si="14"/>
        <v>0</v>
      </c>
      <c r="BF160" s="162">
        <f t="shared" si="15"/>
        <v>0</v>
      </c>
      <c r="BG160" s="162">
        <f t="shared" si="16"/>
        <v>0</v>
      </c>
      <c r="BH160" s="162">
        <f t="shared" si="17"/>
        <v>0</v>
      </c>
      <c r="BI160" s="162">
        <f t="shared" si="18"/>
        <v>0</v>
      </c>
      <c r="BJ160" s="16" t="s">
        <v>84</v>
      </c>
      <c r="BK160" s="163">
        <f t="shared" si="19"/>
        <v>0</v>
      </c>
      <c r="BL160" s="16" t="s">
        <v>90</v>
      </c>
      <c r="BM160" s="161" t="s">
        <v>605</v>
      </c>
    </row>
    <row r="161" spans="2:65" s="1" customFormat="1" ht="24" customHeight="1">
      <c r="B161" s="150"/>
      <c r="C161" s="193" t="s">
        <v>542</v>
      </c>
      <c r="D161" s="193" t="s">
        <v>293</v>
      </c>
      <c r="E161" s="194" t="s">
        <v>606</v>
      </c>
      <c r="F161" s="195" t="s">
        <v>607</v>
      </c>
      <c r="G161" s="196" t="s">
        <v>501</v>
      </c>
      <c r="H161" s="197">
        <v>1</v>
      </c>
      <c r="I161" s="198"/>
      <c r="J161" s="197">
        <f t="shared" si="10"/>
        <v>0</v>
      </c>
      <c r="K161" s="195" t="s">
        <v>1</v>
      </c>
      <c r="L161" s="199"/>
      <c r="M161" s="200" t="s">
        <v>1</v>
      </c>
      <c r="N161" s="201" t="s">
        <v>41</v>
      </c>
      <c r="O161" s="54"/>
      <c r="P161" s="159">
        <f t="shared" si="11"/>
        <v>0</v>
      </c>
      <c r="Q161" s="159">
        <v>0</v>
      </c>
      <c r="R161" s="159">
        <f t="shared" si="12"/>
        <v>0</v>
      </c>
      <c r="S161" s="159">
        <v>0</v>
      </c>
      <c r="T161" s="160">
        <f t="shared" si="13"/>
        <v>0</v>
      </c>
      <c r="AR161" s="161" t="s">
        <v>102</v>
      </c>
      <c r="AT161" s="161" t="s">
        <v>293</v>
      </c>
      <c r="AU161" s="161" t="s">
        <v>84</v>
      </c>
      <c r="AY161" s="16" t="s">
        <v>142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6" t="s">
        <v>84</v>
      </c>
      <c r="BK161" s="163">
        <f t="shared" si="19"/>
        <v>0</v>
      </c>
      <c r="BL161" s="16" t="s">
        <v>90</v>
      </c>
      <c r="BM161" s="161" t="s">
        <v>608</v>
      </c>
    </row>
    <row r="162" spans="2:65" s="1" customFormat="1" ht="16.5" customHeight="1">
      <c r="B162" s="150"/>
      <c r="C162" s="193" t="s">
        <v>609</v>
      </c>
      <c r="D162" s="193" t="s">
        <v>293</v>
      </c>
      <c r="E162" s="194" t="s">
        <v>610</v>
      </c>
      <c r="F162" s="195" t="s">
        <v>611</v>
      </c>
      <c r="G162" s="196" t="s">
        <v>501</v>
      </c>
      <c r="H162" s="197">
        <v>3</v>
      </c>
      <c r="I162" s="198"/>
      <c r="J162" s="197">
        <f t="shared" si="10"/>
        <v>0</v>
      </c>
      <c r="K162" s="195" t="s">
        <v>1</v>
      </c>
      <c r="L162" s="199"/>
      <c r="M162" s="200" t="s">
        <v>1</v>
      </c>
      <c r="N162" s="201" t="s">
        <v>41</v>
      </c>
      <c r="O162" s="54"/>
      <c r="P162" s="159">
        <f t="shared" si="11"/>
        <v>0</v>
      </c>
      <c r="Q162" s="159">
        <v>0</v>
      </c>
      <c r="R162" s="159">
        <f t="shared" si="12"/>
        <v>0</v>
      </c>
      <c r="S162" s="159">
        <v>0</v>
      </c>
      <c r="T162" s="160">
        <f t="shared" si="13"/>
        <v>0</v>
      </c>
      <c r="AR162" s="161" t="s">
        <v>102</v>
      </c>
      <c r="AT162" s="161" t="s">
        <v>293</v>
      </c>
      <c r="AU162" s="161" t="s">
        <v>84</v>
      </c>
      <c r="AY162" s="16" t="s">
        <v>142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6" t="s">
        <v>84</v>
      </c>
      <c r="BK162" s="163">
        <f t="shared" si="19"/>
        <v>0</v>
      </c>
      <c r="BL162" s="16" t="s">
        <v>90</v>
      </c>
      <c r="BM162" s="161" t="s">
        <v>612</v>
      </c>
    </row>
    <row r="163" spans="2:65" s="1" customFormat="1" ht="16.5" customHeight="1">
      <c r="B163" s="150"/>
      <c r="C163" s="193" t="s">
        <v>545</v>
      </c>
      <c r="D163" s="193" t="s">
        <v>293</v>
      </c>
      <c r="E163" s="194" t="s">
        <v>613</v>
      </c>
      <c r="F163" s="195" t="s">
        <v>614</v>
      </c>
      <c r="G163" s="196" t="s">
        <v>501</v>
      </c>
      <c r="H163" s="197">
        <v>1</v>
      </c>
      <c r="I163" s="198"/>
      <c r="J163" s="197">
        <f t="shared" si="10"/>
        <v>0</v>
      </c>
      <c r="K163" s="195" t="s">
        <v>1</v>
      </c>
      <c r="L163" s="199"/>
      <c r="M163" s="200" t="s">
        <v>1</v>
      </c>
      <c r="N163" s="201" t="s">
        <v>41</v>
      </c>
      <c r="O163" s="54"/>
      <c r="P163" s="159">
        <f t="shared" si="11"/>
        <v>0</v>
      </c>
      <c r="Q163" s="159">
        <v>0</v>
      </c>
      <c r="R163" s="159">
        <f t="shared" si="12"/>
        <v>0</v>
      </c>
      <c r="S163" s="159">
        <v>0</v>
      </c>
      <c r="T163" s="160">
        <f t="shared" si="13"/>
        <v>0</v>
      </c>
      <c r="AR163" s="161" t="s">
        <v>102</v>
      </c>
      <c r="AT163" s="161" t="s">
        <v>293</v>
      </c>
      <c r="AU163" s="161" t="s">
        <v>84</v>
      </c>
      <c r="AY163" s="16" t="s">
        <v>142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6" t="s">
        <v>84</v>
      </c>
      <c r="BK163" s="163">
        <f t="shared" si="19"/>
        <v>0</v>
      </c>
      <c r="BL163" s="16" t="s">
        <v>90</v>
      </c>
      <c r="BM163" s="161" t="s">
        <v>615</v>
      </c>
    </row>
    <row r="164" spans="2:65" s="1" customFormat="1" ht="24" customHeight="1">
      <c r="B164" s="150"/>
      <c r="C164" s="151" t="s">
        <v>616</v>
      </c>
      <c r="D164" s="151" t="s">
        <v>144</v>
      </c>
      <c r="E164" s="152" t="s">
        <v>617</v>
      </c>
      <c r="F164" s="153" t="s">
        <v>618</v>
      </c>
      <c r="G164" s="154" t="s">
        <v>501</v>
      </c>
      <c r="H164" s="155">
        <v>4</v>
      </c>
      <c r="I164" s="156"/>
      <c r="J164" s="155">
        <f t="shared" si="10"/>
        <v>0</v>
      </c>
      <c r="K164" s="153" t="s">
        <v>1</v>
      </c>
      <c r="L164" s="31"/>
      <c r="M164" s="157" t="s">
        <v>1</v>
      </c>
      <c r="N164" s="158" t="s">
        <v>41</v>
      </c>
      <c r="O164" s="54"/>
      <c r="P164" s="159">
        <f t="shared" si="11"/>
        <v>0</v>
      </c>
      <c r="Q164" s="159">
        <v>0</v>
      </c>
      <c r="R164" s="159">
        <f t="shared" si="12"/>
        <v>0</v>
      </c>
      <c r="S164" s="159">
        <v>0</v>
      </c>
      <c r="T164" s="160">
        <f t="shared" si="13"/>
        <v>0</v>
      </c>
      <c r="AR164" s="161" t="s">
        <v>90</v>
      </c>
      <c r="AT164" s="161" t="s">
        <v>144</v>
      </c>
      <c r="AU164" s="161" t="s">
        <v>84</v>
      </c>
      <c r="AY164" s="16" t="s">
        <v>142</v>
      </c>
      <c r="BE164" s="162">
        <f t="shared" si="14"/>
        <v>0</v>
      </c>
      <c r="BF164" s="162">
        <f t="shared" si="15"/>
        <v>0</v>
      </c>
      <c r="BG164" s="162">
        <f t="shared" si="16"/>
        <v>0</v>
      </c>
      <c r="BH164" s="162">
        <f t="shared" si="17"/>
        <v>0</v>
      </c>
      <c r="BI164" s="162">
        <f t="shared" si="18"/>
        <v>0</v>
      </c>
      <c r="BJ164" s="16" t="s">
        <v>84</v>
      </c>
      <c r="BK164" s="163">
        <f t="shared" si="19"/>
        <v>0</v>
      </c>
      <c r="BL164" s="16" t="s">
        <v>90</v>
      </c>
      <c r="BM164" s="161" t="s">
        <v>619</v>
      </c>
    </row>
    <row r="165" spans="2:65" s="1" customFormat="1" ht="16.5" customHeight="1">
      <c r="B165" s="150"/>
      <c r="C165" s="193" t="s">
        <v>548</v>
      </c>
      <c r="D165" s="193" t="s">
        <v>293</v>
      </c>
      <c r="E165" s="194" t="s">
        <v>620</v>
      </c>
      <c r="F165" s="195" t="s">
        <v>621</v>
      </c>
      <c r="G165" s="196" t="s">
        <v>501</v>
      </c>
      <c r="H165" s="197">
        <v>4</v>
      </c>
      <c r="I165" s="198"/>
      <c r="J165" s="197">
        <f t="shared" si="10"/>
        <v>0</v>
      </c>
      <c r="K165" s="195" t="s">
        <v>1</v>
      </c>
      <c r="L165" s="199"/>
      <c r="M165" s="200" t="s">
        <v>1</v>
      </c>
      <c r="N165" s="201" t="s">
        <v>41</v>
      </c>
      <c r="O165" s="54"/>
      <c r="P165" s="159">
        <f t="shared" si="11"/>
        <v>0</v>
      </c>
      <c r="Q165" s="159">
        <v>0</v>
      </c>
      <c r="R165" s="159">
        <f t="shared" si="12"/>
        <v>0</v>
      </c>
      <c r="S165" s="159">
        <v>0</v>
      </c>
      <c r="T165" s="160">
        <f t="shared" si="13"/>
        <v>0</v>
      </c>
      <c r="AR165" s="161" t="s">
        <v>102</v>
      </c>
      <c r="AT165" s="161" t="s">
        <v>293</v>
      </c>
      <c r="AU165" s="161" t="s">
        <v>84</v>
      </c>
      <c r="AY165" s="16" t="s">
        <v>142</v>
      </c>
      <c r="BE165" s="162">
        <f t="shared" si="14"/>
        <v>0</v>
      </c>
      <c r="BF165" s="162">
        <f t="shared" si="15"/>
        <v>0</v>
      </c>
      <c r="BG165" s="162">
        <f t="shared" si="16"/>
        <v>0</v>
      </c>
      <c r="BH165" s="162">
        <f t="shared" si="17"/>
        <v>0</v>
      </c>
      <c r="BI165" s="162">
        <f t="shared" si="18"/>
        <v>0</v>
      </c>
      <c r="BJ165" s="16" t="s">
        <v>84</v>
      </c>
      <c r="BK165" s="163">
        <f t="shared" si="19"/>
        <v>0</v>
      </c>
      <c r="BL165" s="16" t="s">
        <v>90</v>
      </c>
      <c r="BM165" s="161" t="s">
        <v>622</v>
      </c>
    </row>
    <row r="166" spans="2:65" s="1" customFormat="1" ht="24" customHeight="1">
      <c r="B166" s="150"/>
      <c r="C166" s="151" t="s">
        <v>623</v>
      </c>
      <c r="D166" s="151" t="s">
        <v>144</v>
      </c>
      <c r="E166" s="152" t="s">
        <v>624</v>
      </c>
      <c r="F166" s="153" t="s">
        <v>625</v>
      </c>
      <c r="G166" s="154" t="s">
        <v>501</v>
      </c>
      <c r="H166" s="155">
        <v>5</v>
      </c>
      <c r="I166" s="156"/>
      <c r="J166" s="155">
        <f t="shared" si="10"/>
        <v>0</v>
      </c>
      <c r="K166" s="153" t="s">
        <v>1</v>
      </c>
      <c r="L166" s="31"/>
      <c r="M166" s="157" t="s">
        <v>1</v>
      </c>
      <c r="N166" s="158" t="s">
        <v>41</v>
      </c>
      <c r="O166" s="54"/>
      <c r="P166" s="159">
        <f t="shared" si="11"/>
        <v>0</v>
      </c>
      <c r="Q166" s="159">
        <v>0</v>
      </c>
      <c r="R166" s="159">
        <f t="shared" si="12"/>
        <v>0</v>
      </c>
      <c r="S166" s="159">
        <v>0</v>
      </c>
      <c r="T166" s="160">
        <f t="shared" si="13"/>
        <v>0</v>
      </c>
      <c r="AR166" s="161" t="s">
        <v>90</v>
      </c>
      <c r="AT166" s="161" t="s">
        <v>144</v>
      </c>
      <c r="AU166" s="161" t="s">
        <v>84</v>
      </c>
      <c r="AY166" s="16" t="s">
        <v>142</v>
      </c>
      <c r="BE166" s="162">
        <f t="shared" si="14"/>
        <v>0</v>
      </c>
      <c r="BF166" s="162">
        <f t="shared" si="15"/>
        <v>0</v>
      </c>
      <c r="BG166" s="162">
        <f t="shared" si="16"/>
        <v>0</v>
      </c>
      <c r="BH166" s="162">
        <f t="shared" si="17"/>
        <v>0</v>
      </c>
      <c r="BI166" s="162">
        <f t="shared" si="18"/>
        <v>0</v>
      </c>
      <c r="BJ166" s="16" t="s">
        <v>84</v>
      </c>
      <c r="BK166" s="163">
        <f t="shared" si="19"/>
        <v>0</v>
      </c>
      <c r="BL166" s="16" t="s">
        <v>90</v>
      </c>
      <c r="BM166" s="161" t="s">
        <v>626</v>
      </c>
    </row>
    <row r="167" spans="2:65" s="1" customFormat="1" ht="16.5" customHeight="1">
      <c r="B167" s="150"/>
      <c r="C167" s="193" t="s">
        <v>551</v>
      </c>
      <c r="D167" s="193" t="s">
        <v>293</v>
      </c>
      <c r="E167" s="194" t="s">
        <v>627</v>
      </c>
      <c r="F167" s="195" t="s">
        <v>628</v>
      </c>
      <c r="G167" s="196" t="s">
        <v>501</v>
      </c>
      <c r="H167" s="197">
        <v>5</v>
      </c>
      <c r="I167" s="198"/>
      <c r="J167" s="197">
        <f t="shared" si="10"/>
        <v>0</v>
      </c>
      <c r="K167" s="195" t="s">
        <v>1</v>
      </c>
      <c r="L167" s="199"/>
      <c r="M167" s="200" t="s">
        <v>1</v>
      </c>
      <c r="N167" s="201" t="s">
        <v>41</v>
      </c>
      <c r="O167" s="54"/>
      <c r="P167" s="159">
        <f t="shared" si="11"/>
        <v>0</v>
      </c>
      <c r="Q167" s="159">
        <v>0</v>
      </c>
      <c r="R167" s="159">
        <f t="shared" si="12"/>
        <v>0</v>
      </c>
      <c r="S167" s="159">
        <v>0</v>
      </c>
      <c r="T167" s="160">
        <f t="shared" si="13"/>
        <v>0</v>
      </c>
      <c r="AR167" s="161" t="s">
        <v>102</v>
      </c>
      <c r="AT167" s="161" t="s">
        <v>293</v>
      </c>
      <c r="AU167" s="161" t="s">
        <v>84</v>
      </c>
      <c r="AY167" s="16" t="s">
        <v>142</v>
      </c>
      <c r="BE167" s="162">
        <f t="shared" si="14"/>
        <v>0</v>
      </c>
      <c r="BF167" s="162">
        <f t="shared" si="15"/>
        <v>0</v>
      </c>
      <c r="BG167" s="162">
        <f t="shared" si="16"/>
        <v>0</v>
      </c>
      <c r="BH167" s="162">
        <f t="shared" si="17"/>
        <v>0</v>
      </c>
      <c r="BI167" s="162">
        <f t="shared" si="18"/>
        <v>0</v>
      </c>
      <c r="BJ167" s="16" t="s">
        <v>84</v>
      </c>
      <c r="BK167" s="163">
        <f t="shared" si="19"/>
        <v>0</v>
      </c>
      <c r="BL167" s="16" t="s">
        <v>90</v>
      </c>
      <c r="BM167" s="161" t="s">
        <v>629</v>
      </c>
    </row>
    <row r="168" spans="2:65" s="1" customFormat="1" ht="24" customHeight="1">
      <c r="B168" s="150"/>
      <c r="C168" s="151" t="s">
        <v>630</v>
      </c>
      <c r="D168" s="151" t="s">
        <v>144</v>
      </c>
      <c r="E168" s="152" t="s">
        <v>631</v>
      </c>
      <c r="F168" s="153" t="s">
        <v>632</v>
      </c>
      <c r="G168" s="154" t="s">
        <v>501</v>
      </c>
      <c r="H168" s="155">
        <v>5</v>
      </c>
      <c r="I168" s="156"/>
      <c r="J168" s="155">
        <f t="shared" si="10"/>
        <v>0</v>
      </c>
      <c r="K168" s="153" t="s">
        <v>1</v>
      </c>
      <c r="L168" s="31"/>
      <c r="M168" s="157" t="s">
        <v>1</v>
      </c>
      <c r="N168" s="158" t="s">
        <v>41</v>
      </c>
      <c r="O168" s="54"/>
      <c r="P168" s="159">
        <f t="shared" si="11"/>
        <v>0</v>
      </c>
      <c r="Q168" s="159">
        <v>0</v>
      </c>
      <c r="R168" s="159">
        <f t="shared" si="12"/>
        <v>0</v>
      </c>
      <c r="S168" s="159">
        <v>0</v>
      </c>
      <c r="T168" s="160">
        <f t="shared" si="13"/>
        <v>0</v>
      </c>
      <c r="AR168" s="161" t="s">
        <v>90</v>
      </c>
      <c r="AT168" s="161" t="s">
        <v>144</v>
      </c>
      <c r="AU168" s="161" t="s">
        <v>84</v>
      </c>
      <c r="AY168" s="16" t="s">
        <v>142</v>
      </c>
      <c r="BE168" s="162">
        <f t="shared" si="14"/>
        <v>0</v>
      </c>
      <c r="BF168" s="162">
        <f t="shared" si="15"/>
        <v>0</v>
      </c>
      <c r="BG168" s="162">
        <f t="shared" si="16"/>
        <v>0</v>
      </c>
      <c r="BH168" s="162">
        <f t="shared" si="17"/>
        <v>0</v>
      </c>
      <c r="BI168" s="162">
        <f t="shared" si="18"/>
        <v>0</v>
      </c>
      <c r="BJ168" s="16" t="s">
        <v>84</v>
      </c>
      <c r="BK168" s="163">
        <f t="shared" si="19"/>
        <v>0</v>
      </c>
      <c r="BL168" s="16" t="s">
        <v>90</v>
      </c>
      <c r="BM168" s="161" t="s">
        <v>633</v>
      </c>
    </row>
    <row r="169" spans="2:65" s="1" customFormat="1" ht="24" customHeight="1">
      <c r="B169" s="150"/>
      <c r="C169" s="193" t="s">
        <v>554</v>
      </c>
      <c r="D169" s="193" t="s">
        <v>293</v>
      </c>
      <c r="E169" s="194" t="s">
        <v>634</v>
      </c>
      <c r="F169" s="195" t="s">
        <v>635</v>
      </c>
      <c r="G169" s="196" t="s">
        <v>501</v>
      </c>
      <c r="H169" s="197">
        <v>5</v>
      </c>
      <c r="I169" s="198"/>
      <c r="J169" s="197">
        <f t="shared" si="10"/>
        <v>0</v>
      </c>
      <c r="K169" s="195" t="s">
        <v>1</v>
      </c>
      <c r="L169" s="199"/>
      <c r="M169" s="200" t="s">
        <v>1</v>
      </c>
      <c r="N169" s="201" t="s">
        <v>41</v>
      </c>
      <c r="O169" s="54"/>
      <c r="P169" s="159">
        <f t="shared" si="11"/>
        <v>0</v>
      </c>
      <c r="Q169" s="159">
        <v>0</v>
      </c>
      <c r="R169" s="159">
        <f t="shared" si="12"/>
        <v>0</v>
      </c>
      <c r="S169" s="159">
        <v>0</v>
      </c>
      <c r="T169" s="160">
        <f t="shared" si="13"/>
        <v>0</v>
      </c>
      <c r="AR169" s="161" t="s">
        <v>102</v>
      </c>
      <c r="AT169" s="161" t="s">
        <v>293</v>
      </c>
      <c r="AU169" s="161" t="s">
        <v>84</v>
      </c>
      <c r="AY169" s="16" t="s">
        <v>142</v>
      </c>
      <c r="BE169" s="162">
        <f t="shared" si="14"/>
        <v>0</v>
      </c>
      <c r="BF169" s="162">
        <f t="shared" si="15"/>
        <v>0</v>
      </c>
      <c r="BG169" s="162">
        <f t="shared" si="16"/>
        <v>0</v>
      </c>
      <c r="BH169" s="162">
        <f t="shared" si="17"/>
        <v>0</v>
      </c>
      <c r="BI169" s="162">
        <f t="shared" si="18"/>
        <v>0</v>
      </c>
      <c r="BJ169" s="16" t="s">
        <v>84</v>
      </c>
      <c r="BK169" s="163">
        <f t="shared" si="19"/>
        <v>0</v>
      </c>
      <c r="BL169" s="16" t="s">
        <v>90</v>
      </c>
      <c r="BM169" s="161" t="s">
        <v>636</v>
      </c>
    </row>
    <row r="170" spans="2:65" s="1" customFormat="1" ht="24" customHeight="1">
      <c r="B170" s="150"/>
      <c r="C170" s="151" t="s">
        <v>637</v>
      </c>
      <c r="D170" s="151" t="s">
        <v>144</v>
      </c>
      <c r="E170" s="152" t="s">
        <v>638</v>
      </c>
      <c r="F170" s="153" t="s">
        <v>639</v>
      </c>
      <c r="G170" s="154" t="s">
        <v>501</v>
      </c>
      <c r="H170" s="155">
        <v>9</v>
      </c>
      <c r="I170" s="156"/>
      <c r="J170" s="155">
        <f t="shared" si="10"/>
        <v>0</v>
      </c>
      <c r="K170" s="153" t="s">
        <v>1</v>
      </c>
      <c r="L170" s="31"/>
      <c r="M170" s="157" t="s">
        <v>1</v>
      </c>
      <c r="N170" s="158" t="s">
        <v>41</v>
      </c>
      <c r="O170" s="54"/>
      <c r="P170" s="159">
        <f t="shared" si="11"/>
        <v>0</v>
      </c>
      <c r="Q170" s="159">
        <v>0</v>
      </c>
      <c r="R170" s="159">
        <f t="shared" si="12"/>
        <v>0</v>
      </c>
      <c r="S170" s="159">
        <v>0</v>
      </c>
      <c r="T170" s="160">
        <f t="shared" si="13"/>
        <v>0</v>
      </c>
      <c r="AR170" s="161" t="s">
        <v>90</v>
      </c>
      <c r="AT170" s="161" t="s">
        <v>144</v>
      </c>
      <c r="AU170" s="161" t="s">
        <v>84</v>
      </c>
      <c r="AY170" s="16" t="s">
        <v>142</v>
      </c>
      <c r="BE170" s="162">
        <f t="shared" si="14"/>
        <v>0</v>
      </c>
      <c r="BF170" s="162">
        <f t="shared" si="15"/>
        <v>0</v>
      </c>
      <c r="BG170" s="162">
        <f t="shared" si="16"/>
        <v>0</v>
      </c>
      <c r="BH170" s="162">
        <f t="shared" si="17"/>
        <v>0</v>
      </c>
      <c r="BI170" s="162">
        <f t="shared" si="18"/>
        <v>0</v>
      </c>
      <c r="BJ170" s="16" t="s">
        <v>84</v>
      </c>
      <c r="BK170" s="163">
        <f t="shared" si="19"/>
        <v>0</v>
      </c>
      <c r="BL170" s="16" t="s">
        <v>90</v>
      </c>
      <c r="BM170" s="161" t="s">
        <v>640</v>
      </c>
    </row>
    <row r="171" spans="2:65" s="1" customFormat="1" ht="24" customHeight="1">
      <c r="B171" s="150"/>
      <c r="C171" s="193" t="s">
        <v>558</v>
      </c>
      <c r="D171" s="193" t="s">
        <v>293</v>
      </c>
      <c r="E171" s="194" t="s">
        <v>641</v>
      </c>
      <c r="F171" s="195" t="s">
        <v>642</v>
      </c>
      <c r="G171" s="196" t="s">
        <v>501</v>
      </c>
      <c r="H171" s="197">
        <v>9</v>
      </c>
      <c r="I171" s="198"/>
      <c r="J171" s="197">
        <f t="shared" si="10"/>
        <v>0</v>
      </c>
      <c r="K171" s="195" t="s">
        <v>1</v>
      </c>
      <c r="L171" s="199"/>
      <c r="M171" s="200" t="s">
        <v>1</v>
      </c>
      <c r="N171" s="201" t="s">
        <v>41</v>
      </c>
      <c r="O171" s="54"/>
      <c r="P171" s="159">
        <f t="shared" si="11"/>
        <v>0</v>
      </c>
      <c r="Q171" s="159">
        <v>0</v>
      </c>
      <c r="R171" s="159">
        <f t="shared" si="12"/>
        <v>0</v>
      </c>
      <c r="S171" s="159">
        <v>0</v>
      </c>
      <c r="T171" s="160">
        <f t="shared" si="13"/>
        <v>0</v>
      </c>
      <c r="AR171" s="161" t="s">
        <v>102</v>
      </c>
      <c r="AT171" s="161" t="s">
        <v>293</v>
      </c>
      <c r="AU171" s="161" t="s">
        <v>84</v>
      </c>
      <c r="AY171" s="16" t="s">
        <v>142</v>
      </c>
      <c r="BE171" s="162">
        <f t="shared" si="14"/>
        <v>0</v>
      </c>
      <c r="BF171" s="162">
        <f t="shared" si="15"/>
        <v>0</v>
      </c>
      <c r="BG171" s="162">
        <f t="shared" si="16"/>
        <v>0</v>
      </c>
      <c r="BH171" s="162">
        <f t="shared" si="17"/>
        <v>0</v>
      </c>
      <c r="BI171" s="162">
        <f t="shared" si="18"/>
        <v>0</v>
      </c>
      <c r="BJ171" s="16" t="s">
        <v>84</v>
      </c>
      <c r="BK171" s="163">
        <f t="shared" si="19"/>
        <v>0</v>
      </c>
      <c r="BL171" s="16" t="s">
        <v>90</v>
      </c>
      <c r="BM171" s="161" t="s">
        <v>643</v>
      </c>
    </row>
    <row r="172" spans="2:65" s="1" customFormat="1" ht="24" customHeight="1">
      <c r="B172" s="150"/>
      <c r="C172" s="151" t="s">
        <v>644</v>
      </c>
      <c r="D172" s="151" t="s">
        <v>144</v>
      </c>
      <c r="E172" s="152" t="s">
        <v>645</v>
      </c>
      <c r="F172" s="153" t="s">
        <v>646</v>
      </c>
      <c r="G172" s="154" t="s">
        <v>501</v>
      </c>
      <c r="H172" s="155">
        <v>2</v>
      </c>
      <c r="I172" s="156"/>
      <c r="J172" s="155">
        <f t="shared" si="10"/>
        <v>0</v>
      </c>
      <c r="K172" s="153" t="s">
        <v>1</v>
      </c>
      <c r="L172" s="31"/>
      <c r="M172" s="157" t="s">
        <v>1</v>
      </c>
      <c r="N172" s="158" t="s">
        <v>41</v>
      </c>
      <c r="O172" s="54"/>
      <c r="P172" s="159">
        <f t="shared" si="11"/>
        <v>0</v>
      </c>
      <c r="Q172" s="159">
        <v>0</v>
      </c>
      <c r="R172" s="159">
        <f t="shared" si="12"/>
        <v>0</v>
      </c>
      <c r="S172" s="159">
        <v>0</v>
      </c>
      <c r="T172" s="160">
        <f t="shared" si="13"/>
        <v>0</v>
      </c>
      <c r="AR172" s="161" t="s">
        <v>90</v>
      </c>
      <c r="AT172" s="161" t="s">
        <v>144</v>
      </c>
      <c r="AU172" s="161" t="s">
        <v>84</v>
      </c>
      <c r="AY172" s="16" t="s">
        <v>142</v>
      </c>
      <c r="BE172" s="162">
        <f t="shared" si="14"/>
        <v>0</v>
      </c>
      <c r="BF172" s="162">
        <f t="shared" si="15"/>
        <v>0</v>
      </c>
      <c r="BG172" s="162">
        <f t="shared" si="16"/>
        <v>0</v>
      </c>
      <c r="BH172" s="162">
        <f t="shared" si="17"/>
        <v>0</v>
      </c>
      <c r="BI172" s="162">
        <f t="shared" si="18"/>
        <v>0</v>
      </c>
      <c r="BJ172" s="16" t="s">
        <v>84</v>
      </c>
      <c r="BK172" s="163">
        <f t="shared" si="19"/>
        <v>0</v>
      </c>
      <c r="BL172" s="16" t="s">
        <v>90</v>
      </c>
      <c r="BM172" s="161" t="s">
        <v>647</v>
      </c>
    </row>
    <row r="173" spans="2:65" s="1" customFormat="1" ht="24" customHeight="1">
      <c r="B173" s="150"/>
      <c r="C173" s="193" t="s">
        <v>561</v>
      </c>
      <c r="D173" s="193" t="s">
        <v>293</v>
      </c>
      <c r="E173" s="194" t="s">
        <v>648</v>
      </c>
      <c r="F173" s="195" t="s">
        <v>649</v>
      </c>
      <c r="G173" s="196" t="s">
        <v>501</v>
      </c>
      <c r="H173" s="197">
        <v>2</v>
      </c>
      <c r="I173" s="198"/>
      <c r="J173" s="197">
        <f t="shared" si="10"/>
        <v>0</v>
      </c>
      <c r="K173" s="195" t="s">
        <v>1</v>
      </c>
      <c r="L173" s="199"/>
      <c r="M173" s="200" t="s">
        <v>1</v>
      </c>
      <c r="N173" s="201" t="s">
        <v>41</v>
      </c>
      <c r="O173" s="54"/>
      <c r="P173" s="159">
        <f t="shared" si="11"/>
        <v>0</v>
      </c>
      <c r="Q173" s="159">
        <v>0</v>
      </c>
      <c r="R173" s="159">
        <f t="shared" si="12"/>
        <v>0</v>
      </c>
      <c r="S173" s="159">
        <v>0</v>
      </c>
      <c r="T173" s="160">
        <f t="shared" si="13"/>
        <v>0</v>
      </c>
      <c r="AR173" s="161" t="s">
        <v>102</v>
      </c>
      <c r="AT173" s="161" t="s">
        <v>293</v>
      </c>
      <c r="AU173" s="161" t="s">
        <v>84</v>
      </c>
      <c r="AY173" s="16" t="s">
        <v>142</v>
      </c>
      <c r="BE173" s="162">
        <f t="shared" si="14"/>
        <v>0</v>
      </c>
      <c r="BF173" s="162">
        <f t="shared" si="15"/>
        <v>0</v>
      </c>
      <c r="BG173" s="162">
        <f t="shared" si="16"/>
        <v>0</v>
      </c>
      <c r="BH173" s="162">
        <f t="shared" si="17"/>
        <v>0</v>
      </c>
      <c r="BI173" s="162">
        <f t="shared" si="18"/>
        <v>0</v>
      </c>
      <c r="BJ173" s="16" t="s">
        <v>84</v>
      </c>
      <c r="BK173" s="163">
        <f t="shared" si="19"/>
        <v>0</v>
      </c>
      <c r="BL173" s="16" t="s">
        <v>90</v>
      </c>
      <c r="BM173" s="161" t="s">
        <v>650</v>
      </c>
    </row>
    <row r="174" spans="2:65" s="1" customFormat="1" ht="24" customHeight="1">
      <c r="B174" s="150"/>
      <c r="C174" s="151" t="s">
        <v>651</v>
      </c>
      <c r="D174" s="151" t="s">
        <v>144</v>
      </c>
      <c r="E174" s="152" t="s">
        <v>652</v>
      </c>
      <c r="F174" s="153" t="s">
        <v>653</v>
      </c>
      <c r="G174" s="154" t="s">
        <v>501</v>
      </c>
      <c r="H174" s="155">
        <v>4</v>
      </c>
      <c r="I174" s="156"/>
      <c r="J174" s="155">
        <f t="shared" si="10"/>
        <v>0</v>
      </c>
      <c r="K174" s="153" t="s">
        <v>1</v>
      </c>
      <c r="L174" s="31"/>
      <c r="M174" s="157" t="s">
        <v>1</v>
      </c>
      <c r="N174" s="158" t="s">
        <v>41</v>
      </c>
      <c r="O174" s="54"/>
      <c r="P174" s="159">
        <f t="shared" si="11"/>
        <v>0</v>
      </c>
      <c r="Q174" s="159">
        <v>0</v>
      </c>
      <c r="R174" s="159">
        <f t="shared" si="12"/>
        <v>0</v>
      </c>
      <c r="S174" s="159">
        <v>0</v>
      </c>
      <c r="T174" s="160">
        <f t="shared" si="13"/>
        <v>0</v>
      </c>
      <c r="AR174" s="161" t="s">
        <v>90</v>
      </c>
      <c r="AT174" s="161" t="s">
        <v>144</v>
      </c>
      <c r="AU174" s="161" t="s">
        <v>84</v>
      </c>
      <c r="AY174" s="16" t="s">
        <v>142</v>
      </c>
      <c r="BE174" s="162">
        <f t="shared" si="14"/>
        <v>0</v>
      </c>
      <c r="BF174" s="162">
        <f t="shared" si="15"/>
        <v>0</v>
      </c>
      <c r="BG174" s="162">
        <f t="shared" si="16"/>
        <v>0</v>
      </c>
      <c r="BH174" s="162">
        <f t="shared" si="17"/>
        <v>0</v>
      </c>
      <c r="BI174" s="162">
        <f t="shared" si="18"/>
        <v>0</v>
      </c>
      <c r="BJ174" s="16" t="s">
        <v>84</v>
      </c>
      <c r="BK174" s="163">
        <f t="shared" si="19"/>
        <v>0</v>
      </c>
      <c r="BL174" s="16" t="s">
        <v>90</v>
      </c>
      <c r="BM174" s="161" t="s">
        <v>654</v>
      </c>
    </row>
    <row r="175" spans="2:65" s="1" customFormat="1" ht="24" customHeight="1">
      <c r="B175" s="150"/>
      <c r="C175" s="193" t="s">
        <v>565</v>
      </c>
      <c r="D175" s="193" t="s">
        <v>293</v>
      </c>
      <c r="E175" s="194" t="s">
        <v>655</v>
      </c>
      <c r="F175" s="195" t="s">
        <v>656</v>
      </c>
      <c r="G175" s="196" t="s">
        <v>501</v>
      </c>
      <c r="H175" s="197">
        <v>4</v>
      </c>
      <c r="I175" s="198"/>
      <c r="J175" s="197">
        <f t="shared" si="10"/>
        <v>0</v>
      </c>
      <c r="K175" s="195" t="s">
        <v>1</v>
      </c>
      <c r="L175" s="199"/>
      <c r="M175" s="200" t="s">
        <v>1</v>
      </c>
      <c r="N175" s="201" t="s">
        <v>41</v>
      </c>
      <c r="O175" s="54"/>
      <c r="P175" s="159">
        <f t="shared" si="11"/>
        <v>0</v>
      </c>
      <c r="Q175" s="159">
        <v>0</v>
      </c>
      <c r="R175" s="159">
        <f t="shared" si="12"/>
        <v>0</v>
      </c>
      <c r="S175" s="159">
        <v>0</v>
      </c>
      <c r="T175" s="160">
        <f t="shared" si="13"/>
        <v>0</v>
      </c>
      <c r="AR175" s="161" t="s">
        <v>102</v>
      </c>
      <c r="AT175" s="161" t="s">
        <v>293</v>
      </c>
      <c r="AU175" s="161" t="s">
        <v>84</v>
      </c>
      <c r="AY175" s="16" t="s">
        <v>142</v>
      </c>
      <c r="BE175" s="162">
        <f t="shared" si="14"/>
        <v>0</v>
      </c>
      <c r="BF175" s="162">
        <f t="shared" si="15"/>
        <v>0</v>
      </c>
      <c r="BG175" s="162">
        <f t="shared" si="16"/>
        <v>0</v>
      </c>
      <c r="BH175" s="162">
        <f t="shared" si="17"/>
        <v>0</v>
      </c>
      <c r="BI175" s="162">
        <f t="shared" si="18"/>
        <v>0</v>
      </c>
      <c r="BJ175" s="16" t="s">
        <v>84</v>
      </c>
      <c r="BK175" s="163">
        <f t="shared" si="19"/>
        <v>0</v>
      </c>
      <c r="BL175" s="16" t="s">
        <v>90</v>
      </c>
      <c r="BM175" s="161" t="s">
        <v>657</v>
      </c>
    </row>
    <row r="176" spans="2:65" s="1" customFormat="1" ht="24" customHeight="1">
      <c r="B176" s="150"/>
      <c r="C176" s="151" t="s">
        <v>658</v>
      </c>
      <c r="D176" s="151" t="s">
        <v>144</v>
      </c>
      <c r="E176" s="152" t="s">
        <v>659</v>
      </c>
      <c r="F176" s="153" t="s">
        <v>660</v>
      </c>
      <c r="G176" s="154" t="s">
        <v>350</v>
      </c>
      <c r="H176" s="155">
        <v>430</v>
      </c>
      <c r="I176" s="156"/>
      <c r="J176" s="155">
        <f t="shared" si="10"/>
        <v>0</v>
      </c>
      <c r="K176" s="153" t="s">
        <v>1</v>
      </c>
      <c r="L176" s="31"/>
      <c r="M176" s="157" t="s">
        <v>1</v>
      </c>
      <c r="N176" s="158" t="s">
        <v>41</v>
      </c>
      <c r="O176" s="54"/>
      <c r="P176" s="159">
        <f t="shared" si="11"/>
        <v>0</v>
      </c>
      <c r="Q176" s="159">
        <v>0</v>
      </c>
      <c r="R176" s="159">
        <f t="shared" si="12"/>
        <v>0</v>
      </c>
      <c r="S176" s="159">
        <v>0</v>
      </c>
      <c r="T176" s="160">
        <f t="shared" si="13"/>
        <v>0</v>
      </c>
      <c r="AR176" s="161" t="s">
        <v>90</v>
      </c>
      <c r="AT176" s="161" t="s">
        <v>144</v>
      </c>
      <c r="AU176" s="161" t="s">
        <v>84</v>
      </c>
      <c r="AY176" s="16" t="s">
        <v>142</v>
      </c>
      <c r="BE176" s="162">
        <f t="shared" si="14"/>
        <v>0</v>
      </c>
      <c r="BF176" s="162">
        <f t="shared" si="15"/>
        <v>0</v>
      </c>
      <c r="BG176" s="162">
        <f t="shared" si="16"/>
        <v>0</v>
      </c>
      <c r="BH176" s="162">
        <f t="shared" si="17"/>
        <v>0</v>
      </c>
      <c r="BI176" s="162">
        <f t="shared" si="18"/>
        <v>0</v>
      </c>
      <c r="BJ176" s="16" t="s">
        <v>84</v>
      </c>
      <c r="BK176" s="163">
        <f t="shared" si="19"/>
        <v>0</v>
      </c>
      <c r="BL176" s="16" t="s">
        <v>90</v>
      </c>
      <c r="BM176" s="161" t="s">
        <v>661</v>
      </c>
    </row>
    <row r="177" spans="2:65" s="1" customFormat="1" ht="16.5" customHeight="1">
      <c r="B177" s="150"/>
      <c r="C177" s="193" t="s">
        <v>568</v>
      </c>
      <c r="D177" s="193" t="s">
        <v>293</v>
      </c>
      <c r="E177" s="194" t="s">
        <v>662</v>
      </c>
      <c r="F177" s="195" t="s">
        <v>663</v>
      </c>
      <c r="G177" s="196" t="s">
        <v>409</v>
      </c>
      <c r="H177" s="197">
        <v>19.2</v>
      </c>
      <c r="I177" s="198"/>
      <c r="J177" s="197">
        <f t="shared" si="10"/>
        <v>0</v>
      </c>
      <c r="K177" s="195" t="s">
        <v>1</v>
      </c>
      <c r="L177" s="199"/>
      <c r="M177" s="200" t="s">
        <v>1</v>
      </c>
      <c r="N177" s="201" t="s">
        <v>41</v>
      </c>
      <c r="O177" s="54"/>
      <c r="P177" s="159">
        <f t="shared" si="11"/>
        <v>0</v>
      </c>
      <c r="Q177" s="159">
        <v>0</v>
      </c>
      <c r="R177" s="159">
        <f t="shared" si="12"/>
        <v>0</v>
      </c>
      <c r="S177" s="159">
        <v>0</v>
      </c>
      <c r="T177" s="160">
        <f t="shared" si="13"/>
        <v>0</v>
      </c>
      <c r="AR177" s="161" t="s">
        <v>102</v>
      </c>
      <c r="AT177" s="161" t="s">
        <v>293</v>
      </c>
      <c r="AU177" s="161" t="s">
        <v>84</v>
      </c>
      <c r="AY177" s="16" t="s">
        <v>142</v>
      </c>
      <c r="BE177" s="162">
        <f t="shared" si="14"/>
        <v>0</v>
      </c>
      <c r="BF177" s="162">
        <f t="shared" si="15"/>
        <v>0</v>
      </c>
      <c r="BG177" s="162">
        <f t="shared" si="16"/>
        <v>0</v>
      </c>
      <c r="BH177" s="162">
        <f t="shared" si="17"/>
        <v>0</v>
      </c>
      <c r="BI177" s="162">
        <f t="shared" si="18"/>
        <v>0</v>
      </c>
      <c r="BJ177" s="16" t="s">
        <v>84</v>
      </c>
      <c r="BK177" s="163">
        <f t="shared" si="19"/>
        <v>0</v>
      </c>
      <c r="BL177" s="16" t="s">
        <v>90</v>
      </c>
      <c r="BM177" s="161" t="s">
        <v>664</v>
      </c>
    </row>
    <row r="178" spans="2:65" s="1" customFormat="1" ht="16.5" customHeight="1">
      <c r="B178" s="150"/>
      <c r="C178" s="193" t="s">
        <v>665</v>
      </c>
      <c r="D178" s="193" t="s">
        <v>293</v>
      </c>
      <c r="E178" s="194" t="s">
        <v>666</v>
      </c>
      <c r="F178" s="195" t="s">
        <v>667</v>
      </c>
      <c r="G178" s="196" t="s">
        <v>409</v>
      </c>
      <c r="H178" s="197">
        <v>236.84</v>
      </c>
      <c r="I178" s="198"/>
      <c r="J178" s="197">
        <f t="shared" si="10"/>
        <v>0</v>
      </c>
      <c r="K178" s="195" t="s">
        <v>1</v>
      </c>
      <c r="L178" s="199"/>
      <c r="M178" s="200" t="s">
        <v>1</v>
      </c>
      <c r="N178" s="201" t="s">
        <v>41</v>
      </c>
      <c r="O178" s="54"/>
      <c r="P178" s="159">
        <f t="shared" si="11"/>
        <v>0</v>
      </c>
      <c r="Q178" s="159">
        <v>0</v>
      </c>
      <c r="R178" s="159">
        <f t="shared" si="12"/>
        <v>0</v>
      </c>
      <c r="S178" s="159">
        <v>0</v>
      </c>
      <c r="T178" s="160">
        <f t="shared" si="13"/>
        <v>0</v>
      </c>
      <c r="AR178" s="161" t="s">
        <v>102</v>
      </c>
      <c r="AT178" s="161" t="s">
        <v>293</v>
      </c>
      <c r="AU178" s="161" t="s">
        <v>84</v>
      </c>
      <c r="AY178" s="16" t="s">
        <v>142</v>
      </c>
      <c r="BE178" s="162">
        <f t="shared" si="14"/>
        <v>0</v>
      </c>
      <c r="BF178" s="162">
        <f t="shared" si="15"/>
        <v>0</v>
      </c>
      <c r="BG178" s="162">
        <f t="shared" si="16"/>
        <v>0</v>
      </c>
      <c r="BH178" s="162">
        <f t="shared" si="17"/>
        <v>0</v>
      </c>
      <c r="BI178" s="162">
        <f t="shared" si="18"/>
        <v>0</v>
      </c>
      <c r="BJ178" s="16" t="s">
        <v>84</v>
      </c>
      <c r="BK178" s="163">
        <f t="shared" si="19"/>
        <v>0</v>
      </c>
      <c r="BL178" s="16" t="s">
        <v>90</v>
      </c>
      <c r="BM178" s="161" t="s">
        <v>668</v>
      </c>
    </row>
    <row r="179" spans="2:65" s="1" customFormat="1" ht="16.5" customHeight="1">
      <c r="B179" s="150"/>
      <c r="C179" s="151" t="s">
        <v>572</v>
      </c>
      <c r="D179" s="151" t="s">
        <v>144</v>
      </c>
      <c r="E179" s="152" t="s">
        <v>669</v>
      </c>
      <c r="F179" s="153" t="s">
        <v>670</v>
      </c>
      <c r="G179" s="154" t="s">
        <v>501</v>
      </c>
      <c r="H179" s="155">
        <v>110</v>
      </c>
      <c r="I179" s="156"/>
      <c r="J179" s="155">
        <f t="shared" si="10"/>
        <v>0</v>
      </c>
      <c r="K179" s="153" t="s">
        <v>1</v>
      </c>
      <c r="L179" s="31"/>
      <c r="M179" s="157" t="s">
        <v>1</v>
      </c>
      <c r="N179" s="158" t="s">
        <v>41</v>
      </c>
      <c r="O179" s="54"/>
      <c r="P179" s="159">
        <f t="shared" si="11"/>
        <v>0</v>
      </c>
      <c r="Q179" s="159">
        <v>0</v>
      </c>
      <c r="R179" s="159">
        <f t="shared" si="12"/>
        <v>0</v>
      </c>
      <c r="S179" s="159">
        <v>0</v>
      </c>
      <c r="T179" s="160">
        <f t="shared" si="13"/>
        <v>0</v>
      </c>
      <c r="AR179" s="161" t="s">
        <v>90</v>
      </c>
      <c r="AT179" s="161" t="s">
        <v>144</v>
      </c>
      <c r="AU179" s="161" t="s">
        <v>84</v>
      </c>
      <c r="AY179" s="16" t="s">
        <v>142</v>
      </c>
      <c r="BE179" s="162">
        <f t="shared" si="14"/>
        <v>0</v>
      </c>
      <c r="BF179" s="162">
        <f t="shared" si="15"/>
        <v>0</v>
      </c>
      <c r="BG179" s="162">
        <f t="shared" si="16"/>
        <v>0</v>
      </c>
      <c r="BH179" s="162">
        <f t="shared" si="17"/>
        <v>0</v>
      </c>
      <c r="BI179" s="162">
        <f t="shared" si="18"/>
        <v>0</v>
      </c>
      <c r="BJ179" s="16" t="s">
        <v>84</v>
      </c>
      <c r="BK179" s="163">
        <f t="shared" si="19"/>
        <v>0</v>
      </c>
      <c r="BL179" s="16" t="s">
        <v>90</v>
      </c>
      <c r="BM179" s="161" t="s">
        <v>671</v>
      </c>
    </row>
    <row r="180" spans="2:65" s="1" customFormat="1" ht="16.5" customHeight="1">
      <c r="B180" s="150"/>
      <c r="C180" s="193" t="s">
        <v>672</v>
      </c>
      <c r="D180" s="193" t="s">
        <v>293</v>
      </c>
      <c r="E180" s="194" t="s">
        <v>673</v>
      </c>
      <c r="F180" s="195" t="s">
        <v>674</v>
      </c>
      <c r="G180" s="196" t="s">
        <v>501</v>
      </c>
      <c r="H180" s="197">
        <v>76</v>
      </c>
      <c r="I180" s="198"/>
      <c r="J180" s="197">
        <f t="shared" si="10"/>
        <v>0</v>
      </c>
      <c r="K180" s="195" t="s">
        <v>1</v>
      </c>
      <c r="L180" s="199"/>
      <c r="M180" s="200" t="s">
        <v>1</v>
      </c>
      <c r="N180" s="201" t="s">
        <v>41</v>
      </c>
      <c r="O180" s="54"/>
      <c r="P180" s="159">
        <f t="shared" si="11"/>
        <v>0</v>
      </c>
      <c r="Q180" s="159">
        <v>0</v>
      </c>
      <c r="R180" s="159">
        <f t="shared" si="12"/>
        <v>0</v>
      </c>
      <c r="S180" s="159">
        <v>0</v>
      </c>
      <c r="T180" s="160">
        <f t="shared" si="13"/>
        <v>0</v>
      </c>
      <c r="AR180" s="161" t="s">
        <v>102</v>
      </c>
      <c r="AT180" s="161" t="s">
        <v>293</v>
      </c>
      <c r="AU180" s="161" t="s">
        <v>84</v>
      </c>
      <c r="AY180" s="16" t="s">
        <v>142</v>
      </c>
      <c r="BE180" s="162">
        <f t="shared" si="14"/>
        <v>0</v>
      </c>
      <c r="BF180" s="162">
        <f t="shared" si="15"/>
        <v>0</v>
      </c>
      <c r="BG180" s="162">
        <f t="shared" si="16"/>
        <v>0</v>
      </c>
      <c r="BH180" s="162">
        <f t="shared" si="17"/>
        <v>0</v>
      </c>
      <c r="BI180" s="162">
        <f t="shared" si="18"/>
        <v>0</v>
      </c>
      <c r="BJ180" s="16" t="s">
        <v>84</v>
      </c>
      <c r="BK180" s="163">
        <f t="shared" si="19"/>
        <v>0</v>
      </c>
      <c r="BL180" s="16" t="s">
        <v>90</v>
      </c>
      <c r="BM180" s="161" t="s">
        <v>675</v>
      </c>
    </row>
    <row r="181" spans="2:65" s="1" customFormat="1" ht="24" customHeight="1">
      <c r="B181" s="150"/>
      <c r="C181" s="193" t="s">
        <v>575</v>
      </c>
      <c r="D181" s="193" t="s">
        <v>293</v>
      </c>
      <c r="E181" s="194" t="s">
        <v>676</v>
      </c>
      <c r="F181" s="195" t="s">
        <v>677</v>
      </c>
      <c r="G181" s="196" t="s">
        <v>501</v>
      </c>
      <c r="H181" s="197">
        <v>34</v>
      </c>
      <c r="I181" s="198"/>
      <c r="J181" s="197">
        <f t="shared" si="10"/>
        <v>0</v>
      </c>
      <c r="K181" s="195" t="s">
        <v>1</v>
      </c>
      <c r="L181" s="199"/>
      <c r="M181" s="200" t="s">
        <v>1</v>
      </c>
      <c r="N181" s="201" t="s">
        <v>41</v>
      </c>
      <c r="O181" s="54"/>
      <c r="P181" s="159">
        <f t="shared" si="11"/>
        <v>0</v>
      </c>
      <c r="Q181" s="159">
        <v>0</v>
      </c>
      <c r="R181" s="159">
        <f t="shared" si="12"/>
        <v>0</v>
      </c>
      <c r="S181" s="159">
        <v>0</v>
      </c>
      <c r="T181" s="160">
        <f t="shared" si="13"/>
        <v>0</v>
      </c>
      <c r="AR181" s="161" t="s">
        <v>102</v>
      </c>
      <c r="AT181" s="161" t="s">
        <v>293</v>
      </c>
      <c r="AU181" s="161" t="s">
        <v>84</v>
      </c>
      <c r="AY181" s="16" t="s">
        <v>142</v>
      </c>
      <c r="BE181" s="162">
        <f t="shared" si="14"/>
        <v>0</v>
      </c>
      <c r="BF181" s="162">
        <f t="shared" si="15"/>
        <v>0</v>
      </c>
      <c r="BG181" s="162">
        <f t="shared" si="16"/>
        <v>0</v>
      </c>
      <c r="BH181" s="162">
        <f t="shared" si="17"/>
        <v>0</v>
      </c>
      <c r="BI181" s="162">
        <f t="shared" si="18"/>
        <v>0</v>
      </c>
      <c r="BJ181" s="16" t="s">
        <v>84</v>
      </c>
      <c r="BK181" s="163">
        <f t="shared" si="19"/>
        <v>0</v>
      </c>
      <c r="BL181" s="16" t="s">
        <v>90</v>
      </c>
      <c r="BM181" s="161" t="s">
        <v>678</v>
      </c>
    </row>
    <row r="182" spans="2:65" s="1" customFormat="1" ht="16.5" customHeight="1">
      <c r="B182" s="150"/>
      <c r="C182" s="151" t="s">
        <v>679</v>
      </c>
      <c r="D182" s="151" t="s">
        <v>144</v>
      </c>
      <c r="E182" s="152" t="s">
        <v>680</v>
      </c>
      <c r="F182" s="153" t="s">
        <v>681</v>
      </c>
      <c r="G182" s="154" t="s">
        <v>501</v>
      </c>
      <c r="H182" s="155">
        <v>8</v>
      </c>
      <c r="I182" s="156"/>
      <c r="J182" s="155">
        <f t="shared" si="10"/>
        <v>0</v>
      </c>
      <c r="K182" s="153" t="s">
        <v>1</v>
      </c>
      <c r="L182" s="31"/>
      <c r="M182" s="157" t="s">
        <v>1</v>
      </c>
      <c r="N182" s="158" t="s">
        <v>41</v>
      </c>
      <c r="O182" s="54"/>
      <c r="P182" s="159">
        <f t="shared" si="11"/>
        <v>0</v>
      </c>
      <c r="Q182" s="159">
        <v>0</v>
      </c>
      <c r="R182" s="159">
        <f t="shared" si="12"/>
        <v>0</v>
      </c>
      <c r="S182" s="159">
        <v>0</v>
      </c>
      <c r="T182" s="160">
        <f t="shared" si="13"/>
        <v>0</v>
      </c>
      <c r="AR182" s="161" t="s">
        <v>90</v>
      </c>
      <c r="AT182" s="161" t="s">
        <v>144</v>
      </c>
      <c r="AU182" s="161" t="s">
        <v>84</v>
      </c>
      <c r="AY182" s="16" t="s">
        <v>142</v>
      </c>
      <c r="BE182" s="162">
        <f t="shared" si="14"/>
        <v>0</v>
      </c>
      <c r="BF182" s="162">
        <f t="shared" si="15"/>
        <v>0</v>
      </c>
      <c r="BG182" s="162">
        <f t="shared" si="16"/>
        <v>0</v>
      </c>
      <c r="BH182" s="162">
        <f t="shared" si="17"/>
        <v>0</v>
      </c>
      <c r="BI182" s="162">
        <f t="shared" si="18"/>
        <v>0</v>
      </c>
      <c r="BJ182" s="16" t="s">
        <v>84</v>
      </c>
      <c r="BK182" s="163">
        <f t="shared" si="19"/>
        <v>0</v>
      </c>
      <c r="BL182" s="16" t="s">
        <v>90</v>
      </c>
      <c r="BM182" s="161" t="s">
        <v>682</v>
      </c>
    </row>
    <row r="183" spans="2:65" s="1" customFormat="1" ht="16.5" customHeight="1">
      <c r="B183" s="150"/>
      <c r="C183" s="193" t="s">
        <v>579</v>
      </c>
      <c r="D183" s="193" t="s">
        <v>293</v>
      </c>
      <c r="E183" s="194" t="s">
        <v>683</v>
      </c>
      <c r="F183" s="195" t="s">
        <v>684</v>
      </c>
      <c r="G183" s="196" t="s">
        <v>501</v>
      </c>
      <c r="H183" s="197">
        <v>8</v>
      </c>
      <c r="I183" s="198"/>
      <c r="J183" s="197">
        <f t="shared" si="10"/>
        <v>0</v>
      </c>
      <c r="K183" s="195" t="s">
        <v>1</v>
      </c>
      <c r="L183" s="199"/>
      <c r="M183" s="200" t="s">
        <v>1</v>
      </c>
      <c r="N183" s="201" t="s">
        <v>41</v>
      </c>
      <c r="O183" s="54"/>
      <c r="P183" s="159">
        <f t="shared" si="11"/>
        <v>0</v>
      </c>
      <c r="Q183" s="159">
        <v>0</v>
      </c>
      <c r="R183" s="159">
        <f t="shared" si="12"/>
        <v>0</v>
      </c>
      <c r="S183" s="159">
        <v>0</v>
      </c>
      <c r="T183" s="160">
        <f t="shared" si="13"/>
        <v>0</v>
      </c>
      <c r="AR183" s="161" t="s">
        <v>102</v>
      </c>
      <c r="AT183" s="161" t="s">
        <v>293</v>
      </c>
      <c r="AU183" s="161" t="s">
        <v>84</v>
      </c>
      <c r="AY183" s="16" t="s">
        <v>142</v>
      </c>
      <c r="BE183" s="162">
        <f t="shared" si="14"/>
        <v>0</v>
      </c>
      <c r="BF183" s="162">
        <f t="shared" si="15"/>
        <v>0</v>
      </c>
      <c r="BG183" s="162">
        <f t="shared" si="16"/>
        <v>0</v>
      </c>
      <c r="BH183" s="162">
        <f t="shared" si="17"/>
        <v>0</v>
      </c>
      <c r="BI183" s="162">
        <f t="shared" si="18"/>
        <v>0</v>
      </c>
      <c r="BJ183" s="16" t="s">
        <v>84</v>
      </c>
      <c r="BK183" s="163">
        <f t="shared" si="19"/>
        <v>0</v>
      </c>
      <c r="BL183" s="16" t="s">
        <v>90</v>
      </c>
      <c r="BM183" s="161" t="s">
        <v>685</v>
      </c>
    </row>
    <row r="184" spans="2:65" s="1" customFormat="1" ht="24" customHeight="1">
      <c r="B184" s="150"/>
      <c r="C184" s="151" t="s">
        <v>686</v>
      </c>
      <c r="D184" s="151" t="s">
        <v>144</v>
      </c>
      <c r="E184" s="152" t="s">
        <v>687</v>
      </c>
      <c r="F184" s="153" t="s">
        <v>688</v>
      </c>
      <c r="G184" s="154" t="s">
        <v>350</v>
      </c>
      <c r="H184" s="155">
        <v>6</v>
      </c>
      <c r="I184" s="156"/>
      <c r="J184" s="155">
        <f t="shared" si="10"/>
        <v>0</v>
      </c>
      <c r="K184" s="153" t="s">
        <v>1</v>
      </c>
      <c r="L184" s="31"/>
      <c r="M184" s="157" t="s">
        <v>1</v>
      </c>
      <c r="N184" s="158" t="s">
        <v>41</v>
      </c>
      <c r="O184" s="54"/>
      <c r="P184" s="159">
        <f t="shared" si="11"/>
        <v>0</v>
      </c>
      <c r="Q184" s="159">
        <v>0</v>
      </c>
      <c r="R184" s="159">
        <f t="shared" si="12"/>
        <v>0</v>
      </c>
      <c r="S184" s="159">
        <v>0</v>
      </c>
      <c r="T184" s="160">
        <f t="shared" si="13"/>
        <v>0</v>
      </c>
      <c r="AR184" s="161" t="s">
        <v>90</v>
      </c>
      <c r="AT184" s="161" t="s">
        <v>144</v>
      </c>
      <c r="AU184" s="161" t="s">
        <v>84</v>
      </c>
      <c r="AY184" s="16" t="s">
        <v>142</v>
      </c>
      <c r="BE184" s="162">
        <f t="shared" si="14"/>
        <v>0</v>
      </c>
      <c r="BF184" s="162">
        <f t="shared" si="15"/>
        <v>0</v>
      </c>
      <c r="BG184" s="162">
        <f t="shared" si="16"/>
        <v>0</v>
      </c>
      <c r="BH184" s="162">
        <f t="shared" si="17"/>
        <v>0</v>
      </c>
      <c r="BI184" s="162">
        <f t="shared" si="18"/>
        <v>0</v>
      </c>
      <c r="BJ184" s="16" t="s">
        <v>84</v>
      </c>
      <c r="BK184" s="163">
        <f t="shared" si="19"/>
        <v>0</v>
      </c>
      <c r="BL184" s="16" t="s">
        <v>90</v>
      </c>
      <c r="BM184" s="161" t="s">
        <v>689</v>
      </c>
    </row>
    <row r="185" spans="2:65" s="1" customFormat="1" ht="16.5" customHeight="1">
      <c r="B185" s="150"/>
      <c r="C185" s="193" t="s">
        <v>582</v>
      </c>
      <c r="D185" s="193" t="s">
        <v>293</v>
      </c>
      <c r="E185" s="194" t="s">
        <v>690</v>
      </c>
      <c r="F185" s="195" t="s">
        <v>691</v>
      </c>
      <c r="G185" s="196" t="s">
        <v>350</v>
      </c>
      <c r="H185" s="197">
        <v>6</v>
      </c>
      <c r="I185" s="198"/>
      <c r="J185" s="197">
        <f t="shared" si="10"/>
        <v>0</v>
      </c>
      <c r="K185" s="195" t="s">
        <v>1</v>
      </c>
      <c r="L185" s="199"/>
      <c r="M185" s="200" t="s">
        <v>1</v>
      </c>
      <c r="N185" s="201" t="s">
        <v>41</v>
      </c>
      <c r="O185" s="54"/>
      <c r="P185" s="159">
        <f t="shared" si="11"/>
        <v>0</v>
      </c>
      <c r="Q185" s="159">
        <v>0</v>
      </c>
      <c r="R185" s="159">
        <f t="shared" si="12"/>
        <v>0</v>
      </c>
      <c r="S185" s="159">
        <v>0</v>
      </c>
      <c r="T185" s="160">
        <f t="shared" si="13"/>
        <v>0</v>
      </c>
      <c r="AR185" s="161" t="s">
        <v>102</v>
      </c>
      <c r="AT185" s="161" t="s">
        <v>293</v>
      </c>
      <c r="AU185" s="161" t="s">
        <v>84</v>
      </c>
      <c r="AY185" s="16" t="s">
        <v>142</v>
      </c>
      <c r="BE185" s="162">
        <f t="shared" si="14"/>
        <v>0</v>
      </c>
      <c r="BF185" s="162">
        <f t="shared" si="15"/>
        <v>0</v>
      </c>
      <c r="BG185" s="162">
        <f t="shared" si="16"/>
        <v>0</v>
      </c>
      <c r="BH185" s="162">
        <f t="shared" si="17"/>
        <v>0</v>
      </c>
      <c r="BI185" s="162">
        <f t="shared" si="18"/>
        <v>0</v>
      </c>
      <c r="BJ185" s="16" t="s">
        <v>84</v>
      </c>
      <c r="BK185" s="163">
        <f t="shared" si="19"/>
        <v>0</v>
      </c>
      <c r="BL185" s="16" t="s">
        <v>90</v>
      </c>
      <c r="BM185" s="161" t="s">
        <v>692</v>
      </c>
    </row>
    <row r="186" spans="2:65" s="1" customFormat="1" ht="24" customHeight="1">
      <c r="B186" s="150"/>
      <c r="C186" s="151" t="s">
        <v>693</v>
      </c>
      <c r="D186" s="151" t="s">
        <v>144</v>
      </c>
      <c r="E186" s="152" t="s">
        <v>694</v>
      </c>
      <c r="F186" s="153" t="s">
        <v>695</v>
      </c>
      <c r="G186" s="154" t="s">
        <v>350</v>
      </c>
      <c r="H186" s="155">
        <v>48</v>
      </c>
      <c r="I186" s="156"/>
      <c r="J186" s="155">
        <f t="shared" ref="J186:J217" si="20">ROUND(I186*H186,3)</f>
        <v>0</v>
      </c>
      <c r="K186" s="153" t="s">
        <v>1</v>
      </c>
      <c r="L186" s="31"/>
      <c r="M186" s="157" t="s">
        <v>1</v>
      </c>
      <c r="N186" s="158" t="s">
        <v>41</v>
      </c>
      <c r="O186" s="54"/>
      <c r="P186" s="159">
        <f t="shared" ref="P186:P217" si="21">O186*H186</f>
        <v>0</v>
      </c>
      <c r="Q186" s="159">
        <v>0</v>
      </c>
      <c r="R186" s="159">
        <f t="shared" ref="R186:R217" si="22">Q186*H186</f>
        <v>0</v>
      </c>
      <c r="S186" s="159">
        <v>0</v>
      </c>
      <c r="T186" s="160">
        <f t="shared" ref="T186:T217" si="23">S186*H186</f>
        <v>0</v>
      </c>
      <c r="AR186" s="161" t="s">
        <v>90</v>
      </c>
      <c r="AT186" s="161" t="s">
        <v>144</v>
      </c>
      <c r="AU186" s="161" t="s">
        <v>84</v>
      </c>
      <c r="AY186" s="16" t="s">
        <v>142</v>
      </c>
      <c r="BE186" s="162">
        <f t="shared" ref="BE186:BE203" si="24">IF(N186="základná",J186,0)</f>
        <v>0</v>
      </c>
      <c r="BF186" s="162">
        <f t="shared" ref="BF186:BF203" si="25">IF(N186="znížená",J186,0)</f>
        <v>0</v>
      </c>
      <c r="BG186" s="162">
        <f t="shared" ref="BG186:BG203" si="26">IF(N186="zákl. prenesená",J186,0)</f>
        <v>0</v>
      </c>
      <c r="BH186" s="162">
        <f t="shared" ref="BH186:BH203" si="27">IF(N186="zníž. prenesená",J186,0)</f>
        <v>0</v>
      </c>
      <c r="BI186" s="162">
        <f t="shared" ref="BI186:BI203" si="28">IF(N186="nulová",J186,0)</f>
        <v>0</v>
      </c>
      <c r="BJ186" s="16" t="s">
        <v>84</v>
      </c>
      <c r="BK186" s="163">
        <f t="shared" ref="BK186:BK203" si="29">ROUND(I186*H186,3)</f>
        <v>0</v>
      </c>
      <c r="BL186" s="16" t="s">
        <v>90</v>
      </c>
      <c r="BM186" s="161" t="s">
        <v>696</v>
      </c>
    </row>
    <row r="187" spans="2:65" s="1" customFormat="1" ht="16.5" customHeight="1">
      <c r="B187" s="150"/>
      <c r="C187" s="193" t="s">
        <v>586</v>
      </c>
      <c r="D187" s="193" t="s">
        <v>293</v>
      </c>
      <c r="E187" s="194" t="s">
        <v>697</v>
      </c>
      <c r="F187" s="195" t="s">
        <v>698</v>
      </c>
      <c r="G187" s="196" t="s">
        <v>350</v>
      </c>
      <c r="H187" s="197">
        <v>48</v>
      </c>
      <c r="I187" s="198"/>
      <c r="J187" s="197">
        <f t="shared" si="20"/>
        <v>0</v>
      </c>
      <c r="K187" s="195" t="s">
        <v>1</v>
      </c>
      <c r="L187" s="199"/>
      <c r="M187" s="200" t="s">
        <v>1</v>
      </c>
      <c r="N187" s="201" t="s">
        <v>41</v>
      </c>
      <c r="O187" s="54"/>
      <c r="P187" s="159">
        <f t="shared" si="21"/>
        <v>0</v>
      </c>
      <c r="Q187" s="159">
        <v>0</v>
      </c>
      <c r="R187" s="159">
        <f t="shared" si="22"/>
        <v>0</v>
      </c>
      <c r="S187" s="159">
        <v>0</v>
      </c>
      <c r="T187" s="160">
        <f t="shared" si="23"/>
        <v>0</v>
      </c>
      <c r="AR187" s="161" t="s">
        <v>102</v>
      </c>
      <c r="AT187" s="161" t="s">
        <v>293</v>
      </c>
      <c r="AU187" s="161" t="s">
        <v>84</v>
      </c>
      <c r="AY187" s="16" t="s">
        <v>142</v>
      </c>
      <c r="BE187" s="162">
        <f t="shared" si="24"/>
        <v>0</v>
      </c>
      <c r="BF187" s="162">
        <f t="shared" si="25"/>
        <v>0</v>
      </c>
      <c r="BG187" s="162">
        <f t="shared" si="26"/>
        <v>0</v>
      </c>
      <c r="BH187" s="162">
        <f t="shared" si="27"/>
        <v>0</v>
      </c>
      <c r="BI187" s="162">
        <f t="shared" si="28"/>
        <v>0</v>
      </c>
      <c r="BJ187" s="16" t="s">
        <v>84</v>
      </c>
      <c r="BK187" s="163">
        <f t="shared" si="29"/>
        <v>0</v>
      </c>
      <c r="BL187" s="16" t="s">
        <v>90</v>
      </c>
      <c r="BM187" s="161" t="s">
        <v>699</v>
      </c>
    </row>
    <row r="188" spans="2:65" s="1" customFormat="1" ht="24" customHeight="1">
      <c r="B188" s="150"/>
      <c r="C188" s="151" t="s">
        <v>700</v>
      </c>
      <c r="D188" s="151" t="s">
        <v>144</v>
      </c>
      <c r="E188" s="152" t="s">
        <v>701</v>
      </c>
      <c r="F188" s="153" t="s">
        <v>702</v>
      </c>
      <c r="G188" s="154" t="s">
        <v>350</v>
      </c>
      <c r="H188" s="155">
        <v>562</v>
      </c>
      <c r="I188" s="156"/>
      <c r="J188" s="155">
        <f t="shared" si="20"/>
        <v>0</v>
      </c>
      <c r="K188" s="153" t="s">
        <v>1</v>
      </c>
      <c r="L188" s="31"/>
      <c r="M188" s="157" t="s">
        <v>1</v>
      </c>
      <c r="N188" s="158" t="s">
        <v>41</v>
      </c>
      <c r="O188" s="54"/>
      <c r="P188" s="159">
        <f t="shared" si="21"/>
        <v>0</v>
      </c>
      <c r="Q188" s="159">
        <v>0</v>
      </c>
      <c r="R188" s="159">
        <f t="shared" si="22"/>
        <v>0</v>
      </c>
      <c r="S188" s="159">
        <v>0</v>
      </c>
      <c r="T188" s="160">
        <f t="shared" si="23"/>
        <v>0</v>
      </c>
      <c r="AR188" s="161" t="s">
        <v>90</v>
      </c>
      <c r="AT188" s="161" t="s">
        <v>144</v>
      </c>
      <c r="AU188" s="161" t="s">
        <v>84</v>
      </c>
      <c r="AY188" s="16" t="s">
        <v>142</v>
      </c>
      <c r="BE188" s="162">
        <f t="shared" si="24"/>
        <v>0</v>
      </c>
      <c r="BF188" s="162">
        <f t="shared" si="25"/>
        <v>0</v>
      </c>
      <c r="BG188" s="162">
        <f t="shared" si="26"/>
        <v>0</v>
      </c>
      <c r="BH188" s="162">
        <f t="shared" si="27"/>
        <v>0</v>
      </c>
      <c r="BI188" s="162">
        <f t="shared" si="28"/>
        <v>0</v>
      </c>
      <c r="BJ188" s="16" t="s">
        <v>84</v>
      </c>
      <c r="BK188" s="163">
        <f t="shared" si="29"/>
        <v>0</v>
      </c>
      <c r="BL188" s="16" t="s">
        <v>90</v>
      </c>
      <c r="BM188" s="161" t="s">
        <v>703</v>
      </c>
    </row>
    <row r="189" spans="2:65" s="1" customFormat="1" ht="16.5" customHeight="1">
      <c r="B189" s="150"/>
      <c r="C189" s="193" t="s">
        <v>589</v>
      </c>
      <c r="D189" s="193" t="s">
        <v>293</v>
      </c>
      <c r="E189" s="194" t="s">
        <v>704</v>
      </c>
      <c r="F189" s="195" t="s">
        <v>705</v>
      </c>
      <c r="G189" s="196" t="s">
        <v>350</v>
      </c>
      <c r="H189" s="197">
        <v>562</v>
      </c>
      <c r="I189" s="198"/>
      <c r="J189" s="197">
        <f t="shared" si="20"/>
        <v>0</v>
      </c>
      <c r="K189" s="195" t="s">
        <v>1</v>
      </c>
      <c r="L189" s="199"/>
      <c r="M189" s="200" t="s">
        <v>1</v>
      </c>
      <c r="N189" s="201" t="s">
        <v>41</v>
      </c>
      <c r="O189" s="54"/>
      <c r="P189" s="159">
        <f t="shared" si="21"/>
        <v>0</v>
      </c>
      <c r="Q189" s="159">
        <v>0</v>
      </c>
      <c r="R189" s="159">
        <f t="shared" si="22"/>
        <v>0</v>
      </c>
      <c r="S189" s="159">
        <v>0</v>
      </c>
      <c r="T189" s="160">
        <f t="shared" si="23"/>
        <v>0</v>
      </c>
      <c r="AR189" s="161" t="s">
        <v>102</v>
      </c>
      <c r="AT189" s="161" t="s">
        <v>293</v>
      </c>
      <c r="AU189" s="161" t="s">
        <v>84</v>
      </c>
      <c r="AY189" s="16" t="s">
        <v>142</v>
      </c>
      <c r="BE189" s="162">
        <f t="shared" si="24"/>
        <v>0</v>
      </c>
      <c r="BF189" s="162">
        <f t="shared" si="25"/>
        <v>0</v>
      </c>
      <c r="BG189" s="162">
        <f t="shared" si="26"/>
        <v>0</v>
      </c>
      <c r="BH189" s="162">
        <f t="shared" si="27"/>
        <v>0</v>
      </c>
      <c r="BI189" s="162">
        <f t="shared" si="28"/>
        <v>0</v>
      </c>
      <c r="BJ189" s="16" t="s">
        <v>84</v>
      </c>
      <c r="BK189" s="163">
        <f t="shared" si="29"/>
        <v>0</v>
      </c>
      <c r="BL189" s="16" t="s">
        <v>90</v>
      </c>
      <c r="BM189" s="161" t="s">
        <v>706</v>
      </c>
    </row>
    <row r="190" spans="2:65" s="1" customFormat="1" ht="24" customHeight="1">
      <c r="B190" s="150"/>
      <c r="C190" s="151" t="s">
        <v>707</v>
      </c>
      <c r="D190" s="151" t="s">
        <v>144</v>
      </c>
      <c r="E190" s="152" t="s">
        <v>708</v>
      </c>
      <c r="F190" s="153" t="s">
        <v>709</v>
      </c>
      <c r="G190" s="154" t="s">
        <v>350</v>
      </c>
      <c r="H190" s="155">
        <v>116</v>
      </c>
      <c r="I190" s="156"/>
      <c r="J190" s="155">
        <f t="shared" si="20"/>
        <v>0</v>
      </c>
      <c r="K190" s="153" t="s">
        <v>1</v>
      </c>
      <c r="L190" s="31"/>
      <c r="M190" s="157" t="s">
        <v>1</v>
      </c>
      <c r="N190" s="158" t="s">
        <v>41</v>
      </c>
      <c r="O190" s="54"/>
      <c r="P190" s="159">
        <f t="shared" si="21"/>
        <v>0</v>
      </c>
      <c r="Q190" s="159">
        <v>0</v>
      </c>
      <c r="R190" s="159">
        <f t="shared" si="22"/>
        <v>0</v>
      </c>
      <c r="S190" s="159">
        <v>0</v>
      </c>
      <c r="T190" s="160">
        <f t="shared" si="23"/>
        <v>0</v>
      </c>
      <c r="AR190" s="161" t="s">
        <v>90</v>
      </c>
      <c r="AT190" s="161" t="s">
        <v>144</v>
      </c>
      <c r="AU190" s="161" t="s">
        <v>84</v>
      </c>
      <c r="AY190" s="16" t="s">
        <v>142</v>
      </c>
      <c r="BE190" s="162">
        <f t="shared" si="24"/>
        <v>0</v>
      </c>
      <c r="BF190" s="162">
        <f t="shared" si="25"/>
        <v>0</v>
      </c>
      <c r="BG190" s="162">
        <f t="shared" si="26"/>
        <v>0</v>
      </c>
      <c r="BH190" s="162">
        <f t="shared" si="27"/>
        <v>0</v>
      </c>
      <c r="BI190" s="162">
        <f t="shared" si="28"/>
        <v>0</v>
      </c>
      <c r="BJ190" s="16" t="s">
        <v>84</v>
      </c>
      <c r="BK190" s="163">
        <f t="shared" si="29"/>
        <v>0</v>
      </c>
      <c r="BL190" s="16" t="s">
        <v>90</v>
      </c>
      <c r="BM190" s="161" t="s">
        <v>710</v>
      </c>
    </row>
    <row r="191" spans="2:65" s="1" customFormat="1" ht="16.5" customHeight="1">
      <c r="B191" s="150"/>
      <c r="C191" s="193" t="s">
        <v>592</v>
      </c>
      <c r="D191" s="193" t="s">
        <v>293</v>
      </c>
      <c r="E191" s="194" t="s">
        <v>711</v>
      </c>
      <c r="F191" s="195" t="s">
        <v>712</v>
      </c>
      <c r="G191" s="196" t="s">
        <v>350</v>
      </c>
      <c r="H191" s="197">
        <v>116</v>
      </c>
      <c r="I191" s="198"/>
      <c r="J191" s="197">
        <f t="shared" si="20"/>
        <v>0</v>
      </c>
      <c r="K191" s="195" t="s">
        <v>1</v>
      </c>
      <c r="L191" s="199"/>
      <c r="M191" s="200" t="s">
        <v>1</v>
      </c>
      <c r="N191" s="201" t="s">
        <v>41</v>
      </c>
      <c r="O191" s="54"/>
      <c r="P191" s="159">
        <f t="shared" si="21"/>
        <v>0</v>
      </c>
      <c r="Q191" s="159">
        <v>0</v>
      </c>
      <c r="R191" s="159">
        <f t="shared" si="22"/>
        <v>0</v>
      </c>
      <c r="S191" s="159">
        <v>0</v>
      </c>
      <c r="T191" s="160">
        <f t="shared" si="23"/>
        <v>0</v>
      </c>
      <c r="AR191" s="161" t="s">
        <v>102</v>
      </c>
      <c r="AT191" s="161" t="s">
        <v>293</v>
      </c>
      <c r="AU191" s="161" t="s">
        <v>84</v>
      </c>
      <c r="AY191" s="16" t="s">
        <v>142</v>
      </c>
      <c r="BE191" s="162">
        <f t="shared" si="24"/>
        <v>0</v>
      </c>
      <c r="BF191" s="162">
        <f t="shared" si="25"/>
        <v>0</v>
      </c>
      <c r="BG191" s="162">
        <f t="shared" si="26"/>
        <v>0</v>
      </c>
      <c r="BH191" s="162">
        <f t="shared" si="27"/>
        <v>0</v>
      </c>
      <c r="BI191" s="162">
        <f t="shared" si="28"/>
        <v>0</v>
      </c>
      <c r="BJ191" s="16" t="s">
        <v>84</v>
      </c>
      <c r="BK191" s="163">
        <f t="shared" si="29"/>
        <v>0</v>
      </c>
      <c r="BL191" s="16" t="s">
        <v>90</v>
      </c>
      <c r="BM191" s="161" t="s">
        <v>713</v>
      </c>
    </row>
    <row r="192" spans="2:65" s="1" customFormat="1" ht="24" customHeight="1">
      <c r="B192" s="150"/>
      <c r="C192" s="151" t="s">
        <v>714</v>
      </c>
      <c r="D192" s="151" t="s">
        <v>144</v>
      </c>
      <c r="E192" s="152" t="s">
        <v>715</v>
      </c>
      <c r="F192" s="153" t="s">
        <v>716</v>
      </c>
      <c r="G192" s="154" t="s">
        <v>350</v>
      </c>
      <c r="H192" s="155">
        <v>18</v>
      </c>
      <c r="I192" s="156"/>
      <c r="J192" s="155">
        <f t="shared" si="20"/>
        <v>0</v>
      </c>
      <c r="K192" s="153" t="s">
        <v>1</v>
      </c>
      <c r="L192" s="31"/>
      <c r="M192" s="157" t="s">
        <v>1</v>
      </c>
      <c r="N192" s="158" t="s">
        <v>41</v>
      </c>
      <c r="O192" s="54"/>
      <c r="P192" s="159">
        <f t="shared" si="21"/>
        <v>0</v>
      </c>
      <c r="Q192" s="159">
        <v>0</v>
      </c>
      <c r="R192" s="159">
        <f t="shared" si="22"/>
        <v>0</v>
      </c>
      <c r="S192" s="159">
        <v>0</v>
      </c>
      <c r="T192" s="160">
        <f t="shared" si="23"/>
        <v>0</v>
      </c>
      <c r="AR192" s="161" t="s">
        <v>90</v>
      </c>
      <c r="AT192" s="161" t="s">
        <v>144</v>
      </c>
      <c r="AU192" s="161" t="s">
        <v>84</v>
      </c>
      <c r="AY192" s="16" t="s">
        <v>142</v>
      </c>
      <c r="BE192" s="162">
        <f t="shared" si="24"/>
        <v>0</v>
      </c>
      <c r="BF192" s="162">
        <f t="shared" si="25"/>
        <v>0</v>
      </c>
      <c r="BG192" s="162">
        <f t="shared" si="26"/>
        <v>0</v>
      </c>
      <c r="BH192" s="162">
        <f t="shared" si="27"/>
        <v>0</v>
      </c>
      <c r="BI192" s="162">
        <f t="shared" si="28"/>
        <v>0</v>
      </c>
      <c r="BJ192" s="16" t="s">
        <v>84</v>
      </c>
      <c r="BK192" s="163">
        <f t="shared" si="29"/>
        <v>0</v>
      </c>
      <c r="BL192" s="16" t="s">
        <v>90</v>
      </c>
      <c r="BM192" s="161" t="s">
        <v>717</v>
      </c>
    </row>
    <row r="193" spans="2:65" s="1" customFormat="1" ht="16.5" customHeight="1">
      <c r="B193" s="150"/>
      <c r="C193" s="193" t="s">
        <v>594</v>
      </c>
      <c r="D193" s="193" t="s">
        <v>293</v>
      </c>
      <c r="E193" s="194" t="s">
        <v>718</v>
      </c>
      <c r="F193" s="195" t="s">
        <v>719</v>
      </c>
      <c r="G193" s="196" t="s">
        <v>350</v>
      </c>
      <c r="H193" s="197">
        <v>18</v>
      </c>
      <c r="I193" s="198"/>
      <c r="J193" s="197">
        <f t="shared" si="20"/>
        <v>0</v>
      </c>
      <c r="K193" s="195" t="s">
        <v>1</v>
      </c>
      <c r="L193" s="199"/>
      <c r="M193" s="200" t="s">
        <v>1</v>
      </c>
      <c r="N193" s="201" t="s">
        <v>41</v>
      </c>
      <c r="O193" s="54"/>
      <c r="P193" s="159">
        <f t="shared" si="21"/>
        <v>0</v>
      </c>
      <c r="Q193" s="159">
        <v>0</v>
      </c>
      <c r="R193" s="159">
        <f t="shared" si="22"/>
        <v>0</v>
      </c>
      <c r="S193" s="159">
        <v>0</v>
      </c>
      <c r="T193" s="160">
        <f t="shared" si="23"/>
        <v>0</v>
      </c>
      <c r="AR193" s="161" t="s">
        <v>102</v>
      </c>
      <c r="AT193" s="161" t="s">
        <v>293</v>
      </c>
      <c r="AU193" s="161" t="s">
        <v>84</v>
      </c>
      <c r="AY193" s="16" t="s">
        <v>142</v>
      </c>
      <c r="BE193" s="162">
        <f t="shared" si="24"/>
        <v>0</v>
      </c>
      <c r="BF193" s="162">
        <f t="shared" si="25"/>
        <v>0</v>
      </c>
      <c r="BG193" s="162">
        <f t="shared" si="26"/>
        <v>0</v>
      </c>
      <c r="BH193" s="162">
        <f t="shared" si="27"/>
        <v>0</v>
      </c>
      <c r="BI193" s="162">
        <f t="shared" si="28"/>
        <v>0</v>
      </c>
      <c r="BJ193" s="16" t="s">
        <v>84</v>
      </c>
      <c r="BK193" s="163">
        <f t="shared" si="29"/>
        <v>0</v>
      </c>
      <c r="BL193" s="16" t="s">
        <v>90</v>
      </c>
      <c r="BM193" s="161" t="s">
        <v>720</v>
      </c>
    </row>
    <row r="194" spans="2:65" s="1" customFormat="1" ht="16.5" customHeight="1">
      <c r="B194" s="150"/>
      <c r="C194" s="151" t="s">
        <v>721</v>
      </c>
      <c r="D194" s="151" t="s">
        <v>144</v>
      </c>
      <c r="E194" s="152" t="s">
        <v>722</v>
      </c>
      <c r="F194" s="153" t="s">
        <v>723</v>
      </c>
      <c r="G194" s="154" t="s">
        <v>350</v>
      </c>
      <c r="H194" s="155">
        <v>114</v>
      </c>
      <c r="I194" s="156"/>
      <c r="J194" s="155">
        <f t="shared" si="20"/>
        <v>0</v>
      </c>
      <c r="K194" s="153" t="s">
        <v>1</v>
      </c>
      <c r="L194" s="31"/>
      <c r="M194" s="157" t="s">
        <v>1</v>
      </c>
      <c r="N194" s="158" t="s">
        <v>41</v>
      </c>
      <c r="O194" s="54"/>
      <c r="P194" s="159">
        <f t="shared" si="21"/>
        <v>0</v>
      </c>
      <c r="Q194" s="159">
        <v>0</v>
      </c>
      <c r="R194" s="159">
        <f t="shared" si="22"/>
        <v>0</v>
      </c>
      <c r="S194" s="159">
        <v>0</v>
      </c>
      <c r="T194" s="160">
        <f t="shared" si="23"/>
        <v>0</v>
      </c>
      <c r="AR194" s="161" t="s">
        <v>90</v>
      </c>
      <c r="AT194" s="161" t="s">
        <v>144</v>
      </c>
      <c r="AU194" s="161" t="s">
        <v>84</v>
      </c>
      <c r="AY194" s="16" t="s">
        <v>142</v>
      </c>
      <c r="BE194" s="162">
        <f t="shared" si="24"/>
        <v>0</v>
      </c>
      <c r="BF194" s="162">
        <f t="shared" si="25"/>
        <v>0</v>
      </c>
      <c r="BG194" s="162">
        <f t="shared" si="26"/>
        <v>0</v>
      </c>
      <c r="BH194" s="162">
        <f t="shared" si="27"/>
        <v>0</v>
      </c>
      <c r="BI194" s="162">
        <f t="shared" si="28"/>
        <v>0</v>
      </c>
      <c r="BJ194" s="16" t="s">
        <v>84</v>
      </c>
      <c r="BK194" s="163">
        <f t="shared" si="29"/>
        <v>0</v>
      </c>
      <c r="BL194" s="16" t="s">
        <v>90</v>
      </c>
      <c r="BM194" s="161" t="s">
        <v>724</v>
      </c>
    </row>
    <row r="195" spans="2:65" s="1" customFormat="1" ht="16.5" customHeight="1">
      <c r="B195" s="150"/>
      <c r="C195" s="193" t="s">
        <v>598</v>
      </c>
      <c r="D195" s="193" t="s">
        <v>293</v>
      </c>
      <c r="E195" s="194" t="s">
        <v>725</v>
      </c>
      <c r="F195" s="195" t="s">
        <v>726</v>
      </c>
      <c r="G195" s="196" t="s">
        <v>350</v>
      </c>
      <c r="H195" s="197">
        <v>114</v>
      </c>
      <c r="I195" s="198"/>
      <c r="J195" s="197">
        <f t="shared" si="20"/>
        <v>0</v>
      </c>
      <c r="K195" s="195" t="s">
        <v>1</v>
      </c>
      <c r="L195" s="199"/>
      <c r="M195" s="200" t="s">
        <v>1</v>
      </c>
      <c r="N195" s="201" t="s">
        <v>41</v>
      </c>
      <c r="O195" s="54"/>
      <c r="P195" s="159">
        <f t="shared" si="21"/>
        <v>0</v>
      </c>
      <c r="Q195" s="159">
        <v>0</v>
      </c>
      <c r="R195" s="159">
        <f t="shared" si="22"/>
        <v>0</v>
      </c>
      <c r="S195" s="159">
        <v>0</v>
      </c>
      <c r="T195" s="160">
        <f t="shared" si="23"/>
        <v>0</v>
      </c>
      <c r="AR195" s="161" t="s">
        <v>102</v>
      </c>
      <c r="AT195" s="161" t="s">
        <v>293</v>
      </c>
      <c r="AU195" s="161" t="s">
        <v>84</v>
      </c>
      <c r="AY195" s="16" t="s">
        <v>142</v>
      </c>
      <c r="BE195" s="162">
        <f t="shared" si="24"/>
        <v>0</v>
      </c>
      <c r="BF195" s="162">
        <f t="shared" si="25"/>
        <v>0</v>
      </c>
      <c r="BG195" s="162">
        <f t="shared" si="26"/>
        <v>0</v>
      </c>
      <c r="BH195" s="162">
        <f t="shared" si="27"/>
        <v>0</v>
      </c>
      <c r="BI195" s="162">
        <f t="shared" si="28"/>
        <v>0</v>
      </c>
      <c r="BJ195" s="16" t="s">
        <v>84</v>
      </c>
      <c r="BK195" s="163">
        <f t="shared" si="29"/>
        <v>0</v>
      </c>
      <c r="BL195" s="16" t="s">
        <v>90</v>
      </c>
      <c r="BM195" s="161" t="s">
        <v>727</v>
      </c>
    </row>
    <row r="196" spans="2:65" s="1" customFormat="1" ht="24" customHeight="1">
      <c r="B196" s="150"/>
      <c r="C196" s="151" t="s">
        <v>728</v>
      </c>
      <c r="D196" s="151" t="s">
        <v>144</v>
      </c>
      <c r="E196" s="152" t="s">
        <v>729</v>
      </c>
      <c r="F196" s="153" t="s">
        <v>730</v>
      </c>
      <c r="G196" s="154" t="s">
        <v>350</v>
      </c>
      <c r="H196" s="155">
        <v>10</v>
      </c>
      <c r="I196" s="156"/>
      <c r="J196" s="155">
        <f t="shared" si="20"/>
        <v>0</v>
      </c>
      <c r="K196" s="153" t="s">
        <v>1</v>
      </c>
      <c r="L196" s="31"/>
      <c r="M196" s="157" t="s">
        <v>1</v>
      </c>
      <c r="N196" s="158" t="s">
        <v>41</v>
      </c>
      <c r="O196" s="54"/>
      <c r="P196" s="159">
        <f t="shared" si="21"/>
        <v>0</v>
      </c>
      <c r="Q196" s="159">
        <v>0</v>
      </c>
      <c r="R196" s="159">
        <f t="shared" si="22"/>
        <v>0</v>
      </c>
      <c r="S196" s="159">
        <v>0</v>
      </c>
      <c r="T196" s="160">
        <f t="shared" si="23"/>
        <v>0</v>
      </c>
      <c r="AR196" s="161" t="s">
        <v>90</v>
      </c>
      <c r="AT196" s="161" t="s">
        <v>144</v>
      </c>
      <c r="AU196" s="161" t="s">
        <v>84</v>
      </c>
      <c r="AY196" s="16" t="s">
        <v>142</v>
      </c>
      <c r="BE196" s="162">
        <f t="shared" si="24"/>
        <v>0</v>
      </c>
      <c r="BF196" s="162">
        <f t="shared" si="25"/>
        <v>0</v>
      </c>
      <c r="BG196" s="162">
        <f t="shared" si="26"/>
        <v>0</v>
      </c>
      <c r="BH196" s="162">
        <f t="shared" si="27"/>
        <v>0</v>
      </c>
      <c r="BI196" s="162">
        <f t="shared" si="28"/>
        <v>0</v>
      </c>
      <c r="BJ196" s="16" t="s">
        <v>84</v>
      </c>
      <c r="BK196" s="163">
        <f t="shared" si="29"/>
        <v>0</v>
      </c>
      <c r="BL196" s="16" t="s">
        <v>90</v>
      </c>
      <c r="BM196" s="161" t="s">
        <v>731</v>
      </c>
    </row>
    <row r="197" spans="2:65" s="1" customFormat="1" ht="16.5" customHeight="1">
      <c r="B197" s="150"/>
      <c r="C197" s="193" t="s">
        <v>601</v>
      </c>
      <c r="D197" s="193" t="s">
        <v>293</v>
      </c>
      <c r="E197" s="194" t="s">
        <v>732</v>
      </c>
      <c r="F197" s="195" t="s">
        <v>733</v>
      </c>
      <c r="G197" s="196" t="s">
        <v>350</v>
      </c>
      <c r="H197" s="197">
        <v>10</v>
      </c>
      <c r="I197" s="198"/>
      <c r="J197" s="197">
        <f t="shared" si="20"/>
        <v>0</v>
      </c>
      <c r="K197" s="195" t="s">
        <v>1</v>
      </c>
      <c r="L197" s="199"/>
      <c r="M197" s="200" t="s">
        <v>1</v>
      </c>
      <c r="N197" s="201" t="s">
        <v>41</v>
      </c>
      <c r="O197" s="54"/>
      <c r="P197" s="159">
        <f t="shared" si="21"/>
        <v>0</v>
      </c>
      <c r="Q197" s="159">
        <v>0</v>
      </c>
      <c r="R197" s="159">
        <f t="shared" si="22"/>
        <v>0</v>
      </c>
      <c r="S197" s="159">
        <v>0</v>
      </c>
      <c r="T197" s="160">
        <f t="shared" si="23"/>
        <v>0</v>
      </c>
      <c r="AR197" s="161" t="s">
        <v>102</v>
      </c>
      <c r="AT197" s="161" t="s">
        <v>293</v>
      </c>
      <c r="AU197" s="161" t="s">
        <v>84</v>
      </c>
      <c r="AY197" s="16" t="s">
        <v>142</v>
      </c>
      <c r="BE197" s="162">
        <f t="shared" si="24"/>
        <v>0</v>
      </c>
      <c r="BF197" s="162">
        <f t="shared" si="25"/>
        <v>0</v>
      </c>
      <c r="BG197" s="162">
        <f t="shared" si="26"/>
        <v>0</v>
      </c>
      <c r="BH197" s="162">
        <f t="shared" si="27"/>
        <v>0</v>
      </c>
      <c r="BI197" s="162">
        <f t="shared" si="28"/>
        <v>0</v>
      </c>
      <c r="BJ197" s="16" t="s">
        <v>84</v>
      </c>
      <c r="BK197" s="163">
        <f t="shared" si="29"/>
        <v>0</v>
      </c>
      <c r="BL197" s="16" t="s">
        <v>90</v>
      </c>
      <c r="BM197" s="161" t="s">
        <v>734</v>
      </c>
    </row>
    <row r="198" spans="2:65" s="1" customFormat="1" ht="16.5" customHeight="1">
      <c r="B198" s="150"/>
      <c r="C198" s="151" t="s">
        <v>735</v>
      </c>
      <c r="D198" s="151" t="s">
        <v>144</v>
      </c>
      <c r="E198" s="152" t="s">
        <v>736</v>
      </c>
      <c r="F198" s="153" t="s">
        <v>737</v>
      </c>
      <c r="G198" s="154" t="s">
        <v>501</v>
      </c>
      <c r="H198" s="155">
        <v>16</v>
      </c>
      <c r="I198" s="156"/>
      <c r="J198" s="155">
        <f t="shared" si="20"/>
        <v>0</v>
      </c>
      <c r="K198" s="153" t="s">
        <v>1</v>
      </c>
      <c r="L198" s="31"/>
      <c r="M198" s="157" t="s">
        <v>1</v>
      </c>
      <c r="N198" s="158" t="s">
        <v>41</v>
      </c>
      <c r="O198" s="54"/>
      <c r="P198" s="159">
        <f t="shared" si="21"/>
        <v>0</v>
      </c>
      <c r="Q198" s="159">
        <v>0</v>
      </c>
      <c r="R198" s="159">
        <f t="shared" si="22"/>
        <v>0</v>
      </c>
      <c r="S198" s="159">
        <v>0</v>
      </c>
      <c r="T198" s="160">
        <f t="shared" si="23"/>
        <v>0</v>
      </c>
      <c r="AR198" s="161" t="s">
        <v>90</v>
      </c>
      <c r="AT198" s="161" t="s">
        <v>144</v>
      </c>
      <c r="AU198" s="161" t="s">
        <v>84</v>
      </c>
      <c r="AY198" s="16" t="s">
        <v>142</v>
      </c>
      <c r="BE198" s="162">
        <f t="shared" si="24"/>
        <v>0</v>
      </c>
      <c r="BF198" s="162">
        <f t="shared" si="25"/>
        <v>0</v>
      </c>
      <c r="BG198" s="162">
        <f t="shared" si="26"/>
        <v>0</v>
      </c>
      <c r="BH198" s="162">
        <f t="shared" si="27"/>
        <v>0</v>
      </c>
      <c r="BI198" s="162">
        <f t="shared" si="28"/>
        <v>0</v>
      </c>
      <c r="BJ198" s="16" t="s">
        <v>84</v>
      </c>
      <c r="BK198" s="163">
        <f t="shared" si="29"/>
        <v>0</v>
      </c>
      <c r="BL198" s="16" t="s">
        <v>90</v>
      </c>
      <c r="BM198" s="161" t="s">
        <v>738</v>
      </c>
    </row>
    <row r="199" spans="2:65" s="1" customFormat="1" ht="16.5" customHeight="1">
      <c r="B199" s="150"/>
      <c r="C199" s="193" t="s">
        <v>605</v>
      </c>
      <c r="D199" s="193" t="s">
        <v>293</v>
      </c>
      <c r="E199" s="194" t="s">
        <v>739</v>
      </c>
      <c r="F199" s="195" t="s">
        <v>740</v>
      </c>
      <c r="G199" s="196" t="s">
        <v>501</v>
      </c>
      <c r="H199" s="197">
        <v>16</v>
      </c>
      <c r="I199" s="198"/>
      <c r="J199" s="197">
        <f t="shared" si="20"/>
        <v>0</v>
      </c>
      <c r="K199" s="195" t="s">
        <v>1</v>
      </c>
      <c r="L199" s="199"/>
      <c r="M199" s="200" t="s">
        <v>1</v>
      </c>
      <c r="N199" s="201" t="s">
        <v>41</v>
      </c>
      <c r="O199" s="54"/>
      <c r="P199" s="159">
        <f t="shared" si="21"/>
        <v>0</v>
      </c>
      <c r="Q199" s="159">
        <v>0</v>
      </c>
      <c r="R199" s="159">
        <f t="shared" si="22"/>
        <v>0</v>
      </c>
      <c r="S199" s="159">
        <v>0</v>
      </c>
      <c r="T199" s="160">
        <f t="shared" si="23"/>
        <v>0</v>
      </c>
      <c r="AR199" s="161" t="s">
        <v>102</v>
      </c>
      <c r="AT199" s="161" t="s">
        <v>293</v>
      </c>
      <c r="AU199" s="161" t="s">
        <v>84</v>
      </c>
      <c r="AY199" s="16" t="s">
        <v>142</v>
      </c>
      <c r="BE199" s="162">
        <f t="shared" si="24"/>
        <v>0</v>
      </c>
      <c r="BF199" s="162">
        <f t="shared" si="25"/>
        <v>0</v>
      </c>
      <c r="BG199" s="162">
        <f t="shared" si="26"/>
        <v>0</v>
      </c>
      <c r="BH199" s="162">
        <f t="shared" si="27"/>
        <v>0</v>
      </c>
      <c r="BI199" s="162">
        <f t="shared" si="28"/>
        <v>0</v>
      </c>
      <c r="BJ199" s="16" t="s">
        <v>84</v>
      </c>
      <c r="BK199" s="163">
        <f t="shared" si="29"/>
        <v>0</v>
      </c>
      <c r="BL199" s="16" t="s">
        <v>90</v>
      </c>
      <c r="BM199" s="161" t="s">
        <v>741</v>
      </c>
    </row>
    <row r="200" spans="2:65" s="1" customFormat="1" ht="16.5" customHeight="1">
      <c r="B200" s="150"/>
      <c r="C200" s="151" t="s">
        <v>742</v>
      </c>
      <c r="D200" s="151" t="s">
        <v>144</v>
      </c>
      <c r="E200" s="152" t="s">
        <v>743</v>
      </c>
      <c r="F200" s="153" t="s">
        <v>744</v>
      </c>
      <c r="G200" s="154" t="s">
        <v>501</v>
      </c>
      <c r="H200" s="155">
        <v>20</v>
      </c>
      <c r="I200" s="156"/>
      <c r="J200" s="155">
        <f t="shared" si="20"/>
        <v>0</v>
      </c>
      <c r="K200" s="153" t="s">
        <v>1</v>
      </c>
      <c r="L200" s="31"/>
      <c r="M200" s="157" t="s">
        <v>1</v>
      </c>
      <c r="N200" s="158" t="s">
        <v>41</v>
      </c>
      <c r="O200" s="54"/>
      <c r="P200" s="159">
        <f t="shared" si="21"/>
        <v>0</v>
      </c>
      <c r="Q200" s="159">
        <v>0</v>
      </c>
      <c r="R200" s="159">
        <f t="shared" si="22"/>
        <v>0</v>
      </c>
      <c r="S200" s="159">
        <v>0</v>
      </c>
      <c r="T200" s="160">
        <f t="shared" si="23"/>
        <v>0</v>
      </c>
      <c r="AR200" s="161" t="s">
        <v>90</v>
      </c>
      <c r="AT200" s="161" t="s">
        <v>144</v>
      </c>
      <c r="AU200" s="161" t="s">
        <v>84</v>
      </c>
      <c r="AY200" s="16" t="s">
        <v>142</v>
      </c>
      <c r="BE200" s="162">
        <f t="shared" si="24"/>
        <v>0</v>
      </c>
      <c r="BF200" s="162">
        <f t="shared" si="25"/>
        <v>0</v>
      </c>
      <c r="BG200" s="162">
        <f t="shared" si="26"/>
        <v>0</v>
      </c>
      <c r="BH200" s="162">
        <f t="shared" si="27"/>
        <v>0</v>
      </c>
      <c r="BI200" s="162">
        <f t="shared" si="28"/>
        <v>0</v>
      </c>
      <c r="BJ200" s="16" t="s">
        <v>84</v>
      </c>
      <c r="BK200" s="163">
        <f t="shared" si="29"/>
        <v>0</v>
      </c>
      <c r="BL200" s="16" t="s">
        <v>90</v>
      </c>
      <c r="BM200" s="161" t="s">
        <v>745</v>
      </c>
    </row>
    <row r="201" spans="2:65" s="1" customFormat="1" ht="24" customHeight="1">
      <c r="B201" s="150"/>
      <c r="C201" s="193" t="s">
        <v>608</v>
      </c>
      <c r="D201" s="193" t="s">
        <v>293</v>
      </c>
      <c r="E201" s="194" t="s">
        <v>746</v>
      </c>
      <c r="F201" s="195" t="s">
        <v>747</v>
      </c>
      <c r="G201" s="196" t="s">
        <v>501</v>
      </c>
      <c r="H201" s="197">
        <v>20</v>
      </c>
      <c r="I201" s="198"/>
      <c r="J201" s="197">
        <f t="shared" si="20"/>
        <v>0</v>
      </c>
      <c r="K201" s="195" t="s">
        <v>1</v>
      </c>
      <c r="L201" s="199"/>
      <c r="M201" s="200" t="s">
        <v>1</v>
      </c>
      <c r="N201" s="201" t="s">
        <v>41</v>
      </c>
      <c r="O201" s="54"/>
      <c r="P201" s="159">
        <f t="shared" si="21"/>
        <v>0</v>
      </c>
      <c r="Q201" s="159">
        <v>0</v>
      </c>
      <c r="R201" s="159">
        <f t="shared" si="22"/>
        <v>0</v>
      </c>
      <c r="S201" s="159">
        <v>0</v>
      </c>
      <c r="T201" s="160">
        <f t="shared" si="23"/>
        <v>0</v>
      </c>
      <c r="AR201" s="161" t="s">
        <v>102</v>
      </c>
      <c r="AT201" s="161" t="s">
        <v>293</v>
      </c>
      <c r="AU201" s="161" t="s">
        <v>84</v>
      </c>
      <c r="AY201" s="16" t="s">
        <v>142</v>
      </c>
      <c r="BE201" s="162">
        <f t="shared" si="24"/>
        <v>0</v>
      </c>
      <c r="BF201" s="162">
        <f t="shared" si="25"/>
        <v>0</v>
      </c>
      <c r="BG201" s="162">
        <f t="shared" si="26"/>
        <v>0</v>
      </c>
      <c r="BH201" s="162">
        <f t="shared" si="27"/>
        <v>0</v>
      </c>
      <c r="BI201" s="162">
        <f t="shared" si="28"/>
        <v>0</v>
      </c>
      <c r="BJ201" s="16" t="s">
        <v>84</v>
      </c>
      <c r="BK201" s="163">
        <f t="shared" si="29"/>
        <v>0</v>
      </c>
      <c r="BL201" s="16" t="s">
        <v>90</v>
      </c>
      <c r="BM201" s="161" t="s">
        <v>748</v>
      </c>
    </row>
    <row r="202" spans="2:65" s="1" customFormat="1" ht="16.5" customHeight="1">
      <c r="B202" s="150"/>
      <c r="C202" s="151" t="s">
        <v>749</v>
      </c>
      <c r="D202" s="151" t="s">
        <v>144</v>
      </c>
      <c r="E202" s="152" t="s">
        <v>750</v>
      </c>
      <c r="F202" s="153" t="s">
        <v>751</v>
      </c>
      <c r="G202" s="154" t="s">
        <v>752</v>
      </c>
      <c r="H202" s="155">
        <v>8</v>
      </c>
      <c r="I202" s="156"/>
      <c r="J202" s="155">
        <f t="shared" si="20"/>
        <v>0</v>
      </c>
      <c r="K202" s="153" t="s">
        <v>1</v>
      </c>
      <c r="L202" s="31"/>
      <c r="M202" s="157" t="s">
        <v>1</v>
      </c>
      <c r="N202" s="158" t="s">
        <v>41</v>
      </c>
      <c r="O202" s="54"/>
      <c r="P202" s="159">
        <f t="shared" si="21"/>
        <v>0</v>
      </c>
      <c r="Q202" s="159">
        <v>0</v>
      </c>
      <c r="R202" s="159">
        <f t="shared" si="22"/>
        <v>0</v>
      </c>
      <c r="S202" s="159">
        <v>0</v>
      </c>
      <c r="T202" s="160">
        <f t="shared" si="23"/>
        <v>0</v>
      </c>
      <c r="AR202" s="161" t="s">
        <v>90</v>
      </c>
      <c r="AT202" s="161" t="s">
        <v>144</v>
      </c>
      <c r="AU202" s="161" t="s">
        <v>84</v>
      </c>
      <c r="AY202" s="16" t="s">
        <v>142</v>
      </c>
      <c r="BE202" s="162">
        <f t="shared" si="24"/>
        <v>0</v>
      </c>
      <c r="BF202" s="162">
        <f t="shared" si="25"/>
        <v>0</v>
      </c>
      <c r="BG202" s="162">
        <f t="shared" si="26"/>
        <v>0</v>
      </c>
      <c r="BH202" s="162">
        <f t="shared" si="27"/>
        <v>0</v>
      </c>
      <c r="BI202" s="162">
        <f t="shared" si="28"/>
        <v>0</v>
      </c>
      <c r="BJ202" s="16" t="s">
        <v>84</v>
      </c>
      <c r="BK202" s="163">
        <f t="shared" si="29"/>
        <v>0</v>
      </c>
      <c r="BL202" s="16" t="s">
        <v>90</v>
      </c>
      <c r="BM202" s="161" t="s">
        <v>753</v>
      </c>
    </row>
    <row r="203" spans="2:65" s="1" customFormat="1" ht="24" customHeight="1">
      <c r="B203" s="150"/>
      <c r="C203" s="151" t="s">
        <v>612</v>
      </c>
      <c r="D203" s="151" t="s">
        <v>144</v>
      </c>
      <c r="E203" s="152" t="s">
        <v>754</v>
      </c>
      <c r="F203" s="153" t="s">
        <v>755</v>
      </c>
      <c r="G203" s="154" t="s">
        <v>752</v>
      </c>
      <c r="H203" s="155">
        <v>14</v>
      </c>
      <c r="I203" s="156"/>
      <c r="J203" s="155">
        <f t="shared" si="20"/>
        <v>0</v>
      </c>
      <c r="K203" s="153" t="s">
        <v>1</v>
      </c>
      <c r="L203" s="31"/>
      <c r="M203" s="157" t="s">
        <v>1</v>
      </c>
      <c r="N203" s="158" t="s">
        <v>41</v>
      </c>
      <c r="O203" s="54"/>
      <c r="P203" s="159">
        <f t="shared" si="21"/>
        <v>0</v>
      </c>
      <c r="Q203" s="159">
        <v>0</v>
      </c>
      <c r="R203" s="159">
        <f t="shared" si="22"/>
        <v>0</v>
      </c>
      <c r="S203" s="159">
        <v>0</v>
      </c>
      <c r="T203" s="160">
        <f t="shared" si="23"/>
        <v>0</v>
      </c>
      <c r="AR203" s="161" t="s">
        <v>90</v>
      </c>
      <c r="AT203" s="161" t="s">
        <v>144</v>
      </c>
      <c r="AU203" s="161" t="s">
        <v>84</v>
      </c>
      <c r="AY203" s="16" t="s">
        <v>142</v>
      </c>
      <c r="BE203" s="162">
        <f t="shared" si="24"/>
        <v>0</v>
      </c>
      <c r="BF203" s="162">
        <f t="shared" si="25"/>
        <v>0</v>
      </c>
      <c r="BG203" s="162">
        <f t="shared" si="26"/>
        <v>0</v>
      </c>
      <c r="BH203" s="162">
        <f t="shared" si="27"/>
        <v>0</v>
      </c>
      <c r="BI203" s="162">
        <f t="shared" si="28"/>
        <v>0</v>
      </c>
      <c r="BJ203" s="16" t="s">
        <v>84</v>
      </c>
      <c r="BK203" s="163">
        <f t="shared" si="29"/>
        <v>0</v>
      </c>
      <c r="BL203" s="16" t="s">
        <v>90</v>
      </c>
      <c r="BM203" s="161" t="s">
        <v>756</v>
      </c>
    </row>
    <row r="204" spans="2:65" s="11" customFormat="1" ht="22.9" customHeight="1">
      <c r="B204" s="137"/>
      <c r="D204" s="138" t="s">
        <v>74</v>
      </c>
      <c r="E204" s="148" t="s">
        <v>757</v>
      </c>
      <c r="F204" s="148" t="s">
        <v>758</v>
      </c>
      <c r="I204" s="140"/>
      <c r="J204" s="149">
        <f>BK204</f>
        <v>0</v>
      </c>
      <c r="L204" s="137"/>
      <c r="M204" s="142"/>
      <c r="N204" s="143"/>
      <c r="O204" s="143"/>
      <c r="P204" s="144">
        <f>SUM(P205:P221)</f>
        <v>0</v>
      </c>
      <c r="Q204" s="143"/>
      <c r="R204" s="144">
        <f>SUM(R205:R221)</f>
        <v>0</v>
      </c>
      <c r="S204" s="143"/>
      <c r="T204" s="145">
        <f>SUM(T205:T221)</f>
        <v>0</v>
      </c>
      <c r="AR204" s="138" t="s">
        <v>80</v>
      </c>
      <c r="AT204" s="146" t="s">
        <v>74</v>
      </c>
      <c r="AU204" s="146" t="s">
        <v>80</v>
      </c>
      <c r="AY204" s="138" t="s">
        <v>142</v>
      </c>
      <c r="BK204" s="147">
        <f>SUM(BK205:BK221)</f>
        <v>0</v>
      </c>
    </row>
    <row r="205" spans="2:65" s="1" customFormat="1" ht="16.5" customHeight="1">
      <c r="B205" s="150"/>
      <c r="C205" s="151" t="s">
        <v>759</v>
      </c>
      <c r="D205" s="151" t="s">
        <v>144</v>
      </c>
      <c r="E205" s="152" t="s">
        <v>760</v>
      </c>
      <c r="F205" s="153" t="s">
        <v>761</v>
      </c>
      <c r="G205" s="154" t="s">
        <v>762</v>
      </c>
      <c r="H205" s="155">
        <v>0.2</v>
      </c>
      <c r="I205" s="156"/>
      <c r="J205" s="155">
        <f t="shared" ref="J205:J221" si="30">ROUND(I205*H205,3)</f>
        <v>0</v>
      </c>
      <c r="K205" s="153" t="s">
        <v>1</v>
      </c>
      <c r="L205" s="31"/>
      <c r="M205" s="157" t="s">
        <v>1</v>
      </c>
      <c r="N205" s="158" t="s">
        <v>41</v>
      </c>
      <c r="O205" s="54"/>
      <c r="P205" s="159">
        <f t="shared" ref="P205:P221" si="31">O205*H205</f>
        <v>0</v>
      </c>
      <c r="Q205" s="159">
        <v>0</v>
      </c>
      <c r="R205" s="159">
        <f t="shared" ref="R205:R221" si="32">Q205*H205</f>
        <v>0</v>
      </c>
      <c r="S205" s="159">
        <v>0</v>
      </c>
      <c r="T205" s="160">
        <f t="shared" ref="T205:T221" si="33">S205*H205</f>
        <v>0</v>
      </c>
      <c r="AR205" s="161" t="s">
        <v>90</v>
      </c>
      <c r="AT205" s="161" t="s">
        <v>144</v>
      </c>
      <c r="AU205" s="161" t="s">
        <v>84</v>
      </c>
      <c r="AY205" s="16" t="s">
        <v>142</v>
      </c>
      <c r="BE205" s="162">
        <f t="shared" ref="BE205:BE221" si="34">IF(N205="základná",J205,0)</f>
        <v>0</v>
      </c>
      <c r="BF205" s="162">
        <f t="shared" ref="BF205:BF221" si="35">IF(N205="znížená",J205,0)</f>
        <v>0</v>
      </c>
      <c r="BG205" s="162">
        <f t="shared" ref="BG205:BG221" si="36">IF(N205="zákl. prenesená",J205,0)</f>
        <v>0</v>
      </c>
      <c r="BH205" s="162">
        <f t="shared" ref="BH205:BH221" si="37">IF(N205="zníž. prenesená",J205,0)</f>
        <v>0</v>
      </c>
      <c r="BI205" s="162">
        <f t="shared" ref="BI205:BI221" si="38">IF(N205="nulová",J205,0)</f>
        <v>0</v>
      </c>
      <c r="BJ205" s="16" t="s">
        <v>84</v>
      </c>
      <c r="BK205" s="163">
        <f t="shared" ref="BK205:BK221" si="39">ROUND(I205*H205,3)</f>
        <v>0</v>
      </c>
      <c r="BL205" s="16" t="s">
        <v>90</v>
      </c>
      <c r="BM205" s="161" t="s">
        <v>763</v>
      </c>
    </row>
    <row r="206" spans="2:65" s="1" customFormat="1" ht="16.5" customHeight="1">
      <c r="B206" s="150"/>
      <c r="C206" s="151" t="s">
        <v>615</v>
      </c>
      <c r="D206" s="151" t="s">
        <v>144</v>
      </c>
      <c r="E206" s="152" t="s">
        <v>764</v>
      </c>
      <c r="F206" s="153" t="s">
        <v>765</v>
      </c>
      <c r="G206" s="154" t="s">
        <v>501</v>
      </c>
      <c r="H206" s="155">
        <v>3</v>
      </c>
      <c r="I206" s="156"/>
      <c r="J206" s="155">
        <f t="shared" si="30"/>
        <v>0</v>
      </c>
      <c r="K206" s="153" t="s">
        <v>1</v>
      </c>
      <c r="L206" s="31"/>
      <c r="M206" s="157" t="s">
        <v>1</v>
      </c>
      <c r="N206" s="158" t="s">
        <v>41</v>
      </c>
      <c r="O206" s="54"/>
      <c r="P206" s="159">
        <f t="shared" si="31"/>
        <v>0</v>
      </c>
      <c r="Q206" s="159">
        <v>0</v>
      </c>
      <c r="R206" s="159">
        <f t="shared" si="32"/>
        <v>0</v>
      </c>
      <c r="S206" s="159">
        <v>0</v>
      </c>
      <c r="T206" s="160">
        <f t="shared" si="33"/>
        <v>0</v>
      </c>
      <c r="AR206" s="161" t="s">
        <v>90</v>
      </c>
      <c r="AT206" s="161" t="s">
        <v>144</v>
      </c>
      <c r="AU206" s="161" t="s">
        <v>84</v>
      </c>
      <c r="AY206" s="16" t="s">
        <v>142</v>
      </c>
      <c r="BE206" s="162">
        <f t="shared" si="34"/>
        <v>0</v>
      </c>
      <c r="BF206" s="162">
        <f t="shared" si="35"/>
        <v>0</v>
      </c>
      <c r="BG206" s="162">
        <f t="shared" si="36"/>
        <v>0</v>
      </c>
      <c r="BH206" s="162">
        <f t="shared" si="37"/>
        <v>0</v>
      </c>
      <c r="BI206" s="162">
        <f t="shared" si="38"/>
        <v>0</v>
      </c>
      <c r="BJ206" s="16" t="s">
        <v>84</v>
      </c>
      <c r="BK206" s="163">
        <f t="shared" si="39"/>
        <v>0</v>
      </c>
      <c r="BL206" s="16" t="s">
        <v>90</v>
      </c>
      <c r="BM206" s="161" t="s">
        <v>766</v>
      </c>
    </row>
    <row r="207" spans="2:65" s="1" customFormat="1" ht="36" customHeight="1">
      <c r="B207" s="150"/>
      <c r="C207" s="193" t="s">
        <v>767</v>
      </c>
      <c r="D207" s="193" t="s">
        <v>293</v>
      </c>
      <c r="E207" s="194" t="s">
        <v>768</v>
      </c>
      <c r="F207" s="195" t="s">
        <v>769</v>
      </c>
      <c r="G207" s="196" t="s">
        <v>501</v>
      </c>
      <c r="H207" s="197">
        <v>1</v>
      </c>
      <c r="I207" s="198"/>
      <c r="J207" s="197">
        <f t="shared" si="30"/>
        <v>0</v>
      </c>
      <c r="K207" s="195" t="s">
        <v>1</v>
      </c>
      <c r="L207" s="199"/>
      <c r="M207" s="200" t="s">
        <v>1</v>
      </c>
      <c r="N207" s="201" t="s">
        <v>41</v>
      </c>
      <c r="O207" s="54"/>
      <c r="P207" s="159">
        <f t="shared" si="31"/>
        <v>0</v>
      </c>
      <c r="Q207" s="159">
        <v>0</v>
      </c>
      <c r="R207" s="159">
        <f t="shared" si="32"/>
        <v>0</v>
      </c>
      <c r="S207" s="159">
        <v>0</v>
      </c>
      <c r="T207" s="160">
        <f t="shared" si="33"/>
        <v>0</v>
      </c>
      <c r="AR207" s="161" t="s">
        <v>102</v>
      </c>
      <c r="AT207" s="161" t="s">
        <v>293</v>
      </c>
      <c r="AU207" s="161" t="s">
        <v>84</v>
      </c>
      <c r="AY207" s="16" t="s">
        <v>142</v>
      </c>
      <c r="BE207" s="162">
        <f t="shared" si="34"/>
        <v>0</v>
      </c>
      <c r="BF207" s="162">
        <f t="shared" si="35"/>
        <v>0</v>
      </c>
      <c r="BG207" s="162">
        <f t="shared" si="36"/>
        <v>0</v>
      </c>
      <c r="BH207" s="162">
        <f t="shared" si="37"/>
        <v>0</v>
      </c>
      <c r="BI207" s="162">
        <f t="shared" si="38"/>
        <v>0</v>
      </c>
      <c r="BJ207" s="16" t="s">
        <v>84</v>
      </c>
      <c r="BK207" s="163">
        <f t="shared" si="39"/>
        <v>0</v>
      </c>
      <c r="BL207" s="16" t="s">
        <v>90</v>
      </c>
      <c r="BM207" s="161" t="s">
        <v>770</v>
      </c>
    </row>
    <row r="208" spans="2:65" s="1" customFormat="1" ht="24" customHeight="1">
      <c r="B208" s="150"/>
      <c r="C208" s="193" t="s">
        <v>619</v>
      </c>
      <c r="D208" s="193" t="s">
        <v>293</v>
      </c>
      <c r="E208" s="194" t="s">
        <v>771</v>
      </c>
      <c r="F208" s="195" t="s">
        <v>772</v>
      </c>
      <c r="G208" s="196" t="s">
        <v>501</v>
      </c>
      <c r="H208" s="197">
        <v>2</v>
      </c>
      <c r="I208" s="198"/>
      <c r="J208" s="197">
        <f t="shared" si="30"/>
        <v>0</v>
      </c>
      <c r="K208" s="195" t="s">
        <v>1</v>
      </c>
      <c r="L208" s="199"/>
      <c r="M208" s="200" t="s">
        <v>1</v>
      </c>
      <c r="N208" s="201" t="s">
        <v>41</v>
      </c>
      <c r="O208" s="54"/>
      <c r="P208" s="159">
        <f t="shared" si="31"/>
        <v>0</v>
      </c>
      <c r="Q208" s="159">
        <v>0</v>
      </c>
      <c r="R208" s="159">
        <f t="shared" si="32"/>
        <v>0</v>
      </c>
      <c r="S208" s="159">
        <v>0</v>
      </c>
      <c r="T208" s="160">
        <f t="shared" si="33"/>
        <v>0</v>
      </c>
      <c r="AR208" s="161" t="s">
        <v>102</v>
      </c>
      <c r="AT208" s="161" t="s">
        <v>293</v>
      </c>
      <c r="AU208" s="161" t="s">
        <v>84</v>
      </c>
      <c r="AY208" s="16" t="s">
        <v>142</v>
      </c>
      <c r="BE208" s="162">
        <f t="shared" si="34"/>
        <v>0</v>
      </c>
      <c r="BF208" s="162">
        <f t="shared" si="35"/>
        <v>0</v>
      </c>
      <c r="BG208" s="162">
        <f t="shared" si="36"/>
        <v>0</v>
      </c>
      <c r="BH208" s="162">
        <f t="shared" si="37"/>
        <v>0</v>
      </c>
      <c r="BI208" s="162">
        <f t="shared" si="38"/>
        <v>0</v>
      </c>
      <c r="BJ208" s="16" t="s">
        <v>84</v>
      </c>
      <c r="BK208" s="163">
        <f t="shared" si="39"/>
        <v>0</v>
      </c>
      <c r="BL208" s="16" t="s">
        <v>90</v>
      </c>
      <c r="BM208" s="161" t="s">
        <v>773</v>
      </c>
    </row>
    <row r="209" spans="2:65" s="1" customFormat="1" ht="16.5" customHeight="1">
      <c r="B209" s="150"/>
      <c r="C209" s="151" t="s">
        <v>774</v>
      </c>
      <c r="D209" s="151" t="s">
        <v>144</v>
      </c>
      <c r="E209" s="152" t="s">
        <v>775</v>
      </c>
      <c r="F209" s="153" t="s">
        <v>776</v>
      </c>
      <c r="G209" s="154" t="s">
        <v>501</v>
      </c>
      <c r="H209" s="155">
        <v>3</v>
      </c>
      <c r="I209" s="156"/>
      <c r="J209" s="155">
        <f t="shared" si="30"/>
        <v>0</v>
      </c>
      <c r="K209" s="153" t="s">
        <v>1</v>
      </c>
      <c r="L209" s="31"/>
      <c r="M209" s="157" t="s">
        <v>1</v>
      </c>
      <c r="N209" s="158" t="s">
        <v>41</v>
      </c>
      <c r="O209" s="54"/>
      <c r="P209" s="159">
        <f t="shared" si="31"/>
        <v>0</v>
      </c>
      <c r="Q209" s="159">
        <v>0</v>
      </c>
      <c r="R209" s="159">
        <f t="shared" si="32"/>
        <v>0</v>
      </c>
      <c r="S209" s="159">
        <v>0</v>
      </c>
      <c r="T209" s="160">
        <f t="shared" si="33"/>
        <v>0</v>
      </c>
      <c r="AR209" s="161" t="s">
        <v>90</v>
      </c>
      <c r="AT209" s="161" t="s">
        <v>144</v>
      </c>
      <c r="AU209" s="161" t="s">
        <v>84</v>
      </c>
      <c r="AY209" s="16" t="s">
        <v>142</v>
      </c>
      <c r="BE209" s="162">
        <f t="shared" si="34"/>
        <v>0</v>
      </c>
      <c r="BF209" s="162">
        <f t="shared" si="35"/>
        <v>0</v>
      </c>
      <c r="BG209" s="162">
        <f t="shared" si="36"/>
        <v>0</v>
      </c>
      <c r="BH209" s="162">
        <f t="shared" si="37"/>
        <v>0</v>
      </c>
      <c r="BI209" s="162">
        <f t="shared" si="38"/>
        <v>0</v>
      </c>
      <c r="BJ209" s="16" t="s">
        <v>84</v>
      </c>
      <c r="BK209" s="163">
        <f t="shared" si="39"/>
        <v>0</v>
      </c>
      <c r="BL209" s="16" t="s">
        <v>90</v>
      </c>
      <c r="BM209" s="161" t="s">
        <v>777</v>
      </c>
    </row>
    <row r="210" spans="2:65" s="1" customFormat="1" ht="16.5" customHeight="1">
      <c r="B210" s="150"/>
      <c r="C210" s="151" t="s">
        <v>622</v>
      </c>
      <c r="D210" s="151" t="s">
        <v>144</v>
      </c>
      <c r="E210" s="152" t="s">
        <v>778</v>
      </c>
      <c r="F210" s="153" t="s">
        <v>779</v>
      </c>
      <c r="G210" s="154" t="s">
        <v>152</v>
      </c>
      <c r="H210" s="155">
        <v>1</v>
      </c>
      <c r="I210" s="156"/>
      <c r="J210" s="155">
        <f t="shared" si="30"/>
        <v>0</v>
      </c>
      <c r="K210" s="153" t="s">
        <v>1</v>
      </c>
      <c r="L210" s="31"/>
      <c r="M210" s="157" t="s">
        <v>1</v>
      </c>
      <c r="N210" s="158" t="s">
        <v>41</v>
      </c>
      <c r="O210" s="54"/>
      <c r="P210" s="159">
        <f t="shared" si="31"/>
        <v>0</v>
      </c>
      <c r="Q210" s="159">
        <v>0</v>
      </c>
      <c r="R210" s="159">
        <f t="shared" si="32"/>
        <v>0</v>
      </c>
      <c r="S210" s="159">
        <v>0</v>
      </c>
      <c r="T210" s="160">
        <f t="shared" si="33"/>
        <v>0</v>
      </c>
      <c r="AR210" s="161" t="s">
        <v>90</v>
      </c>
      <c r="AT210" s="161" t="s">
        <v>144</v>
      </c>
      <c r="AU210" s="161" t="s">
        <v>84</v>
      </c>
      <c r="AY210" s="16" t="s">
        <v>142</v>
      </c>
      <c r="BE210" s="162">
        <f t="shared" si="34"/>
        <v>0</v>
      </c>
      <c r="BF210" s="162">
        <f t="shared" si="35"/>
        <v>0</v>
      </c>
      <c r="BG210" s="162">
        <f t="shared" si="36"/>
        <v>0</v>
      </c>
      <c r="BH210" s="162">
        <f t="shared" si="37"/>
        <v>0</v>
      </c>
      <c r="BI210" s="162">
        <f t="shared" si="38"/>
        <v>0</v>
      </c>
      <c r="BJ210" s="16" t="s">
        <v>84</v>
      </c>
      <c r="BK210" s="163">
        <f t="shared" si="39"/>
        <v>0</v>
      </c>
      <c r="BL210" s="16" t="s">
        <v>90</v>
      </c>
      <c r="BM210" s="161" t="s">
        <v>780</v>
      </c>
    </row>
    <row r="211" spans="2:65" s="1" customFormat="1" ht="16.5" customHeight="1">
      <c r="B211" s="150"/>
      <c r="C211" s="193" t="s">
        <v>781</v>
      </c>
      <c r="D211" s="193" t="s">
        <v>293</v>
      </c>
      <c r="E211" s="194" t="s">
        <v>782</v>
      </c>
      <c r="F211" s="195" t="s">
        <v>783</v>
      </c>
      <c r="G211" s="196" t="s">
        <v>152</v>
      </c>
      <c r="H211" s="197">
        <v>1</v>
      </c>
      <c r="I211" s="198"/>
      <c r="J211" s="197">
        <f t="shared" si="30"/>
        <v>0</v>
      </c>
      <c r="K211" s="195" t="s">
        <v>1</v>
      </c>
      <c r="L211" s="199"/>
      <c r="M211" s="200" t="s">
        <v>1</v>
      </c>
      <c r="N211" s="201" t="s">
        <v>41</v>
      </c>
      <c r="O211" s="54"/>
      <c r="P211" s="159">
        <f t="shared" si="31"/>
        <v>0</v>
      </c>
      <c r="Q211" s="159">
        <v>0</v>
      </c>
      <c r="R211" s="159">
        <f t="shared" si="32"/>
        <v>0</v>
      </c>
      <c r="S211" s="159">
        <v>0</v>
      </c>
      <c r="T211" s="160">
        <f t="shared" si="33"/>
        <v>0</v>
      </c>
      <c r="AR211" s="161" t="s">
        <v>102</v>
      </c>
      <c r="AT211" s="161" t="s">
        <v>293</v>
      </c>
      <c r="AU211" s="161" t="s">
        <v>84</v>
      </c>
      <c r="AY211" s="16" t="s">
        <v>142</v>
      </c>
      <c r="BE211" s="162">
        <f t="shared" si="34"/>
        <v>0</v>
      </c>
      <c r="BF211" s="162">
        <f t="shared" si="35"/>
        <v>0</v>
      </c>
      <c r="BG211" s="162">
        <f t="shared" si="36"/>
        <v>0</v>
      </c>
      <c r="BH211" s="162">
        <f t="shared" si="37"/>
        <v>0</v>
      </c>
      <c r="BI211" s="162">
        <f t="shared" si="38"/>
        <v>0</v>
      </c>
      <c r="BJ211" s="16" t="s">
        <v>84</v>
      </c>
      <c r="BK211" s="163">
        <f t="shared" si="39"/>
        <v>0</v>
      </c>
      <c r="BL211" s="16" t="s">
        <v>90</v>
      </c>
      <c r="BM211" s="161" t="s">
        <v>784</v>
      </c>
    </row>
    <row r="212" spans="2:65" s="1" customFormat="1" ht="16.5" customHeight="1">
      <c r="B212" s="150"/>
      <c r="C212" s="151" t="s">
        <v>626</v>
      </c>
      <c r="D212" s="151" t="s">
        <v>144</v>
      </c>
      <c r="E212" s="152" t="s">
        <v>785</v>
      </c>
      <c r="F212" s="153" t="s">
        <v>786</v>
      </c>
      <c r="G212" s="154" t="s">
        <v>350</v>
      </c>
      <c r="H212" s="155">
        <v>290</v>
      </c>
      <c r="I212" s="156"/>
      <c r="J212" s="155">
        <f t="shared" si="30"/>
        <v>0</v>
      </c>
      <c r="K212" s="153" t="s">
        <v>1</v>
      </c>
      <c r="L212" s="31"/>
      <c r="M212" s="157" t="s">
        <v>1</v>
      </c>
      <c r="N212" s="158" t="s">
        <v>41</v>
      </c>
      <c r="O212" s="54"/>
      <c r="P212" s="159">
        <f t="shared" si="31"/>
        <v>0</v>
      </c>
      <c r="Q212" s="159">
        <v>0</v>
      </c>
      <c r="R212" s="159">
        <f t="shared" si="32"/>
        <v>0</v>
      </c>
      <c r="S212" s="159">
        <v>0</v>
      </c>
      <c r="T212" s="160">
        <f t="shared" si="33"/>
        <v>0</v>
      </c>
      <c r="AR212" s="161" t="s">
        <v>90</v>
      </c>
      <c r="AT212" s="161" t="s">
        <v>144</v>
      </c>
      <c r="AU212" s="161" t="s">
        <v>84</v>
      </c>
      <c r="AY212" s="16" t="s">
        <v>142</v>
      </c>
      <c r="BE212" s="162">
        <f t="shared" si="34"/>
        <v>0</v>
      </c>
      <c r="BF212" s="162">
        <f t="shared" si="35"/>
        <v>0</v>
      </c>
      <c r="BG212" s="162">
        <f t="shared" si="36"/>
        <v>0</v>
      </c>
      <c r="BH212" s="162">
        <f t="shared" si="37"/>
        <v>0</v>
      </c>
      <c r="BI212" s="162">
        <f t="shared" si="38"/>
        <v>0</v>
      </c>
      <c r="BJ212" s="16" t="s">
        <v>84</v>
      </c>
      <c r="BK212" s="163">
        <f t="shared" si="39"/>
        <v>0</v>
      </c>
      <c r="BL212" s="16" t="s">
        <v>90</v>
      </c>
      <c r="BM212" s="161" t="s">
        <v>787</v>
      </c>
    </row>
    <row r="213" spans="2:65" s="1" customFormat="1" ht="24" customHeight="1">
      <c r="B213" s="150"/>
      <c r="C213" s="151" t="s">
        <v>788</v>
      </c>
      <c r="D213" s="151" t="s">
        <v>144</v>
      </c>
      <c r="E213" s="152" t="s">
        <v>789</v>
      </c>
      <c r="F213" s="153" t="s">
        <v>790</v>
      </c>
      <c r="G213" s="154" t="s">
        <v>350</v>
      </c>
      <c r="H213" s="155">
        <v>290</v>
      </c>
      <c r="I213" s="156"/>
      <c r="J213" s="155">
        <f t="shared" si="30"/>
        <v>0</v>
      </c>
      <c r="K213" s="153" t="s">
        <v>1</v>
      </c>
      <c r="L213" s="31"/>
      <c r="M213" s="157" t="s">
        <v>1</v>
      </c>
      <c r="N213" s="158" t="s">
        <v>41</v>
      </c>
      <c r="O213" s="54"/>
      <c r="P213" s="159">
        <f t="shared" si="31"/>
        <v>0</v>
      </c>
      <c r="Q213" s="159">
        <v>0</v>
      </c>
      <c r="R213" s="159">
        <f t="shared" si="32"/>
        <v>0</v>
      </c>
      <c r="S213" s="159">
        <v>0</v>
      </c>
      <c r="T213" s="160">
        <f t="shared" si="33"/>
        <v>0</v>
      </c>
      <c r="AR213" s="161" t="s">
        <v>90</v>
      </c>
      <c r="AT213" s="161" t="s">
        <v>144</v>
      </c>
      <c r="AU213" s="161" t="s">
        <v>84</v>
      </c>
      <c r="AY213" s="16" t="s">
        <v>142</v>
      </c>
      <c r="BE213" s="162">
        <f t="shared" si="34"/>
        <v>0</v>
      </c>
      <c r="BF213" s="162">
        <f t="shared" si="35"/>
        <v>0</v>
      </c>
      <c r="BG213" s="162">
        <f t="shared" si="36"/>
        <v>0</v>
      </c>
      <c r="BH213" s="162">
        <f t="shared" si="37"/>
        <v>0</v>
      </c>
      <c r="BI213" s="162">
        <f t="shared" si="38"/>
        <v>0</v>
      </c>
      <c r="BJ213" s="16" t="s">
        <v>84</v>
      </c>
      <c r="BK213" s="163">
        <f t="shared" si="39"/>
        <v>0</v>
      </c>
      <c r="BL213" s="16" t="s">
        <v>90</v>
      </c>
      <c r="BM213" s="161" t="s">
        <v>791</v>
      </c>
    </row>
    <row r="214" spans="2:65" s="1" customFormat="1" ht="16.5" customHeight="1">
      <c r="B214" s="150"/>
      <c r="C214" s="151" t="s">
        <v>629</v>
      </c>
      <c r="D214" s="151" t="s">
        <v>144</v>
      </c>
      <c r="E214" s="152" t="s">
        <v>792</v>
      </c>
      <c r="F214" s="153" t="s">
        <v>793</v>
      </c>
      <c r="G214" s="154" t="s">
        <v>350</v>
      </c>
      <c r="H214" s="155">
        <v>300</v>
      </c>
      <c r="I214" s="156"/>
      <c r="J214" s="155">
        <f t="shared" si="30"/>
        <v>0</v>
      </c>
      <c r="K214" s="153" t="s">
        <v>1</v>
      </c>
      <c r="L214" s="31"/>
      <c r="M214" s="157" t="s">
        <v>1</v>
      </c>
      <c r="N214" s="158" t="s">
        <v>41</v>
      </c>
      <c r="O214" s="54"/>
      <c r="P214" s="159">
        <f t="shared" si="31"/>
        <v>0</v>
      </c>
      <c r="Q214" s="159">
        <v>0</v>
      </c>
      <c r="R214" s="159">
        <f t="shared" si="32"/>
        <v>0</v>
      </c>
      <c r="S214" s="159">
        <v>0</v>
      </c>
      <c r="T214" s="160">
        <f t="shared" si="33"/>
        <v>0</v>
      </c>
      <c r="AR214" s="161" t="s">
        <v>90</v>
      </c>
      <c r="AT214" s="161" t="s">
        <v>144</v>
      </c>
      <c r="AU214" s="161" t="s">
        <v>84</v>
      </c>
      <c r="AY214" s="16" t="s">
        <v>142</v>
      </c>
      <c r="BE214" s="162">
        <f t="shared" si="34"/>
        <v>0</v>
      </c>
      <c r="BF214" s="162">
        <f t="shared" si="35"/>
        <v>0</v>
      </c>
      <c r="BG214" s="162">
        <f t="shared" si="36"/>
        <v>0</v>
      </c>
      <c r="BH214" s="162">
        <f t="shared" si="37"/>
        <v>0</v>
      </c>
      <c r="BI214" s="162">
        <f t="shared" si="38"/>
        <v>0</v>
      </c>
      <c r="BJ214" s="16" t="s">
        <v>84</v>
      </c>
      <c r="BK214" s="163">
        <f t="shared" si="39"/>
        <v>0</v>
      </c>
      <c r="BL214" s="16" t="s">
        <v>90</v>
      </c>
      <c r="BM214" s="161" t="s">
        <v>794</v>
      </c>
    </row>
    <row r="215" spans="2:65" s="1" customFormat="1" ht="16.5" customHeight="1">
      <c r="B215" s="150"/>
      <c r="C215" s="193" t="s">
        <v>795</v>
      </c>
      <c r="D215" s="193" t="s">
        <v>293</v>
      </c>
      <c r="E215" s="194" t="s">
        <v>796</v>
      </c>
      <c r="F215" s="195" t="s">
        <v>797</v>
      </c>
      <c r="G215" s="196" t="s">
        <v>350</v>
      </c>
      <c r="H215" s="197">
        <v>300</v>
      </c>
      <c r="I215" s="198"/>
      <c r="J215" s="197">
        <f t="shared" si="30"/>
        <v>0</v>
      </c>
      <c r="K215" s="195" t="s">
        <v>1</v>
      </c>
      <c r="L215" s="199"/>
      <c r="M215" s="200" t="s">
        <v>1</v>
      </c>
      <c r="N215" s="201" t="s">
        <v>41</v>
      </c>
      <c r="O215" s="54"/>
      <c r="P215" s="159">
        <f t="shared" si="31"/>
        <v>0</v>
      </c>
      <c r="Q215" s="159">
        <v>0</v>
      </c>
      <c r="R215" s="159">
        <f t="shared" si="32"/>
        <v>0</v>
      </c>
      <c r="S215" s="159">
        <v>0</v>
      </c>
      <c r="T215" s="160">
        <f t="shared" si="33"/>
        <v>0</v>
      </c>
      <c r="AR215" s="161" t="s">
        <v>102</v>
      </c>
      <c r="AT215" s="161" t="s">
        <v>293</v>
      </c>
      <c r="AU215" s="161" t="s">
        <v>84</v>
      </c>
      <c r="AY215" s="16" t="s">
        <v>142</v>
      </c>
      <c r="BE215" s="162">
        <f t="shared" si="34"/>
        <v>0</v>
      </c>
      <c r="BF215" s="162">
        <f t="shared" si="35"/>
        <v>0</v>
      </c>
      <c r="BG215" s="162">
        <f t="shared" si="36"/>
        <v>0</v>
      </c>
      <c r="BH215" s="162">
        <f t="shared" si="37"/>
        <v>0</v>
      </c>
      <c r="BI215" s="162">
        <f t="shared" si="38"/>
        <v>0</v>
      </c>
      <c r="BJ215" s="16" t="s">
        <v>84</v>
      </c>
      <c r="BK215" s="163">
        <f t="shared" si="39"/>
        <v>0</v>
      </c>
      <c r="BL215" s="16" t="s">
        <v>90</v>
      </c>
      <c r="BM215" s="161" t="s">
        <v>798</v>
      </c>
    </row>
    <row r="216" spans="2:65" s="1" customFormat="1" ht="16.5" customHeight="1">
      <c r="B216" s="150"/>
      <c r="C216" s="151" t="s">
        <v>633</v>
      </c>
      <c r="D216" s="151" t="s">
        <v>144</v>
      </c>
      <c r="E216" s="152" t="s">
        <v>799</v>
      </c>
      <c r="F216" s="153" t="s">
        <v>800</v>
      </c>
      <c r="G216" s="154" t="s">
        <v>350</v>
      </c>
      <c r="H216" s="155">
        <v>684</v>
      </c>
      <c r="I216" s="156"/>
      <c r="J216" s="155">
        <f t="shared" si="30"/>
        <v>0</v>
      </c>
      <c r="K216" s="153" t="s">
        <v>1</v>
      </c>
      <c r="L216" s="31"/>
      <c r="M216" s="157" t="s">
        <v>1</v>
      </c>
      <c r="N216" s="158" t="s">
        <v>41</v>
      </c>
      <c r="O216" s="54"/>
      <c r="P216" s="159">
        <f t="shared" si="31"/>
        <v>0</v>
      </c>
      <c r="Q216" s="159">
        <v>0</v>
      </c>
      <c r="R216" s="159">
        <f t="shared" si="32"/>
        <v>0</v>
      </c>
      <c r="S216" s="159">
        <v>0</v>
      </c>
      <c r="T216" s="160">
        <f t="shared" si="33"/>
        <v>0</v>
      </c>
      <c r="AR216" s="161" t="s">
        <v>90</v>
      </c>
      <c r="AT216" s="161" t="s">
        <v>144</v>
      </c>
      <c r="AU216" s="161" t="s">
        <v>84</v>
      </c>
      <c r="AY216" s="16" t="s">
        <v>142</v>
      </c>
      <c r="BE216" s="162">
        <f t="shared" si="34"/>
        <v>0</v>
      </c>
      <c r="BF216" s="162">
        <f t="shared" si="35"/>
        <v>0</v>
      </c>
      <c r="BG216" s="162">
        <f t="shared" si="36"/>
        <v>0</v>
      </c>
      <c r="BH216" s="162">
        <f t="shared" si="37"/>
        <v>0</v>
      </c>
      <c r="BI216" s="162">
        <f t="shared" si="38"/>
        <v>0</v>
      </c>
      <c r="BJ216" s="16" t="s">
        <v>84</v>
      </c>
      <c r="BK216" s="163">
        <f t="shared" si="39"/>
        <v>0</v>
      </c>
      <c r="BL216" s="16" t="s">
        <v>90</v>
      </c>
      <c r="BM216" s="161" t="s">
        <v>801</v>
      </c>
    </row>
    <row r="217" spans="2:65" s="1" customFormat="1" ht="24" customHeight="1">
      <c r="B217" s="150"/>
      <c r="C217" s="193" t="s">
        <v>802</v>
      </c>
      <c r="D217" s="193" t="s">
        <v>293</v>
      </c>
      <c r="E217" s="194" t="s">
        <v>803</v>
      </c>
      <c r="F217" s="195" t="s">
        <v>804</v>
      </c>
      <c r="G217" s="196" t="s">
        <v>350</v>
      </c>
      <c r="H217" s="197">
        <v>684</v>
      </c>
      <c r="I217" s="198"/>
      <c r="J217" s="197">
        <f t="shared" si="30"/>
        <v>0</v>
      </c>
      <c r="K217" s="195" t="s">
        <v>1</v>
      </c>
      <c r="L217" s="199"/>
      <c r="M217" s="200" t="s">
        <v>1</v>
      </c>
      <c r="N217" s="201" t="s">
        <v>41</v>
      </c>
      <c r="O217" s="54"/>
      <c r="P217" s="159">
        <f t="shared" si="31"/>
        <v>0</v>
      </c>
      <c r="Q217" s="159">
        <v>0</v>
      </c>
      <c r="R217" s="159">
        <f t="shared" si="32"/>
        <v>0</v>
      </c>
      <c r="S217" s="159">
        <v>0</v>
      </c>
      <c r="T217" s="160">
        <f t="shared" si="33"/>
        <v>0</v>
      </c>
      <c r="AR217" s="161" t="s">
        <v>102</v>
      </c>
      <c r="AT217" s="161" t="s">
        <v>293</v>
      </c>
      <c r="AU217" s="161" t="s">
        <v>84</v>
      </c>
      <c r="AY217" s="16" t="s">
        <v>142</v>
      </c>
      <c r="BE217" s="162">
        <f t="shared" si="34"/>
        <v>0</v>
      </c>
      <c r="BF217" s="162">
        <f t="shared" si="35"/>
        <v>0</v>
      </c>
      <c r="BG217" s="162">
        <f t="shared" si="36"/>
        <v>0</v>
      </c>
      <c r="BH217" s="162">
        <f t="shared" si="37"/>
        <v>0</v>
      </c>
      <c r="BI217" s="162">
        <f t="shared" si="38"/>
        <v>0</v>
      </c>
      <c r="BJ217" s="16" t="s">
        <v>84</v>
      </c>
      <c r="BK217" s="163">
        <f t="shared" si="39"/>
        <v>0</v>
      </c>
      <c r="BL217" s="16" t="s">
        <v>90</v>
      </c>
      <c r="BM217" s="161" t="s">
        <v>805</v>
      </c>
    </row>
    <row r="218" spans="2:65" s="1" customFormat="1" ht="16.5" customHeight="1">
      <c r="B218" s="150"/>
      <c r="C218" s="151" t="s">
        <v>636</v>
      </c>
      <c r="D218" s="151" t="s">
        <v>144</v>
      </c>
      <c r="E218" s="152" t="s">
        <v>806</v>
      </c>
      <c r="F218" s="153" t="s">
        <v>807</v>
      </c>
      <c r="G218" s="154" t="s">
        <v>350</v>
      </c>
      <c r="H218" s="155">
        <v>106</v>
      </c>
      <c r="I218" s="156"/>
      <c r="J218" s="155">
        <f t="shared" si="30"/>
        <v>0</v>
      </c>
      <c r="K218" s="153" t="s">
        <v>1</v>
      </c>
      <c r="L218" s="31"/>
      <c r="M218" s="157" t="s">
        <v>1</v>
      </c>
      <c r="N218" s="158" t="s">
        <v>41</v>
      </c>
      <c r="O218" s="54"/>
      <c r="P218" s="159">
        <f t="shared" si="31"/>
        <v>0</v>
      </c>
      <c r="Q218" s="159">
        <v>0</v>
      </c>
      <c r="R218" s="159">
        <f t="shared" si="32"/>
        <v>0</v>
      </c>
      <c r="S218" s="159">
        <v>0</v>
      </c>
      <c r="T218" s="160">
        <f t="shared" si="33"/>
        <v>0</v>
      </c>
      <c r="AR218" s="161" t="s">
        <v>90</v>
      </c>
      <c r="AT218" s="161" t="s">
        <v>144</v>
      </c>
      <c r="AU218" s="161" t="s">
        <v>84</v>
      </c>
      <c r="AY218" s="16" t="s">
        <v>142</v>
      </c>
      <c r="BE218" s="162">
        <f t="shared" si="34"/>
        <v>0</v>
      </c>
      <c r="BF218" s="162">
        <f t="shared" si="35"/>
        <v>0</v>
      </c>
      <c r="BG218" s="162">
        <f t="shared" si="36"/>
        <v>0</v>
      </c>
      <c r="BH218" s="162">
        <f t="shared" si="37"/>
        <v>0</v>
      </c>
      <c r="BI218" s="162">
        <f t="shared" si="38"/>
        <v>0</v>
      </c>
      <c r="BJ218" s="16" t="s">
        <v>84</v>
      </c>
      <c r="BK218" s="163">
        <f t="shared" si="39"/>
        <v>0</v>
      </c>
      <c r="BL218" s="16" t="s">
        <v>90</v>
      </c>
      <c r="BM218" s="161" t="s">
        <v>808</v>
      </c>
    </row>
    <row r="219" spans="2:65" s="1" customFormat="1" ht="24" customHeight="1">
      <c r="B219" s="150"/>
      <c r="C219" s="193" t="s">
        <v>809</v>
      </c>
      <c r="D219" s="193" t="s">
        <v>293</v>
      </c>
      <c r="E219" s="194" t="s">
        <v>810</v>
      </c>
      <c r="F219" s="195" t="s">
        <v>811</v>
      </c>
      <c r="G219" s="196" t="s">
        <v>350</v>
      </c>
      <c r="H219" s="197">
        <v>106</v>
      </c>
      <c r="I219" s="198"/>
      <c r="J219" s="197">
        <f t="shared" si="30"/>
        <v>0</v>
      </c>
      <c r="K219" s="195" t="s">
        <v>1</v>
      </c>
      <c r="L219" s="199"/>
      <c r="M219" s="200" t="s">
        <v>1</v>
      </c>
      <c r="N219" s="201" t="s">
        <v>41</v>
      </c>
      <c r="O219" s="54"/>
      <c r="P219" s="159">
        <f t="shared" si="31"/>
        <v>0</v>
      </c>
      <c r="Q219" s="159">
        <v>0</v>
      </c>
      <c r="R219" s="159">
        <f t="shared" si="32"/>
        <v>0</v>
      </c>
      <c r="S219" s="159">
        <v>0</v>
      </c>
      <c r="T219" s="160">
        <f t="shared" si="33"/>
        <v>0</v>
      </c>
      <c r="AR219" s="161" t="s">
        <v>102</v>
      </c>
      <c r="AT219" s="161" t="s">
        <v>293</v>
      </c>
      <c r="AU219" s="161" t="s">
        <v>84</v>
      </c>
      <c r="AY219" s="16" t="s">
        <v>142</v>
      </c>
      <c r="BE219" s="162">
        <f t="shared" si="34"/>
        <v>0</v>
      </c>
      <c r="BF219" s="162">
        <f t="shared" si="35"/>
        <v>0</v>
      </c>
      <c r="BG219" s="162">
        <f t="shared" si="36"/>
        <v>0</v>
      </c>
      <c r="BH219" s="162">
        <f t="shared" si="37"/>
        <v>0</v>
      </c>
      <c r="BI219" s="162">
        <f t="shared" si="38"/>
        <v>0</v>
      </c>
      <c r="BJ219" s="16" t="s">
        <v>84</v>
      </c>
      <c r="BK219" s="163">
        <f t="shared" si="39"/>
        <v>0</v>
      </c>
      <c r="BL219" s="16" t="s">
        <v>90</v>
      </c>
      <c r="BM219" s="161" t="s">
        <v>812</v>
      </c>
    </row>
    <row r="220" spans="2:65" s="1" customFormat="1" ht="16.5" customHeight="1">
      <c r="B220" s="150"/>
      <c r="C220" s="151" t="s">
        <v>640</v>
      </c>
      <c r="D220" s="151" t="s">
        <v>144</v>
      </c>
      <c r="E220" s="152" t="s">
        <v>813</v>
      </c>
      <c r="F220" s="153" t="s">
        <v>814</v>
      </c>
      <c r="G220" s="154" t="s">
        <v>350</v>
      </c>
      <c r="H220" s="155">
        <v>290</v>
      </c>
      <c r="I220" s="156"/>
      <c r="J220" s="155">
        <f t="shared" si="30"/>
        <v>0</v>
      </c>
      <c r="K220" s="153" t="s">
        <v>1</v>
      </c>
      <c r="L220" s="31"/>
      <c r="M220" s="157" t="s">
        <v>1</v>
      </c>
      <c r="N220" s="158" t="s">
        <v>41</v>
      </c>
      <c r="O220" s="54"/>
      <c r="P220" s="159">
        <f t="shared" si="31"/>
        <v>0</v>
      </c>
      <c r="Q220" s="159">
        <v>0</v>
      </c>
      <c r="R220" s="159">
        <f t="shared" si="32"/>
        <v>0</v>
      </c>
      <c r="S220" s="159">
        <v>0</v>
      </c>
      <c r="T220" s="160">
        <f t="shared" si="33"/>
        <v>0</v>
      </c>
      <c r="AR220" s="161" t="s">
        <v>90</v>
      </c>
      <c r="AT220" s="161" t="s">
        <v>144</v>
      </c>
      <c r="AU220" s="161" t="s">
        <v>84</v>
      </c>
      <c r="AY220" s="16" t="s">
        <v>142</v>
      </c>
      <c r="BE220" s="162">
        <f t="shared" si="34"/>
        <v>0</v>
      </c>
      <c r="BF220" s="162">
        <f t="shared" si="35"/>
        <v>0</v>
      </c>
      <c r="BG220" s="162">
        <f t="shared" si="36"/>
        <v>0</v>
      </c>
      <c r="BH220" s="162">
        <f t="shared" si="37"/>
        <v>0</v>
      </c>
      <c r="BI220" s="162">
        <f t="shared" si="38"/>
        <v>0</v>
      </c>
      <c r="BJ220" s="16" t="s">
        <v>84</v>
      </c>
      <c r="BK220" s="163">
        <f t="shared" si="39"/>
        <v>0</v>
      </c>
      <c r="BL220" s="16" t="s">
        <v>90</v>
      </c>
      <c r="BM220" s="161" t="s">
        <v>815</v>
      </c>
    </row>
    <row r="221" spans="2:65" s="1" customFormat="1" ht="16.5" customHeight="1">
      <c r="B221" s="150"/>
      <c r="C221" s="151" t="s">
        <v>275</v>
      </c>
      <c r="D221" s="151" t="s">
        <v>144</v>
      </c>
      <c r="E221" s="152" t="s">
        <v>816</v>
      </c>
      <c r="F221" s="153" t="s">
        <v>817</v>
      </c>
      <c r="G221" s="154" t="s">
        <v>147</v>
      </c>
      <c r="H221" s="155">
        <v>101.5</v>
      </c>
      <c r="I221" s="156"/>
      <c r="J221" s="155">
        <f t="shared" si="30"/>
        <v>0</v>
      </c>
      <c r="K221" s="153" t="s">
        <v>1</v>
      </c>
      <c r="L221" s="31"/>
      <c r="M221" s="188" t="s">
        <v>1</v>
      </c>
      <c r="N221" s="189" t="s">
        <v>41</v>
      </c>
      <c r="O221" s="190"/>
      <c r="P221" s="191">
        <f t="shared" si="31"/>
        <v>0</v>
      </c>
      <c r="Q221" s="191">
        <v>0</v>
      </c>
      <c r="R221" s="191">
        <f t="shared" si="32"/>
        <v>0</v>
      </c>
      <c r="S221" s="191">
        <v>0</v>
      </c>
      <c r="T221" s="192">
        <f t="shared" si="33"/>
        <v>0</v>
      </c>
      <c r="AR221" s="161" t="s">
        <v>90</v>
      </c>
      <c r="AT221" s="161" t="s">
        <v>144</v>
      </c>
      <c r="AU221" s="161" t="s">
        <v>84</v>
      </c>
      <c r="AY221" s="16" t="s">
        <v>142</v>
      </c>
      <c r="BE221" s="162">
        <f t="shared" si="34"/>
        <v>0</v>
      </c>
      <c r="BF221" s="162">
        <f t="shared" si="35"/>
        <v>0</v>
      </c>
      <c r="BG221" s="162">
        <f t="shared" si="36"/>
        <v>0</v>
      </c>
      <c r="BH221" s="162">
        <f t="shared" si="37"/>
        <v>0</v>
      </c>
      <c r="BI221" s="162">
        <f t="shared" si="38"/>
        <v>0</v>
      </c>
      <c r="BJ221" s="16" t="s">
        <v>84</v>
      </c>
      <c r="BK221" s="163">
        <f t="shared" si="39"/>
        <v>0</v>
      </c>
      <c r="BL221" s="16" t="s">
        <v>90</v>
      </c>
      <c r="BM221" s="161" t="s">
        <v>818</v>
      </c>
    </row>
    <row r="222" spans="2:65" s="1" customFormat="1" ht="6.95" customHeight="1">
      <c r="B222" s="43"/>
      <c r="C222" s="44"/>
      <c r="D222" s="44"/>
      <c r="E222" s="44"/>
      <c r="F222" s="44"/>
      <c r="G222" s="44"/>
      <c r="H222" s="44"/>
      <c r="I222" s="111"/>
      <c r="J222" s="44"/>
      <c r="K222" s="44"/>
      <c r="L222" s="31"/>
    </row>
  </sheetData>
  <autoFilter ref="C118:K221" xr:uid="{00000000-0009-0000-0000-000005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72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98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75</v>
      </c>
    </row>
    <row r="4" spans="2:46" ht="24.95" customHeight="1">
      <c r="B4" s="19"/>
      <c r="D4" s="20" t="s">
        <v>114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41" t="str">
        <f>'Rekapitulácia stavby'!K6</f>
        <v>Revitalizácia átria Trenčín</v>
      </c>
      <c r="F7" s="242"/>
      <c r="G7" s="242"/>
      <c r="H7" s="242"/>
      <c r="L7" s="19"/>
    </row>
    <row r="8" spans="2:46" s="1" customFormat="1" ht="12" customHeight="1">
      <c r="B8" s="31"/>
      <c r="D8" s="26" t="s">
        <v>115</v>
      </c>
      <c r="I8" s="90"/>
      <c r="L8" s="31"/>
    </row>
    <row r="9" spans="2:46" s="1" customFormat="1" ht="36.950000000000003" customHeight="1">
      <c r="B9" s="31"/>
      <c r="E9" s="221" t="s">
        <v>819</v>
      </c>
      <c r="F9" s="243"/>
      <c r="G9" s="243"/>
      <c r="H9" s="243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91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91" t="s">
        <v>20</v>
      </c>
      <c r="J12" s="51" t="str">
        <f>'Rekapitulácia stavby'!AN8</f>
        <v>12.6.2019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22</v>
      </c>
      <c r="I14" s="91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91" t="s">
        <v>25</v>
      </c>
      <c r="J15" s="24" t="s">
        <v>1</v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26</v>
      </c>
      <c r="I17" s="91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4" t="str">
        <f>'Rekapitulácia stavby'!E14</f>
        <v>Vyplň údaj</v>
      </c>
      <c r="F18" s="224"/>
      <c r="G18" s="224"/>
      <c r="H18" s="224"/>
      <c r="I18" s="91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28</v>
      </c>
      <c r="I20" s="91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117</v>
      </c>
      <c r="I21" s="91" t="s">
        <v>25</v>
      </c>
      <c r="J21" s="24" t="s">
        <v>1</v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91" t="s">
        <v>25</v>
      </c>
      <c r="J24" s="24" t="s">
        <v>1</v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34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35</v>
      </c>
      <c r="I30" s="90"/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96" t="s">
        <v>36</v>
      </c>
      <c r="J32" s="34" t="s">
        <v>38</v>
      </c>
      <c r="L32" s="31"/>
    </row>
    <row r="33" spans="2:12" s="1" customFormat="1" ht="14.45" customHeight="1">
      <c r="B33" s="31"/>
      <c r="D33" s="97" t="s">
        <v>39</v>
      </c>
      <c r="E33" s="26" t="s">
        <v>40</v>
      </c>
      <c r="F33" s="98">
        <f>ROUND((SUM(BE119:BE171)),  2)</f>
        <v>0</v>
      </c>
      <c r="I33" s="99">
        <v>0.2</v>
      </c>
      <c r="J33" s="98">
        <f>ROUND(((SUM(BE119:BE171))*I33),  2)</f>
        <v>0</v>
      </c>
      <c r="L33" s="31"/>
    </row>
    <row r="34" spans="2:12" s="1" customFormat="1" ht="14.45" customHeight="1">
      <c r="B34" s="31"/>
      <c r="E34" s="26" t="s">
        <v>41</v>
      </c>
      <c r="F34" s="98">
        <f>ROUND((SUM(BF119:BF171)),  2)</f>
        <v>0</v>
      </c>
      <c r="I34" s="99">
        <v>0.2</v>
      </c>
      <c r="J34" s="98">
        <f>ROUND(((SUM(BF119:BF171))*I34),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8">
        <f>ROUND((SUM(BG119:BG171)),  2)</f>
        <v>0</v>
      </c>
      <c r="I35" s="99">
        <v>0.2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8">
        <f>ROUND((SUM(BH119:BH171)),  2)</f>
        <v>0</v>
      </c>
      <c r="I36" s="99">
        <v>0.2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8">
        <f>ROUND((SUM(BI119:BI171)),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45</v>
      </c>
      <c r="E39" s="56"/>
      <c r="F39" s="56"/>
      <c r="G39" s="102" t="s">
        <v>46</v>
      </c>
      <c r="H39" s="103" t="s">
        <v>47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108" t="s">
        <v>51</v>
      </c>
      <c r="G61" s="42" t="s">
        <v>50</v>
      </c>
      <c r="H61" s="33"/>
      <c r="I61" s="109"/>
      <c r="J61" s="11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108" t="s">
        <v>51</v>
      </c>
      <c r="G76" s="42" t="s">
        <v>50</v>
      </c>
      <c r="H76" s="33"/>
      <c r="I76" s="109"/>
      <c r="J76" s="11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118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14</v>
      </c>
      <c r="I84" s="90"/>
      <c r="L84" s="31"/>
    </row>
    <row r="85" spans="2:47" s="1" customFormat="1" ht="16.5" customHeight="1">
      <c r="B85" s="31"/>
      <c r="E85" s="241" t="str">
        <f>E7</f>
        <v>Revitalizácia átria Trenčín</v>
      </c>
      <c r="F85" s="242"/>
      <c r="G85" s="242"/>
      <c r="H85" s="242"/>
      <c r="I85" s="90"/>
      <c r="L85" s="31"/>
    </row>
    <row r="86" spans="2:47" s="1" customFormat="1" ht="12" customHeight="1">
      <c r="B86" s="31"/>
      <c r="C86" s="26" t="s">
        <v>115</v>
      </c>
      <c r="I86" s="90"/>
      <c r="L86" s="31"/>
    </row>
    <row r="87" spans="2:47" s="1" customFormat="1" ht="16.5" customHeight="1">
      <c r="B87" s="31"/>
      <c r="E87" s="221" t="str">
        <f>E9</f>
        <v>6 -  SO 06 Rozšírenie verejného osvetlenia</v>
      </c>
      <c r="F87" s="243"/>
      <c r="G87" s="243"/>
      <c r="H87" s="243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18</v>
      </c>
      <c r="F89" s="24" t="str">
        <f>F12</f>
        <v xml:space="preserve"> </v>
      </c>
      <c r="I89" s="91" t="s">
        <v>20</v>
      </c>
      <c r="J89" s="51" t="str">
        <f>IF(J12="","",J12)</f>
        <v>12.6.2019</v>
      </c>
      <c r="L89" s="31"/>
    </row>
    <row r="90" spans="2:47" s="1" customFormat="1" ht="6.95" customHeight="1">
      <c r="B90" s="31"/>
      <c r="I90" s="90"/>
      <c r="L90" s="31"/>
    </row>
    <row r="91" spans="2:47" s="1" customFormat="1" ht="27.95" customHeight="1">
      <c r="B91" s="31"/>
      <c r="C91" s="26" t="s">
        <v>22</v>
      </c>
      <c r="F91" s="24" t="str">
        <f>E15</f>
        <v>Mesto Trenčín</v>
      </c>
      <c r="I91" s="91" t="s">
        <v>28</v>
      </c>
      <c r="J91" s="29" t="str">
        <f>E21</f>
        <v>G - ateliér, Ing.arch. Peter Guga</v>
      </c>
      <c r="L91" s="31"/>
    </row>
    <row r="92" spans="2:47" s="1" customFormat="1" ht="27.95" customHeight="1">
      <c r="B92" s="31"/>
      <c r="C92" s="26" t="s">
        <v>26</v>
      </c>
      <c r="F92" s="24" t="str">
        <f>IF(E18="","",E18)</f>
        <v>Vyplň údaj</v>
      </c>
      <c r="I92" s="91" t="s">
        <v>32</v>
      </c>
      <c r="J92" s="29" t="str">
        <f>E24</f>
        <v>Martinusová Katarína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119</v>
      </c>
      <c r="D94" s="100"/>
      <c r="E94" s="100"/>
      <c r="F94" s="100"/>
      <c r="G94" s="100"/>
      <c r="H94" s="100"/>
      <c r="I94" s="114"/>
      <c r="J94" s="115" t="s">
        <v>120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121</v>
      </c>
      <c r="I96" s="90"/>
      <c r="J96" s="65">
        <f>J119</f>
        <v>0</v>
      </c>
      <c r="L96" s="31"/>
      <c r="AU96" s="16" t="s">
        <v>122</v>
      </c>
    </row>
    <row r="97" spans="2:12" s="8" customFormat="1" ht="24.95" customHeight="1">
      <c r="B97" s="117"/>
      <c r="D97" s="118" t="s">
        <v>820</v>
      </c>
      <c r="E97" s="119"/>
      <c r="F97" s="119"/>
      <c r="G97" s="119"/>
      <c r="H97" s="119"/>
      <c r="I97" s="120"/>
      <c r="J97" s="121">
        <f>J120</f>
        <v>0</v>
      </c>
      <c r="L97" s="117"/>
    </row>
    <row r="98" spans="2:12" s="9" customFormat="1" ht="19.899999999999999" customHeight="1">
      <c r="B98" s="122"/>
      <c r="D98" s="123" t="s">
        <v>821</v>
      </c>
      <c r="E98" s="124"/>
      <c r="F98" s="124"/>
      <c r="G98" s="124"/>
      <c r="H98" s="124"/>
      <c r="I98" s="125"/>
      <c r="J98" s="126">
        <f>J121</f>
        <v>0</v>
      </c>
      <c r="L98" s="122"/>
    </row>
    <row r="99" spans="2:12" s="9" customFormat="1" ht="19.899999999999999" customHeight="1">
      <c r="B99" s="122"/>
      <c r="D99" s="123" t="s">
        <v>822</v>
      </c>
      <c r="E99" s="124"/>
      <c r="F99" s="124"/>
      <c r="G99" s="124"/>
      <c r="H99" s="124"/>
      <c r="I99" s="125"/>
      <c r="J99" s="126">
        <f>J158</f>
        <v>0</v>
      </c>
      <c r="L99" s="122"/>
    </row>
    <row r="100" spans="2:12" s="1" customFormat="1" ht="21.75" customHeight="1">
      <c r="B100" s="31"/>
      <c r="I100" s="90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111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112"/>
      <c r="J105" s="46"/>
      <c r="K105" s="46"/>
      <c r="L105" s="31"/>
    </row>
    <row r="106" spans="2:12" s="1" customFormat="1" ht="24.95" customHeight="1">
      <c r="B106" s="31"/>
      <c r="C106" s="20" t="s">
        <v>129</v>
      </c>
      <c r="I106" s="90"/>
      <c r="L106" s="31"/>
    </row>
    <row r="107" spans="2:12" s="1" customFormat="1" ht="6.95" customHeight="1">
      <c r="B107" s="31"/>
      <c r="I107" s="90"/>
      <c r="L107" s="31"/>
    </row>
    <row r="108" spans="2:12" s="1" customFormat="1" ht="12" customHeight="1">
      <c r="B108" s="31"/>
      <c r="C108" s="26" t="s">
        <v>14</v>
      </c>
      <c r="I108" s="90"/>
      <c r="L108" s="31"/>
    </row>
    <row r="109" spans="2:12" s="1" customFormat="1" ht="16.5" customHeight="1">
      <c r="B109" s="31"/>
      <c r="E109" s="241" t="str">
        <f>E7</f>
        <v>Revitalizácia átria Trenčín</v>
      </c>
      <c r="F109" s="242"/>
      <c r="G109" s="242"/>
      <c r="H109" s="242"/>
      <c r="I109" s="90"/>
      <c r="L109" s="31"/>
    </row>
    <row r="110" spans="2:12" s="1" customFormat="1" ht="12" customHeight="1">
      <c r="B110" s="31"/>
      <c r="C110" s="26" t="s">
        <v>115</v>
      </c>
      <c r="I110" s="90"/>
      <c r="L110" s="31"/>
    </row>
    <row r="111" spans="2:12" s="1" customFormat="1" ht="16.5" customHeight="1">
      <c r="B111" s="31"/>
      <c r="E111" s="221" t="str">
        <f>E9</f>
        <v>6 -  SO 06 Rozšírenie verejného osvetlenia</v>
      </c>
      <c r="F111" s="243"/>
      <c r="G111" s="243"/>
      <c r="H111" s="243"/>
      <c r="I111" s="90"/>
      <c r="L111" s="31"/>
    </row>
    <row r="112" spans="2:12" s="1" customFormat="1" ht="6.95" customHeight="1">
      <c r="B112" s="31"/>
      <c r="I112" s="90"/>
      <c r="L112" s="31"/>
    </row>
    <row r="113" spans="2:65" s="1" customFormat="1" ht="12" customHeight="1">
      <c r="B113" s="31"/>
      <c r="C113" s="26" t="s">
        <v>18</v>
      </c>
      <c r="F113" s="24" t="str">
        <f>F12</f>
        <v xml:space="preserve"> </v>
      </c>
      <c r="I113" s="91" t="s">
        <v>20</v>
      </c>
      <c r="J113" s="51" t="str">
        <f>IF(J12="","",J12)</f>
        <v>12.6.2019</v>
      </c>
      <c r="L113" s="31"/>
    </row>
    <row r="114" spans="2:65" s="1" customFormat="1" ht="6.95" customHeight="1">
      <c r="B114" s="31"/>
      <c r="I114" s="90"/>
      <c r="L114" s="31"/>
    </row>
    <row r="115" spans="2:65" s="1" customFormat="1" ht="27.95" customHeight="1">
      <c r="B115" s="31"/>
      <c r="C115" s="26" t="s">
        <v>22</v>
      </c>
      <c r="F115" s="24" t="str">
        <f>E15</f>
        <v>Mesto Trenčín</v>
      </c>
      <c r="I115" s="91" t="s">
        <v>28</v>
      </c>
      <c r="J115" s="29" t="str">
        <f>E21</f>
        <v>G - ateliér, Ing.arch. Peter Guga</v>
      </c>
      <c r="L115" s="31"/>
    </row>
    <row r="116" spans="2:65" s="1" customFormat="1" ht="27.95" customHeight="1">
      <c r="B116" s="31"/>
      <c r="C116" s="26" t="s">
        <v>26</v>
      </c>
      <c r="F116" s="24" t="str">
        <f>IF(E18="","",E18)</f>
        <v>Vyplň údaj</v>
      </c>
      <c r="I116" s="91" t="s">
        <v>32</v>
      </c>
      <c r="J116" s="29" t="str">
        <f>E24</f>
        <v>Martinusová Katarína</v>
      </c>
      <c r="L116" s="31"/>
    </row>
    <row r="117" spans="2:65" s="1" customFormat="1" ht="10.35" customHeight="1">
      <c r="B117" s="31"/>
      <c r="I117" s="90"/>
      <c r="L117" s="31"/>
    </row>
    <row r="118" spans="2:65" s="10" customFormat="1" ht="29.25" customHeight="1">
      <c r="B118" s="127"/>
      <c r="C118" s="128" t="s">
        <v>130</v>
      </c>
      <c r="D118" s="129" t="s">
        <v>60</v>
      </c>
      <c r="E118" s="129" t="s">
        <v>56</v>
      </c>
      <c r="F118" s="129" t="s">
        <v>57</v>
      </c>
      <c r="G118" s="129" t="s">
        <v>131</v>
      </c>
      <c r="H118" s="129" t="s">
        <v>132</v>
      </c>
      <c r="I118" s="130" t="s">
        <v>133</v>
      </c>
      <c r="J118" s="131" t="s">
        <v>120</v>
      </c>
      <c r="K118" s="132" t="s">
        <v>134</v>
      </c>
      <c r="L118" s="127"/>
      <c r="M118" s="58" t="s">
        <v>1</v>
      </c>
      <c r="N118" s="59" t="s">
        <v>39</v>
      </c>
      <c r="O118" s="59" t="s">
        <v>135</v>
      </c>
      <c r="P118" s="59" t="s">
        <v>136</v>
      </c>
      <c r="Q118" s="59" t="s">
        <v>137</v>
      </c>
      <c r="R118" s="59" t="s">
        <v>138</v>
      </c>
      <c r="S118" s="59" t="s">
        <v>139</v>
      </c>
      <c r="T118" s="60" t="s">
        <v>140</v>
      </c>
    </row>
    <row r="119" spans="2:65" s="1" customFormat="1" ht="22.9" customHeight="1">
      <c r="B119" s="31"/>
      <c r="C119" s="63" t="s">
        <v>121</v>
      </c>
      <c r="I119" s="90"/>
      <c r="J119" s="133">
        <f>BK119</f>
        <v>0</v>
      </c>
      <c r="L119" s="31"/>
      <c r="M119" s="61"/>
      <c r="N119" s="52"/>
      <c r="O119" s="52"/>
      <c r="P119" s="134">
        <f>P120</f>
        <v>0</v>
      </c>
      <c r="Q119" s="52"/>
      <c r="R119" s="134">
        <f>R120</f>
        <v>0</v>
      </c>
      <c r="S119" s="52"/>
      <c r="T119" s="135">
        <f>T120</f>
        <v>0</v>
      </c>
      <c r="AT119" s="16" t="s">
        <v>74</v>
      </c>
      <c r="AU119" s="16" t="s">
        <v>122</v>
      </c>
      <c r="BK119" s="136">
        <f>BK120</f>
        <v>0</v>
      </c>
    </row>
    <row r="120" spans="2:65" s="11" customFormat="1" ht="25.9" customHeight="1">
      <c r="B120" s="137"/>
      <c r="D120" s="138" t="s">
        <v>74</v>
      </c>
      <c r="E120" s="139" t="s">
        <v>492</v>
      </c>
      <c r="F120" s="139" t="s">
        <v>492</v>
      </c>
      <c r="I120" s="140"/>
      <c r="J120" s="141">
        <f>BK120</f>
        <v>0</v>
      </c>
      <c r="L120" s="137"/>
      <c r="M120" s="142"/>
      <c r="N120" s="143"/>
      <c r="O120" s="143"/>
      <c r="P120" s="144">
        <f>P121+P158</f>
        <v>0</v>
      </c>
      <c r="Q120" s="143"/>
      <c r="R120" s="144">
        <f>R121+R158</f>
        <v>0</v>
      </c>
      <c r="S120" s="143"/>
      <c r="T120" s="145">
        <f>T121+T158</f>
        <v>0</v>
      </c>
      <c r="AR120" s="138" t="s">
        <v>80</v>
      </c>
      <c r="AT120" s="146" t="s">
        <v>74</v>
      </c>
      <c r="AU120" s="146" t="s">
        <v>75</v>
      </c>
      <c r="AY120" s="138" t="s">
        <v>142</v>
      </c>
      <c r="BK120" s="147">
        <f>BK121+BK158</f>
        <v>0</v>
      </c>
    </row>
    <row r="121" spans="2:65" s="11" customFormat="1" ht="22.9" customHeight="1">
      <c r="B121" s="137"/>
      <c r="D121" s="138" t="s">
        <v>74</v>
      </c>
      <c r="E121" s="148" t="s">
        <v>823</v>
      </c>
      <c r="F121" s="148" t="s">
        <v>824</v>
      </c>
      <c r="I121" s="140"/>
      <c r="J121" s="149">
        <f>BK121</f>
        <v>0</v>
      </c>
      <c r="L121" s="137"/>
      <c r="M121" s="142"/>
      <c r="N121" s="143"/>
      <c r="O121" s="143"/>
      <c r="P121" s="144">
        <f>SUM(P122:P157)</f>
        <v>0</v>
      </c>
      <c r="Q121" s="143"/>
      <c r="R121" s="144">
        <f>SUM(R122:R157)</f>
        <v>0</v>
      </c>
      <c r="S121" s="143"/>
      <c r="T121" s="145">
        <f>SUM(T122:T157)</f>
        <v>0</v>
      </c>
      <c r="AR121" s="138" t="s">
        <v>80</v>
      </c>
      <c r="AT121" s="146" t="s">
        <v>74</v>
      </c>
      <c r="AU121" s="146" t="s">
        <v>80</v>
      </c>
      <c r="AY121" s="138" t="s">
        <v>142</v>
      </c>
      <c r="BK121" s="147">
        <f>SUM(BK122:BK157)</f>
        <v>0</v>
      </c>
    </row>
    <row r="122" spans="2:65" s="1" customFormat="1" ht="16.5" customHeight="1">
      <c r="B122" s="150"/>
      <c r="C122" s="151" t="s">
        <v>80</v>
      </c>
      <c r="D122" s="151" t="s">
        <v>144</v>
      </c>
      <c r="E122" s="152" t="s">
        <v>825</v>
      </c>
      <c r="F122" s="153" t="s">
        <v>505</v>
      </c>
      <c r="G122" s="154" t="s">
        <v>501</v>
      </c>
      <c r="H122" s="155">
        <v>24</v>
      </c>
      <c r="I122" s="156"/>
      <c r="J122" s="155">
        <f t="shared" ref="J122:J157" si="0">ROUND(I122*H122,3)</f>
        <v>0</v>
      </c>
      <c r="K122" s="153" t="s">
        <v>1</v>
      </c>
      <c r="L122" s="31"/>
      <c r="M122" s="157" t="s">
        <v>1</v>
      </c>
      <c r="N122" s="158" t="s">
        <v>41</v>
      </c>
      <c r="O122" s="54"/>
      <c r="P122" s="159">
        <f t="shared" ref="P122:P157" si="1">O122*H122</f>
        <v>0</v>
      </c>
      <c r="Q122" s="159">
        <v>0</v>
      </c>
      <c r="R122" s="159">
        <f t="shared" ref="R122:R157" si="2">Q122*H122</f>
        <v>0</v>
      </c>
      <c r="S122" s="159">
        <v>0</v>
      </c>
      <c r="T122" s="160">
        <f t="shared" ref="T122:T157" si="3">S122*H122</f>
        <v>0</v>
      </c>
      <c r="AR122" s="161" t="s">
        <v>90</v>
      </c>
      <c r="AT122" s="161" t="s">
        <v>144</v>
      </c>
      <c r="AU122" s="161" t="s">
        <v>84</v>
      </c>
      <c r="AY122" s="16" t="s">
        <v>142</v>
      </c>
      <c r="BE122" s="162">
        <f t="shared" ref="BE122:BE157" si="4">IF(N122="základná",J122,0)</f>
        <v>0</v>
      </c>
      <c r="BF122" s="162">
        <f t="shared" ref="BF122:BF157" si="5">IF(N122="znížená",J122,0)</f>
        <v>0</v>
      </c>
      <c r="BG122" s="162">
        <f t="shared" ref="BG122:BG157" si="6">IF(N122="zákl. prenesená",J122,0)</f>
        <v>0</v>
      </c>
      <c r="BH122" s="162">
        <f t="shared" ref="BH122:BH157" si="7">IF(N122="zníž. prenesená",J122,0)</f>
        <v>0</v>
      </c>
      <c r="BI122" s="162">
        <f t="shared" ref="BI122:BI157" si="8">IF(N122="nulová",J122,0)</f>
        <v>0</v>
      </c>
      <c r="BJ122" s="16" t="s">
        <v>84</v>
      </c>
      <c r="BK122" s="163">
        <f t="shared" ref="BK122:BK157" si="9">ROUND(I122*H122,3)</f>
        <v>0</v>
      </c>
      <c r="BL122" s="16" t="s">
        <v>90</v>
      </c>
      <c r="BM122" s="161" t="s">
        <v>90</v>
      </c>
    </row>
    <row r="123" spans="2:65" s="1" customFormat="1" ht="16.5" customHeight="1">
      <c r="B123" s="150"/>
      <c r="C123" s="151" t="s">
        <v>84</v>
      </c>
      <c r="D123" s="151" t="s">
        <v>144</v>
      </c>
      <c r="E123" s="152" t="s">
        <v>826</v>
      </c>
      <c r="F123" s="153" t="s">
        <v>507</v>
      </c>
      <c r="G123" s="154" t="s">
        <v>501</v>
      </c>
      <c r="H123" s="155">
        <v>18</v>
      </c>
      <c r="I123" s="156"/>
      <c r="J123" s="155">
        <f t="shared" si="0"/>
        <v>0</v>
      </c>
      <c r="K123" s="153" t="s">
        <v>1</v>
      </c>
      <c r="L123" s="31"/>
      <c r="M123" s="157" t="s">
        <v>1</v>
      </c>
      <c r="N123" s="158" t="s">
        <v>41</v>
      </c>
      <c r="O123" s="54"/>
      <c r="P123" s="159">
        <f t="shared" si="1"/>
        <v>0</v>
      </c>
      <c r="Q123" s="159">
        <v>0</v>
      </c>
      <c r="R123" s="159">
        <f t="shared" si="2"/>
        <v>0</v>
      </c>
      <c r="S123" s="159">
        <v>0</v>
      </c>
      <c r="T123" s="160">
        <f t="shared" si="3"/>
        <v>0</v>
      </c>
      <c r="AR123" s="161" t="s">
        <v>90</v>
      </c>
      <c r="AT123" s="161" t="s">
        <v>144</v>
      </c>
      <c r="AU123" s="161" t="s">
        <v>84</v>
      </c>
      <c r="AY123" s="16" t="s">
        <v>142</v>
      </c>
      <c r="BE123" s="162">
        <f t="shared" si="4"/>
        <v>0</v>
      </c>
      <c r="BF123" s="162">
        <f t="shared" si="5"/>
        <v>0</v>
      </c>
      <c r="BG123" s="162">
        <f t="shared" si="6"/>
        <v>0</v>
      </c>
      <c r="BH123" s="162">
        <f t="shared" si="7"/>
        <v>0</v>
      </c>
      <c r="BI123" s="162">
        <f t="shared" si="8"/>
        <v>0</v>
      </c>
      <c r="BJ123" s="16" t="s">
        <v>84</v>
      </c>
      <c r="BK123" s="163">
        <f t="shared" si="9"/>
        <v>0</v>
      </c>
      <c r="BL123" s="16" t="s">
        <v>90</v>
      </c>
      <c r="BM123" s="161" t="s">
        <v>96</v>
      </c>
    </row>
    <row r="124" spans="2:65" s="1" customFormat="1" ht="16.5" customHeight="1">
      <c r="B124" s="150"/>
      <c r="C124" s="151" t="s">
        <v>87</v>
      </c>
      <c r="D124" s="151" t="s">
        <v>144</v>
      </c>
      <c r="E124" s="152" t="s">
        <v>827</v>
      </c>
      <c r="F124" s="153" t="s">
        <v>828</v>
      </c>
      <c r="G124" s="154" t="s">
        <v>501</v>
      </c>
      <c r="H124" s="155">
        <v>1</v>
      </c>
      <c r="I124" s="156"/>
      <c r="J124" s="155">
        <f t="shared" si="0"/>
        <v>0</v>
      </c>
      <c r="K124" s="153" t="s">
        <v>1</v>
      </c>
      <c r="L124" s="31"/>
      <c r="M124" s="157" t="s">
        <v>1</v>
      </c>
      <c r="N124" s="158" t="s">
        <v>41</v>
      </c>
      <c r="O124" s="54"/>
      <c r="P124" s="159">
        <f t="shared" si="1"/>
        <v>0</v>
      </c>
      <c r="Q124" s="159">
        <v>0</v>
      </c>
      <c r="R124" s="159">
        <f t="shared" si="2"/>
        <v>0</v>
      </c>
      <c r="S124" s="159">
        <v>0</v>
      </c>
      <c r="T124" s="160">
        <f t="shared" si="3"/>
        <v>0</v>
      </c>
      <c r="AR124" s="161" t="s">
        <v>90</v>
      </c>
      <c r="AT124" s="161" t="s">
        <v>144</v>
      </c>
      <c r="AU124" s="161" t="s">
        <v>84</v>
      </c>
      <c r="AY124" s="16" t="s">
        <v>142</v>
      </c>
      <c r="BE124" s="162">
        <f t="shared" si="4"/>
        <v>0</v>
      </c>
      <c r="BF124" s="162">
        <f t="shared" si="5"/>
        <v>0</v>
      </c>
      <c r="BG124" s="162">
        <f t="shared" si="6"/>
        <v>0</v>
      </c>
      <c r="BH124" s="162">
        <f t="shared" si="7"/>
        <v>0</v>
      </c>
      <c r="BI124" s="162">
        <f t="shared" si="8"/>
        <v>0</v>
      </c>
      <c r="BJ124" s="16" t="s">
        <v>84</v>
      </c>
      <c r="BK124" s="163">
        <f t="shared" si="9"/>
        <v>0</v>
      </c>
      <c r="BL124" s="16" t="s">
        <v>90</v>
      </c>
      <c r="BM124" s="161" t="s">
        <v>102</v>
      </c>
    </row>
    <row r="125" spans="2:65" s="1" customFormat="1" ht="16.5" customHeight="1">
      <c r="B125" s="150"/>
      <c r="C125" s="193" t="s">
        <v>90</v>
      </c>
      <c r="D125" s="193" t="s">
        <v>293</v>
      </c>
      <c r="E125" s="194" t="s">
        <v>829</v>
      </c>
      <c r="F125" s="195" t="s">
        <v>830</v>
      </c>
      <c r="G125" s="196" t="s">
        <v>501</v>
      </c>
      <c r="H125" s="197">
        <v>1</v>
      </c>
      <c r="I125" s="198"/>
      <c r="J125" s="197">
        <f t="shared" si="0"/>
        <v>0</v>
      </c>
      <c r="K125" s="195" t="s">
        <v>1</v>
      </c>
      <c r="L125" s="199"/>
      <c r="M125" s="200" t="s">
        <v>1</v>
      </c>
      <c r="N125" s="201" t="s">
        <v>41</v>
      </c>
      <c r="O125" s="54"/>
      <c r="P125" s="159">
        <f t="shared" si="1"/>
        <v>0</v>
      </c>
      <c r="Q125" s="159">
        <v>0</v>
      </c>
      <c r="R125" s="159">
        <f t="shared" si="2"/>
        <v>0</v>
      </c>
      <c r="S125" s="159">
        <v>0</v>
      </c>
      <c r="T125" s="160">
        <f t="shared" si="3"/>
        <v>0</v>
      </c>
      <c r="AR125" s="161" t="s">
        <v>102</v>
      </c>
      <c r="AT125" s="161" t="s">
        <v>293</v>
      </c>
      <c r="AU125" s="161" t="s">
        <v>84</v>
      </c>
      <c r="AY125" s="16" t="s">
        <v>142</v>
      </c>
      <c r="BE125" s="162">
        <f t="shared" si="4"/>
        <v>0</v>
      </c>
      <c r="BF125" s="162">
        <f t="shared" si="5"/>
        <v>0</v>
      </c>
      <c r="BG125" s="162">
        <f t="shared" si="6"/>
        <v>0</v>
      </c>
      <c r="BH125" s="162">
        <f t="shared" si="7"/>
        <v>0</v>
      </c>
      <c r="BI125" s="162">
        <f t="shared" si="8"/>
        <v>0</v>
      </c>
      <c r="BJ125" s="16" t="s">
        <v>84</v>
      </c>
      <c r="BK125" s="163">
        <f t="shared" si="9"/>
        <v>0</v>
      </c>
      <c r="BL125" s="16" t="s">
        <v>90</v>
      </c>
      <c r="BM125" s="161" t="s">
        <v>108</v>
      </c>
    </row>
    <row r="126" spans="2:65" s="1" customFormat="1" ht="24" customHeight="1">
      <c r="B126" s="150"/>
      <c r="C126" s="151" t="s">
        <v>93</v>
      </c>
      <c r="D126" s="151" t="s">
        <v>144</v>
      </c>
      <c r="E126" s="152" t="s">
        <v>831</v>
      </c>
      <c r="F126" s="153" t="s">
        <v>832</v>
      </c>
      <c r="G126" s="154" t="s">
        <v>501</v>
      </c>
      <c r="H126" s="155">
        <v>9</v>
      </c>
      <c r="I126" s="156"/>
      <c r="J126" s="155">
        <f t="shared" si="0"/>
        <v>0</v>
      </c>
      <c r="K126" s="153" t="s">
        <v>1</v>
      </c>
      <c r="L126" s="31"/>
      <c r="M126" s="157" t="s">
        <v>1</v>
      </c>
      <c r="N126" s="158" t="s">
        <v>41</v>
      </c>
      <c r="O126" s="54"/>
      <c r="P126" s="159">
        <f t="shared" si="1"/>
        <v>0</v>
      </c>
      <c r="Q126" s="159">
        <v>0</v>
      </c>
      <c r="R126" s="159">
        <f t="shared" si="2"/>
        <v>0</v>
      </c>
      <c r="S126" s="159">
        <v>0</v>
      </c>
      <c r="T126" s="160">
        <f t="shared" si="3"/>
        <v>0</v>
      </c>
      <c r="AR126" s="161" t="s">
        <v>90</v>
      </c>
      <c r="AT126" s="161" t="s">
        <v>144</v>
      </c>
      <c r="AU126" s="161" t="s">
        <v>84</v>
      </c>
      <c r="AY126" s="16" t="s">
        <v>142</v>
      </c>
      <c r="BE126" s="162">
        <f t="shared" si="4"/>
        <v>0</v>
      </c>
      <c r="BF126" s="162">
        <f t="shared" si="5"/>
        <v>0</v>
      </c>
      <c r="BG126" s="162">
        <f t="shared" si="6"/>
        <v>0</v>
      </c>
      <c r="BH126" s="162">
        <f t="shared" si="7"/>
        <v>0</v>
      </c>
      <c r="BI126" s="162">
        <f t="shared" si="8"/>
        <v>0</v>
      </c>
      <c r="BJ126" s="16" t="s">
        <v>84</v>
      </c>
      <c r="BK126" s="163">
        <f t="shared" si="9"/>
        <v>0</v>
      </c>
      <c r="BL126" s="16" t="s">
        <v>90</v>
      </c>
      <c r="BM126" s="161" t="s">
        <v>219</v>
      </c>
    </row>
    <row r="127" spans="2:65" s="1" customFormat="1" ht="24" customHeight="1">
      <c r="B127" s="150"/>
      <c r="C127" s="193" t="s">
        <v>96</v>
      </c>
      <c r="D127" s="193" t="s">
        <v>293</v>
      </c>
      <c r="E127" s="194" t="s">
        <v>833</v>
      </c>
      <c r="F127" s="195" t="s">
        <v>834</v>
      </c>
      <c r="G127" s="196" t="s">
        <v>501</v>
      </c>
      <c r="H127" s="197">
        <v>6</v>
      </c>
      <c r="I127" s="198"/>
      <c r="J127" s="197">
        <f t="shared" si="0"/>
        <v>0</v>
      </c>
      <c r="K127" s="195" t="s">
        <v>1</v>
      </c>
      <c r="L127" s="199"/>
      <c r="M127" s="200" t="s">
        <v>1</v>
      </c>
      <c r="N127" s="201" t="s">
        <v>41</v>
      </c>
      <c r="O127" s="54"/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AR127" s="161" t="s">
        <v>102</v>
      </c>
      <c r="AT127" s="161" t="s">
        <v>293</v>
      </c>
      <c r="AU127" s="161" t="s">
        <v>84</v>
      </c>
      <c r="AY127" s="16" t="s">
        <v>142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6" t="s">
        <v>84</v>
      </c>
      <c r="BK127" s="163">
        <f t="shared" si="9"/>
        <v>0</v>
      </c>
      <c r="BL127" s="16" t="s">
        <v>90</v>
      </c>
      <c r="BM127" s="161" t="s">
        <v>229</v>
      </c>
    </row>
    <row r="128" spans="2:65" s="1" customFormat="1" ht="24" customHeight="1">
      <c r="B128" s="150"/>
      <c r="C128" s="193" t="s">
        <v>99</v>
      </c>
      <c r="D128" s="193" t="s">
        <v>293</v>
      </c>
      <c r="E128" s="194" t="s">
        <v>835</v>
      </c>
      <c r="F128" s="195" t="s">
        <v>836</v>
      </c>
      <c r="G128" s="196" t="s">
        <v>501</v>
      </c>
      <c r="H128" s="197">
        <v>3</v>
      </c>
      <c r="I128" s="198"/>
      <c r="J128" s="197">
        <f t="shared" si="0"/>
        <v>0</v>
      </c>
      <c r="K128" s="195" t="s">
        <v>1</v>
      </c>
      <c r="L128" s="199"/>
      <c r="M128" s="200" t="s">
        <v>1</v>
      </c>
      <c r="N128" s="201" t="s">
        <v>41</v>
      </c>
      <c r="O128" s="54"/>
      <c r="P128" s="159">
        <f t="shared" si="1"/>
        <v>0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AR128" s="161" t="s">
        <v>102</v>
      </c>
      <c r="AT128" s="161" t="s">
        <v>293</v>
      </c>
      <c r="AU128" s="161" t="s">
        <v>84</v>
      </c>
      <c r="AY128" s="16" t="s">
        <v>142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6" t="s">
        <v>84</v>
      </c>
      <c r="BK128" s="163">
        <f t="shared" si="9"/>
        <v>0</v>
      </c>
      <c r="BL128" s="16" t="s">
        <v>90</v>
      </c>
      <c r="BM128" s="161" t="s">
        <v>240</v>
      </c>
    </row>
    <row r="129" spans="2:65" s="1" customFormat="1" ht="24" customHeight="1">
      <c r="B129" s="150"/>
      <c r="C129" s="151" t="s">
        <v>102</v>
      </c>
      <c r="D129" s="151" t="s">
        <v>144</v>
      </c>
      <c r="E129" s="152" t="s">
        <v>837</v>
      </c>
      <c r="F129" s="153" t="s">
        <v>838</v>
      </c>
      <c r="G129" s="154" t="s">
        <v>501</v>
      </c>
      <c r="H129" s="155">
        <v>1</v>
      </c>
      <c r="I129" s="156"/>
      <c r="J129" s="155">
        <f t="shared" si="0"/>
        <v>0</v>
      </c>
      <c r="K129" s="153" t="s">
        <v>1</v>
      </c>
      <c r="L129" s="31"/>
      <c r="M129" s="157" t="s">
        <v>1</v>
      </c>
      <c r="N129" s="158" t="s">
        <v>41</v>
      </c>
      <c r="O129" s="54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AR129" s="161" t="s">
        <v>90</v>
      </c>
      <c r="AT129" s="161" t="s">
        <v>144</v>
      </c>
      <c r="AU129" s="161" t="s">
        <v>84</v>
      </c>
      <c r="AY129" s="16" t="s">
        <v>142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6" t="s">
        <v>84</v>
      </c>
      <c r="BK129" s="163">
        <f t="shared" si="9"/>
        <v>0</v>
      </c>
      <c r="BL129" s="16" t="s">
        <v>90</v>
      </c>
      <c r="BM129" s="161" t="s">
        <v>250</v>
      </c>
    </row>
    <row r="130" spans="2:65" s="1" customFormat="1" ht="16.5" customHeight="1">
      <c r="B130" s="150"/>
      <c r="C130" s="193" t="s">
        <v>105</v>
      </c>
      <c r="D130" s="193" t="s">
        <v>293</v>
      </c>
      <c r="E130" s="194" t="s">
        <v>839</v>
      </c>
      <c r="F130" s="195" t="s">
        <v>840</v>
      </c>
      <c r="G130" s="196" t="s">
        <v>501</v>
      </c>
      <c r="H130" s="197">
        <v>1</v>
      </c>
      <c r="I130" s="198"/>
      <c r="J130" s="197">
        <f t="shared" si="0"/>
        <v>0</v>
      </c>
      <c r="K130" s="195" t="s">
        <v>1</v>
      </c>
      <c r="L130" s="199"/>
      <c r="M130" s="200" t="s">
        <v>1</v>
      </c>
      <c r="N130" s="201" t="s">
        <v>41</v>
      </c>
      <c r="O130" s="54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AR130" s="161" t="s">
        <v>102</v>
      </c>
      <c r="AT130" s="161" t="s">
        <v>293</v>
      </c>
      <c r="AU130" s="161" t="s">
        <v>84</v>
      </c>
      <c r="AY130" s="16" t="s">
        <v>142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6" t="s">
        <v>84</v>
      </c>
      <c r="BK130" s="163">
        <f t="shared" si="9"/>
        <v>0</v>
      </c>
      <c r="BL130" s="16" t="s">
        <v>90</v>
      </c>
      <c r="BM130" s="161" t="s">
        <v>841</v>
      </c>
    </row>
    <row r="131" spans="2:65" s="1" customFormat="1" ht="24" customHeight="1">
      <c r="B131" s="150"/>
      <c r="C131" s="151" t="s">
        <v>108</v>
      </c>
      <c r="D131" s="151" t="s">
        <v>144</v>
      </c>
      <c r="E131" s="152" t="s">
        <v>842</v>
      </c>
      <c r="F131" s="153" t="s">
        <v>843</v>
      </c>
      <c r="G131" s="154" t="s">
        <v>501</v>
      </c>
      <c r="H131" s="155">
        <v>7</v>
      </c>
      <c r="I131" s="156"/>
      <c r="J131" s="155">
        <f t="shared" si="0"/>
        <v>0</v>
      </c>
      <c r="K131" s="153" t="s">
        <v>1</v>
      </c>
      <c r="L131" s="31"/>
      <c r="M131" s="157" t="s">
        <v>1</v>
      </c>
      <c r="N131" s="158" t="s">
        <v>41</v>
      </c>
      <c r="O131" s="54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AR131" s="161" t="s">
        <v>90</v>
      </c>
      <c r="AT131" s="161" t="s">
        <v>144</v>
      </c>
      <c r="AU131" s="161" t="s">
        <v>84</v>
      </c>
      <c r="AY131" s="16" t="s">
        <v>142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6" t="s">
        <v>84</v>
      </c>
      <c r="BK131" s="163">
        <f t="shared" si="9"/>
        <v>0</v>
      </c>
      <c r="BL131" s="16" t="s">
        <v>90</v>
      </c>
      <c r="BM131" s="161" t="s">
        <v>7</v>
      </c>
    </row>
    <row r="132" spans="2:65" s="1" customFormat="1" ht="24" customHeight="1">
      <c r="B132" s="150"/>
      <c r="C132" s="193" t="s">
        <v>111</v>
      </c>
      <c r="D132" s="193" t="s">
        <v>293</v>
      </c>
      <c r="E132" s="194" t="s">
        <v>844</v>
      </c>
      <c r="F132" s="195" t="s">
        <v>845</v>
      </c>
      <c r="G132" s="196" t="s">
        <v>501</v>
      </c>
      <c r="H132" s="197">
        <v>7</v>
      </c>
      <c r="I132" s="198"/>
      <c r="J132" s="197">
        <f t="shared" si="0"/>
        <v>0</v>
      </c>
      <c r="K132" s="195" t="s">
        <v>1</v>
      </c>
      <c r="L132" s="199"/>
      <c r="M132" s="200" t="s">
        <v>1</v>
      </c>
      <c r="N132" s="201" t="s">
        <v>41</v>
      </c>
      <c r="O132" s="54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AR132" s="161" t="s">
        <v>102</v>
      </c>
      <c r="AT132" s="161" t="s">
        <v>293</v>
      </c>
      <c r="AU132" s="161" t="s">
        <v>84</v>
      </c>
      <c r="AY132" s="16" t="s">
        <v>142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6" t="s">
        <v>84</v>
      </c>
      <c r="BK132" s="163">
        <f t="shared" si="9"/>
        <v>0</v>
      </c>
      <c r="BL132" s="16" t="s">
        <v>90</v>
      </c>
      <c r="BM132" s="161" t="s">
        <v>267</v>
      </c>
    </row>
    <row r="133" spans="2:65" s="1" customFormat="1" ht="24" customHeight="1">
      <c r="B133" s="150"/>
      <c r="C133" s="193" t="s">
        <v>219</v>
      </c>
      <c r="D133" s="193" t="s">
        <v>293</v>
      </c>
      <c r="E133" s="194" t="s">
        <v>846</v>
      </c>
      <c r="F133" s="195" t="s">
        <v>847</v>
      </c>
      <c r="G133" s="196" t="s">
        <v>501</v>
      </c>
      <c r="H133" s="197">
        <v>7</v>
      </c>
      <c r="I133" s="198"/>
      <c r="J133" s="197">
        <f t="shared" si="0"/>
        <v>0</v>
      </c>
      <c r="K133" s="195" t="s">
        <v>1</v>
      </c>
      <c r="L133" s="199"/>
      <c r="M133" s="200" t="s">
        <v>1</v>
      </c>
      <c r="N133" s="201" t="s">
        <v>41</v>
      </c>
      <c r="O133" s="54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AR133" s="161" t="s">
        <v>102</v>
      </c>
      <c r="AT133" s="161" t="s">
        <v>293</v>
      </c>
      <c r="AU133" s="161" t="s">
        <v>84</v>
      </c>
      <c r="AY133" s="16" t="s">
        <v>142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6" t="s">
        <v>84</v>
      </c>
      <c r="BK133" s="163">
        <f t="shared" si="9"/>
        <v>0</v>
      </c>
      <c r="BL133" s="16" t="s">
        <v>90</v>
      </c>
      <c r="BM133" s="161" t="s">
        <v>277</v>
      </c>
    </row>
    <row r="134" spans="2:65" s="1" customFormat="1" ht="16.5" customHeight="1">
      <c r="B134" s="150"/>
      <c r="C134" s="151" t="s">
        <v>224</v>
      </c>
      <c r="D134" s="151" t="s">
        <v>144</v>
      </c>
      <c r="E134" s="152" t="s">
        <v>848</v>
      </c>
      <c r="F134" s="153" t="s">
        <v>849</v>
      </c>
      <c r="G134" s="154" t="s">
        <v>501</v>
      </c>
      <c r="H134" s="155">
        <v>6</v>
      </c>
      <c r="I134" s="156"/>
      <c r="J134" s="155">
        <f t="shared" si="0"/>
        <v>0</v>
      </c>
      <c r="K134" s="153" t="s">
        <v>1</v>
      </c>
      <c r="L134" s="31"/>
      <c r="M134" s="157" t="s">
        <v>1</v>
      </c>
      <c r="N134" s="158" t="s">
        <v>41</v>
      </c>
      <c r="O134" s="54"/>
      <c r="P134" s="159">
        <f t="shared" si="1"/>
        <v>0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AR134" s="161" t="s">
        <v>90</v>
      </c>
      <c r="AT134" s="161" t="s">
        <v>144</v>
      </c>
      <c r="AU134" s="161" t="s">
        <v>84</v>
      </c>
      <c r="AY134" s="16" t="s">
        <v>142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6" t="s">
        <v>84</v>
      </c>
      <c r="BK134" s="163">
        <f t="shared" si="9"/>
        <v>0</v>
      </c>
      <c r="BL134" s="16" t="s">
        <v>90</v>
      </c>
      <c r="BM134" s="161" t="s">
        <v>522</v>
      </c>
    </row>
    <row r="135" spans="2:65" s="1" customFormat="1" ht="16.5" customHeight="1">
      <c r="B135" s="150"/>
      <c r="C135" s="193" t="s">
        <v>229</v>
      </c>
      <c r="D135" s="193" t="s">
        <v>293</v>
      </c>
      <c r="E135" s="194" t="s">
        <v>850</v>
      </c>
      <c r="F135" s="195" t="s">
        <v>851</v>
      </c>
      <c r="G135" s="196" t="s">
        <v>501</v>
      </c>
      <c r="H135" s="197">
        <v>6</v>
      </c>
      <c r="I135" s="198"/>
      <c r="J135" s="197">
        <f t="shared" si="0"/>
        <v>0</v>
      </c>
      <c r="K135" s="195" t="s">
        <v>1</v>
      </c>
      <c r="L135" s="199"/>
      <c r="M135" s="200" t="s">
        <v>1</v>
      </c>
      <c r="N135" s="201" t="s">
        <v>41</v>
      </c>
      <c r="O135" s="54"/>
      <c r="P135" s="159">
        <f t="shared" si="1"/>
        <v>0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AR135" s="161" t="s">
        <v>102</v>
      </c>
      <c r="AT135" s="161" t="s">
        <v>293</v>
      </c>
      <c r="AU135" s="161" t="s">
        <v>84</v>
      </c>
      <c r="AY135" s="16" t="s">
        <v>142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6" t="s">
        <v>84</v>
      </c>
      <c r="BK135" s="163">
        <f t="shared" si="9"/>
        <v>0</v>
      </c>
      <c r="BL135" s="16" t="s">
        <v>90</v>
      </c>
      <c r="BM135" s="161" t="s">
        <v>525</v>
      </c>
    </row>
    <row r="136" spans="2:65" s="1" customFormat="1" ht="16.5" customHeight="1">
      <c r="B136" s="150"/>
      <c r="C136" s="151" t="s">
        <v>234</v>
      </c>
      <c r="D136" s="151" t="s">
        <v>144</v>
      </c>
      <c r="E136" s="152" t="s">
        <v>852</v>
      </c>
      <c r="F136" s="153" t="s">
        <v>853</v>
      </c>
      <c r="G136" s="154" t="s">
        <v>501</v>
      </c>
      <c r="H136" s="155">
        <v>4</v>
      </c>
      <c r="I136" s="156"/>
      <c r="J136" s="155">
        <f t="shared" si="0"/>
        <v>0</v>
      </c>
      <c r="K136" s="153" t="s">
        <v>1</v>
      </c>
      <c r="L136" s="31"/>
      <c r="M136" s="157" t="s">
        <v>1</v>
      </c>
      <c r="N136" s="158" t="s">
        <v>41</v>
      </c>
      <c r="O136" s="54"/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AR136" s="161" t="s">
        <v>90</v>
      </c>
      <c r="AT136" s="161" t="s">
        <v>144</v>
      </c>
      <c r="AU136" s="161" t="s">
        <v>84</v>
      </c>
      <c r="AY136" s="16" t="s">
        <v>142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6" t="s">
        <v>84</v>
      </c>
      <c r="BK136" s="163">
        <f t="shared" si="9"/>
        <v>0</v>
      </c>
      <c r="BL136" s="16" t="s">
        <v>90</v>
      </c>
      <c r="BM136" s="161" t="s">
        <v>528</v>
      </c>
    </row>
    <row r="137" spans="2:65" s="1" customFormat="1" ht="16.5" customHeight="1">
      <c r="B137" s="150"/>
      <c r="C137" s="193" t="s">
        <v>240</v>
      </c>
      <c r="D137" s="193" t="s">
        <v>293</v>
      </c>
      <c r="E137" s="194" t="s">
        <v>854</v>
      </c>
      <c r="F137" s="195" t="s">
        <v>855</v>
      </c>
      <c r="G137" s="196" t="s">
        <v>501</v>
      </c>
      <c r="H137" s="197">
        <v>10</v>
      </c>
      <c r="I137" s="198"/>
      <c r="J137" s="197">
        <f t="shared" si="0"/>
        <v>0</v>
      </c>
      <c r="K137" s="195" t="s">
        <v>1</v>
      </c>
      <c r="L137" s="199"/>
      <c r="M137" s="200" t="s">
        <v>1</v>
      </c>
      <c r="N137" s="201" t="s">
        <v>41</v>
      </c>
      <c r="O137" s="54"/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AR137" s="161" t="s">
        <v>102</v>
      </c>
      <c r="AT137" s="161" t="s">
        <v>293</v>
      </c>
      <c r="AU137" s="161" t="s">
        <v>84</v>
      </c>
      <c r="AY137" s="16" t="s">
        <v>142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6" t="s">
        <v>84</v>
      </c>
      <c r="BK137" s="163">
        <f t="shared" si="9"/>
        <v>0</v>
      </c>
      <c r="BL137" s="16" t="s">
        <v>90</v>
      </c>
      <c r="BM137" s="161" t="s">
        <v>383</v>
      </c>
    </row>
    <row r="138" spans="2:65" s="1" customFormat="1" ht="16.5" customHeight="1">
      <c r="B138" s="150"/>
      <c r="C138" s="193" t="s">
        <v>245</v>
      </c>
      <c r="D138" s="193" t="s">
        <v>293</v>
      </c>
      <c r="E138" s="194" t="s">
        <v>856</v>
      </c>
      <c r="F138" s="195" t="s">
        <v>857</v>
      </c>
      <c r="G138" s="196" t="s">
        <v>501</v>
      </c>
      <c r="H138" s="197">
        <v>2</v>
      </c>
      <c r="I138" s="198"/>
      <c r="J138" s="197">
        <f t="shared" si="0"/>
        <v>0</v>
      </c>
      <c r="K138" s="195" t="s">
        <v>1</v>
      </c>
      <c r="L138" s="199"/>
      <c r="M138" s="200" t="s">
        <v>1</v>
      </c>
      <c r="N138" s="201" t="s">
        <v>41</v>
      </c>
      <c r="O138" s="54"/>
      <c r="P138" s="159">
        <f t="shared" si="1"/>
        <v>0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AR138" s="161" t="s">
        <v>102</v>
      </c>
      <c r="AT138" s="161" t="s">
        <v>293</v>
      </c>
      <c r="AU138" s="161" t="s">
        <v>84</v>
      </c>
      <c r="AY138" s="16" t="s">
        <v>142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6" t="s">
        <v>84</v>
      </c>
      <c r="BK138" s="163">
        <f t="shared" si="9"/>
        <v>0</v>
      </c>
      <c r="BL138" s="16" t="s">
        <v>90</v>
      </c>
      <c r="BM138" s="161" t="s">
        <v>533</v>
      </c>
    </row>
    <row r="139" spans="2:65" s="1" customFormat="1" ht="16.5" customHeight="1">
      <c r="B139" s="150"/>
      <c r="C139" s="193" t="s">
        <v>250</v>
      </c>
      <c r="D139" s="193" t="s">
        <v>293</v>
      </c>
      <c r="E139" s="194" t="s">
        <v>858</v>
      </c>
      <c r="F139" s="195" t="s">
        <v>859</v>
      </c>
      <c r="G139" s="196" t="s">
        <v>501</v>
      </c>
      <c r="H139" s="197">
        <v>10</v>
      </c>
      <c r="I139" s="198"/>
      <c r="J139" s="197">
        <f t="shared" si="0"/>
        <v>0</v>
      </c>
      <c r="K139" s="195" t="s">
        <v>1</v>
      </c>
      <c r="L139" s="199"/>
      <c r="M139" s="200" t="s">
        <v>1</v>
      </c>
      <c r="N139" s="201" t="s">
        <v>41</v>
      </c>
      <c r="O139" s="54"/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AR139" s="161" t="s">
        <v>102</v>
      </c>
      <c r="AT139" s="161" t="s">
        <v>293</v>
      </c>
      <c r="AU139" s="161" t="s">
        <v>84</v>
      </c>
      <c r="AY139" s="16" t="s">
        <v>142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6" t="s">
        <v>84</v>
      </c>
      <c r="BK139" s="163">
        <f t="shared" si="9"/>
        <v>0</v>
      </c>
      <c r="BL139" s="16" t="s">
        <v>90</v>
      </c>
      <c r="BM139" s="161" t="s">
        <v>536</v>
      </c>
    </row>
    <row r="140" spans="2:65" s="1" customFormat="1" ht="16.5" customHeight="1">
      <c r="B140" s="150"/>
      <c r="C140" s="193" t="s">
        <v>255</v>
      </c>
      <c r="D140" s="193" t="s">
        <v>293</v>
      </c>
      <c r="E140" s="194" t="s">
        <v>860</v>
      </c>
      <c r="F140" s="195" t="s">
        <v>861</v>
      </c>
      <c r="G140" s="196" t="s">
        <v>501</v>
      </c>
      <c r="H140" s="197">
        <v>2</v>
      </c>
      <c r="I140" s="198"/>
      <c r="J140" s="197">
        <f t="shared" si="0"/>
        <v>0</v>
      </c>
      <c r="K140" s="195" t="s">
        <v>1</v>
      </c>
      <c r="L140" s="199"/>
      <c r="M140" s="200" t="s">
        <v>1</v>
      </c>
      <c r="N140" s="201" t="s">
        <v>41</v>
      </c>
      <c r="O140" s="54"/>
      <c r="P140" s="159">
        <f t="shared" si="1"/>
        <v>0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AR140" s="161" t="s">
        <v>102</v>
      </c>
      <c r="AT140" s="161" t="s">
        <v>293</v>
      </c>
      <c r="AU140" s="161" t="s">
        <v>84</v>
      </c>
      <c r="AY140" s="16" t="s">
        <v>142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6" t="s">
        <v>84</v>
      </c>
      <c r="BK140" s="163">
        <f t="shared" si="9"/>
        <v>0</v>
      </c>
      <c r="BL140" s="16" t="s">
        <v>90</v>
      </c>
      <c r="BM140" s="161" t="s">
        <v>539</v>
      </c>
    </row>
    <row r="141" spans="2:65" s="1" customFormat="1" ht="16.5" customHeight="1">
      <c r="B141" s="150"/>
      <c r="C141" s="193" t="s">
        <v>7</v>
      </c>
      <c r="D141" s="193" t="s">
        <v>293</v>
      </c>
      <c r="E141" s="194" t="s">
        <v>862</v>
      </c>
      <c r="F141" s="195" t="s">
        <v>863</v>
      </c>
      <c r="G141" s="196" t="s">
        <v>501</v>
      </c>
      <c r="H141" s="197">
        <v>4</v>
      </c>
      <c r="I141" s="198"/>
      <c r="J141" s="197">
        <f t="shared" si="0"/>
        <v>0</v>
      </c>
      <c r="K141" s="195" t="s">
        <v>1</v>
      </c>
      <c r="L141" s="199"/>
      <c r="M141" s="200" t="s">
        <v>1</v>
      </c>
      <c r="N141" s="201" t="s">
        <v>41</v>
      </c>
      <c r="O141" s="54"/>
      <c r="P141" s="159">
        <f t="shared" si="1"/>
        <v>0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AR141" s="161" t="s">
        <v>102</v>
      </c>
      <c r="AT141" s="161" t="s">
        <v>293</v>
      </c>
      <c r="AU141" s="161" t="s">
        <v>84</v>
      </c>
      <c r="AY141" s="16" t="s">
        <v>142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6" t="s">
        <v>84</v>
      </c>
      <c r="BK141" s="163">
        <f t="shared" si="9"/>
        <v>0</v>
      </c>
      <c r="BL141" s="16" t="s">
        <v>90</v>
      </c>
      <c r="BM141" s="161" t="s">
        <v>542</v>
      </c>
    </row>
    <row r="142" spans="2:65" s="1" customFormat="1" ht="24" customHeight="1">
      <c r="B142" s="150"/>
      <c r="C142" s="151" t="s">
        <v>263</v>
      </c>
      <c r="D142" s="151" t="s">
        <v>144</v>
      </c>
      <c r="E142" s="152" t="s">
        <v>864</v>
      </c>
      <c r="F142" s="153" t="s">
        <v>660</v>
      </c>
      <c r="G142" s="154" t="s">
        <v>350</v>
      </c>
      <c r="H142" s="155">
        <v>190</v>
      </c>
      <c r="I142" s="156"/>
      <c r="J142" s="155">
        <f t="shared" si="0"/>
        <v>0</v>
      </c>
      <c r="K142" s="153" t="s">
        <v>1</v>
      </c>
      <c r="L142" s="31"/>
      <c r="M142" s="157" t="s">
        <v>1</v>
      </c>
      <c r="N142" s="158" t="s">
        <v>41</v>
      </c>
      <c r="O142" s="54"/>
      <c r="P142" s="159">
        <f t="shared" si="1"/>
        <v>0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AR142" s="161" t="s">
        <v>90</v>
      </c>
      <c r="AT142" s="161" t="s">
        <v>144</v>
      </c>
      <c r="AU142" s="161" t="s">
        <v>84</v>
      </c>
      <c r="AY142" s="16" t="s">
        <v>142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6" t="s">
        <v>84</v>
      </c>
      <c r="BK142" s="163">
        <f t="shared" si="9"/>
        <v>0</v>
      </c>
      <c r="BL142" s="16" t="s">
        <v>90</v>
      </c>
      <c r="BM142" s="161" t="s">
        <v>545</v>
      </c>
    </row>
    <row r="143" spans="2:65" s="1" customFormat="1" ht="16.5" customHeight="1">
      <c r="B143" s="150"/>
      <c r="C143" s="193" t="s">
        <v>267</v>
      </c>
      <c r="D143" s="193" t="s">
        <v>293</v>
      </c>
      <c r="E143" s="194" t="s">
        <v>865</v>
      </c>
      <c r="F143" s="195" t="s">
        <v>663</v>
      </c>
      <c r="G143" s="196" t="s">
        <v>409</v>
      </c>
      <c r="H143" s="197">
        <v>20.8</v>
      </c>
      <c r="I143" s="198"/>
      <c r="J143" s="197">
        <f t="shared" si="0"/>
        <v>0</v>
      </c>
      <c r="K143" s="195" t="s">
        <v>1</v>
      </c>
      <c r="L143" s="199"/>
      <c r="M143" s="200" t="s">
        <v>1</v>
      </c>
      <c r="N143" s="201" t="s">
        <v>41</v>
      </c>
      <c r="O143" s="54"/>
      <c r="P143" s="159">
        <f t="shared" si="1"/>
        <v>0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AR143" s="161" t="s">
        <v>102</v>
      </c>
      <c r="AT143" s="161" t="s">
        <v>293</v>
      </c>
      <c r="AU143" s="161" t="s">
        <v>84</v>
      </c>
      <c r="AY143" s="16" t="s">
        <v>142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6" t="s">
        <v>84</v>
      </c>
      <c r="BK143" s="163">
        <f t="shared" si="9"/>
        <v>0</v>
      </c>
      <c r="BL143" s="16" t="s">
        <v>90</v>
      </c>
      <c r="BM143" s="161" t="s">
        <v>548</v>
      </c>
    </row>
    <row r="144" spans="2:65" s="1" customFormat="1" ht="16.5" customHeight="1">
      <c r="B144" s="150"/>
      <c r="C144" s="193" t="s">
        <v>271</v>
      </c>
      <c r="D144" s="193" t="s">
        <v>293</v>
      </c>
      <c r="E144" s="194" t="s">
        <v>866</v>
      </c>
      <c r="F144" s="195" t="s">
        <v>667</v>
      </c>
      <c r="G144" s="196" t="s">
        <v>409</v>
      </c>
      <c r="H144" s="197">
        <v>85.56</v>
      </c>
      <c r="I144" s="198"/>
      <c r="J144" s="197">
        <f t="shared" si="0"/>
        <v>0</v>
      </c>
      <c r="K144" s="195" t="s">
        <v>1</v>
      </c>
      <c r="L144" s="199"/>
      <c r="M144" s="200" t="s">
        <v>1</v>
      </c>
      <c r="N144" s="201" t="s">
        <v>41</v>
      </c>
      <c r="O144" s="54"/>
      <c r="P144" s="159">
        <f t="shared" si="1"/>
        <v>0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AR144" s="161" t="s">
        <v>102</v>
      </c>
      <c r="AT144" s="161" t="s">
        <v>293</v>
      </c>
      <c r="AU144" s="161" t="s">
        <v>84</v>
      </c>
      <c r="AY144" s="16" t="s">
        <v>142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6" t="s">
        <v>84</v>
      </c>
      <c r="BK144" s="163">
        <f t="shared" si="9"/>
        <v>0</v>
      </c>
      <c r="BL144" s="16" t="s">
        <v>90</v>
      </c>
      <c r="BM144" s="161" t="s">
        <v>551</v>
      </c>
    </row>
    <row r="145" spans="2:65" s="1" customFormat="1" ht="16.5" customHeight="1">
      <c r="B145" s="150"/>
      <c r="C145" s="151" t="s">
        <v>277</v>
      </c>
      <c r="D145" s="151" t="s">
        <v>144</v>
      </c>
      <c r="E145" s="152" t="s">
        <v>867</v>
      </c>
      <c r="F145" s="153" t="s">
        <v>670</v>
      </c>
      <c r="G145" s="154" t="s">
        <v>501</v>
      </c>
      <c r="H145" s="155">
        <v>38</v>
      </c>
      <c r="I145" s="156"/>
      <c r="J145" s="155">
        <f t="shared" si="0"/>
        <v>0</v>
      </c>
      <c r="K145" s="153" t="s">
        <v>1</v>
      </c>
      <c r="L145" s="31"/>
      <c r="M145" s="157" t="s">
        <v>1</v>
      </c>
      <c r="N145" s="158" t="s">
        <v>41</v>
      </c>
      <c r="O145" s="54"/>
      <c r="P145" s="159">
        <f t="shared" si="1"/>
        <v>0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AR145" s="161" t="s">
        <v>90</v>
      </c>
      <c r="AT145" s="161" t="s">
        <v>144</v>
      </c>
      <c r="AU145" s="161" t="s">
        <v>84</v>
      </c>
      <c r="AY145" s="16" t="s">
        <v>142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6" t="s">
        <v>84</v>
      </c>
      <c r="BK145" s="163">
        <f t="shared" si="9"/>
        <v>0</v>
      </c>
      <c r="BL145" s="16" t="s">
        <v>90</v>
      </c>
      <c r="BM145" s="161" t="s">
        <v>554</v>
      </c>
    </row>
    <row r="146" spans="2:65" s="1" customFormat="1" ht="16.5" customHeight="1">
      <c r="B146" s="150"/>
      <c r="C146" s="193" t="s">
        <v>555</v>
      </c>
      <c r="D146" s="193" t="s">
        <v>293</v>
      </c>
      <c r="E146" s="194" t="s">
        <v>868</v>
      </c>
      <c r="F146" s="195" t="s">
        <v>674</v>
      </c>
      <c r="G146" s="196" t="s">
        <v>501</v>
      </c>
      <c r="H146" s="197">
        <v>26</v>
      </c>
      <c r="I146" s="198"/>
      <c r="J146" s="197">
        <f t="shared" si="0"/>
        <v>0</v>
      </c>
      <c r="K146" s="195" t="s">
        <v>1</v>
      </c>
      <c r="L146" s="199"/>
      <c r="M146" s="200" t="s">
        <v>1</v>
      </c>
      <c r="N146" s="201" t="s">
        <v>41</v>
      </c>
      <c r="O146" s="54"/>
      <c r="P146" s="159">
        <f t="shared" si="1"/>
        <v>0</v>
      </c>
      <c r="Q146" s="159">
        <v>0</v>
      </c>
      <c r="R146" s="159">
        <f t="shared" si="2"/>
        <v>0</v>
      </c>
      <c r="S146" s="159">
        <v>0</v>
      </c>
      <c r="T146" s="160">
        <f t="shared" si="3"/>
        <v>0</v>
      </c>
      <c r="AR146" s="161" t="s">
        <v>102</v>
      </c>
      <c r="AT146" s="161" t="s">
        <v>293</v>
      </c>
      <c r="AU146" s="161" t="s">
        <v>84</v>
      </c>
      <c r="AY146" s="16" t="s">
        <v>142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6" t="s">
        <v>84</v>
      </c>
      <c r="BK146" s="163">
        <f t="shared" si="9"/>
        <v>0</v>
      </c>
      <c r="BL146" s="16" t="s">
        <v>90</v>
      </c>
      <c r="BM146" s="161" t="s">
        <v>558</v>
      </c>
    </row>
    <row r="147" spans="2:65" s="1" customFormat="1" ht="24" customHeight="1">
      <c r="B147" s="150"/>
      <c r="C147" s="193" t="s">
        <v>522</v>
      </c>
      <c r="D147" s="193" t="s">
        <v>293</v>
      </c>
      <c r="E147" s="194" t="s">
        <v>869</v>
      </c>
      <c r="F147" s="195" t="s">
        <v>677</v>
      </c>
      <c r="G147" s="196" t="s">
        <v>501</v>
      </c>
      <c r="H147" s="197">
        <v>12</v>
      </c>
      <c r="I147" s="198"/>
      <c r="J147" s="197">
        <f t="shared" si="0"/>
        <v>0</v>
      </c>
      <c r="K147" s="195" t="s">
        <v>1</v>
      </c>
      <c r="L147" s="199"/>
      <c r="M147" s="200" t="s">
        <v>1</v>
      </c>
      <c r="N147" s="201" t="s">
        <v>41</v>
      </c>
      <c r="O147" s="54"/>
      <c r="P147" s="159">
        <f t="shared" si="1"/>
        <v>0</v>
      </c>
      <c r="Q147" s="159">
        <v>0</v>
      </c>
      <c r="R147" s="159">
        <f t="shared" si="2"/>
        <v>0</v>
      </c>
      <c r="S147" s="159">
        <v>0</v>
      </c>
      <c r="T147" s="160">
        <f t="shared" si="3"/>
        <v>0</v>
      </c>
      <c r="AR147" s="161" t="s">
        <v>102</v>
      </c>
      <c r="AT147" s="161" t="s">
        <v>293</v>
      </c>
      <c r="AU147" s="161" t="s">
        <v>84</v>
      </c>
      <c r="AY147" s="16" t="s">
        <v>142</v>
      </c>
      <c r="BE147" s="162">
        <f t="shared" si="4"/>
        <v>0</v>
      </c>
      <c r="BF147" s="162">
        <f t="shared" si="5"/>
        <v>0</v>
      </c>
      <c r="BG147" s="162">
        <f t="shared" si="6"/>
        <v>0</v>
      </c>
      <c r="BH147" s="162">
        <f t="shared" si="7"/>
        <v>0</v>
      </c>
      <c r="BI147" s="162">
        <f t="shared" si="8"/>
        <v>0</v>
      </c>
      <c r="BJ147" s="16" t="s">
        <v>84</v>
      </c>
      <c r="BK147" s="163">
        <f t="shared" si="9"/>
        <v>0</v>
      </c>
      <c r="BL147" s="16" t="s">
        <v>90</v>
      </c>
      <c r="BM147" s="161" t="s">
        <v>561</v>
      </c>
    </row>
    <row r="148" spans="2:65" s="1" customFormat="1" ht="16.5" customHeight="1">
      <c r="B148" s="150"/>
      <c r="C148" s="151" t="s">
        <v>562</v>
      </c>
      <c r="D148" s="151" t="s">
        <v>144</v>
      </c>
      <c r="E148" s="152" t="s">
        <v>870</v>
      </c>
      <c r="F148" s="153" t="s">
        <v>871</v>
      </c>
      <c r="G148" s="154" t="s">
        <v>501</v>
      </c>
      <c r="H148" s="155">
        <v>14</v>
      </c>
      <c r="I148" s="156"/>
      <c r="J148" s="155">
        <f t="shared" si="0"/>
        <v>0</v>
      </c>
      <c r="K148" s="153" t="s">
        <v>1</v>
      </c>
      <c r="L148" s="31"/>
      <c r="M148" s="157" t="s">
        <v>1</v>
      </c>
      <c r="N148" s="158" t="s">
        <v>41</v>
      </c>
      <c r="O148" s="54"/>
      <c r="P148" s="159">
        <f t="shared" si="1"/>
        <v>0</v>
      </c>
      <c r="Q148" s="159">
        <v>0</v>
      </c>
      <c r="R148" s="159">
        <f t="shared" si="2"/>
        <v>0</v>
      </c>
      <c r="S148" s="159">
        <v>0</v>
      </c>
      <c r="T148" s="160">
        <f t="shared" si="3"/>
        <v>0</v>
      </c>
      <c r="AR148" s="161" t="s">
        <v>90</v>
      </c>
      <c r="AT148" s="161" t="s">
        <v>144</v>
      </c>
      <c r="AU148" s="161" t="s">
        <v>84</v>
      </c>
      <c r="AY148" s="16" t="s">
        <v>142</v>
      </c>
      <c r="BE148" s="162">
        <f t="shared" si="4"/>
        <v>0</v>
      </c>
      <c r="BF148" s="162">
        <f t="shared" si="5"/>
        <v>0</v>
      </c>
      <c r="BG148" s="162">
        <f t="shared" si="6"/>
        <v>0</v>
      </c>
      <c r="BH148" s="162">
        <f t="shared" si="7"/>
        <v>0</v>
      </c>
      <c r="BI148" s="162">
        <f t="shared" si="8"/>
        <v>0</v>
      </c>
      <c r="BJ148" s="16" t="s">
        <v>84</v>
      </c>
      <c r="BK148" s="163">
        <f t="shared" si="9"/>
        <v>0</v>
      </c>
      <c r="BL148" s="16" t="s">
        <v>90</v>
      </c>
      <c r="BM148" s="161" t="s">
        <v>565</v>
      </c>
    </row>
    <row r="149" spans="2:65" s="1" customFormat="1" ht="16.5" customHeight="1">
      <c r="B149" s="150"/>
      <c r="C149" s="193" t="s">
        <v>525</v>
      </c>
      <c r="D149" s="193" t="s">
        <v>293</v>
      </c>
      <c r="E149" s="194" t="s">
        <v>872</v>
      </c>
      <c r="F149" s="195" t="s">
        <v>873</v>
      </c>
      <c r="G149" s="196" t="s">
        <v>501</v>
      </c>
      <c r="H149" s="197">
        <v>14</v>
      </c>
      <c r="I149" s="198"/>
      <c r="J149" s="197">
        <f t="shared" si="0"/>
        <v>0</v>
      </c>
      <c r="K149" s="195" t="s">
        <v>1</v>
      </c>
      <c r="L149" s="199"/>
      <c r="M149" s="200" t="s">
        <v>1</v>
      </c>
      <c r="N149" s="201" t="s">
        <v>41</v>
      </c>
      <c r="O149" s="54"/>
      <c r="P149" s="159">
        <f t="shared" si="1"/>
        <v>0</v>
      </c>
      <c r="Q149" s="159">
        <v>0</v>
      </c>
      <c r="R149" s="159">
        <f t="shared" si="2"/>
        <v>0</v>
      </c>
      <c r="S149" s="159">
        <v>0</v>
      </c>
      <c r="T149" s="160">
        <f t="shared" si="3"/>
        <v>0</v>
      </c>
      <c r="AR149" s="161" t="s">
        <v>102</v>
      </c>
      <c r="AT149" s="161" t="s">
        <v>293</v>
      </c>
      <c r="AU149" s="161" t="s">
        <v>84</v>
      </c>
      <c r="AY149" s="16" t="s">
        <v>142</v>
      </c>
      <c r="BE149" s="162">
        <f t="shared" si="4"/>
        <v>0</v>
      </c>
      <c r="BF149" s="162">
        <f t="shared" si="5"/>
        <v>0</v>
      </c>
      <c r="BG149" s="162">
        <f t="shared" si="6"/>
        <v>0</v>
      </c>
      <c r="BH149" s="162">
        <f t="shared" si="7"/>
        <v>0</v>
      </c>
      <c r="BI149" s="162">
        <f t="shared" si="8"/>
        <v>0</v>
      </c>
      <c r="BJ149" s="16" t="s">
        <v>84</v>
      </c>
      <c r="BK149" s="163">
        <f t="shared" si="9"/>
        <v>0</v>
      </c>
      <c r="BL149" s="16" t="s">
        <v>90</v>
      </c>
      <c r="BM149" s="161" t="s">
        <v>568</v>
      </c>
    </row>
    <row r="150" spans="2:65" s="1" customFormat="1" ht="16.5" customHeight="1">
      <c r="B150" s="150"/>
      <c r="C150" s="151" t="s">
        <v>569</v>
      </c>
      <c r="D150" s="151" t="s">
        <v>144</v>
      </c>
      <c r="E150" s="152" t="s">
        <v>874</v>
      </c>
      <c r="F150" s="153" t="s">
        <v>875</v>
      </c>
      <c r="G150" s="154" t="s">
        <v>350</v>
      </c>
      <c r="H150" s="155">
        <v>48</v>
      </c>
      <c r="I150" s="156"/>
      <c r="J150" s="155">
        <f t="shared" si="0"/>
        <v>0</v>
      </c>
      <c r="K150" s="153" t="s">
        <v>1</v>
      </c>
      <c r="L150" s="31"/>
      <c r="M150" s="157" t="s">
        <v>1</v>
      </c>
      <c r="N150" s="158" t="s">
        <v>41</v>
      </c>
      <c r="O150" s="54"/>
      <c r="P150" s="159">
        <f t="shared" si="1"/>
        <v>0</v>
      </c>
      <c r="Q150" s="159">
        <v>0</v>
      </c>
      <c r="R150" s="159">
        <f t="shared" si="2"/>
        <v>0</v>
      </c>
      <c r="S150" s="159">
        <v>0</v>
      </c>
      <c r="T150" s="160">
        <f t="shared" si="3"/>
        <v>0</v>
      </c>
      <c r="AR150" s="161" t="s">
        <v>90</v>
      </c>
      <c r="AT150" s="161" t="s">
        <v>144</v>
      </c>
      <c r="AU150" s="161" t="s">
        <v>84</v>
      </c>
      <c r="AY150" s="16" t="s">
        <v>142</v>
      </c>
      <c r="BE150" s="162">
        <f t="shared" si="4"/>
        <v>0</v>
      </c>
      <c r="BF150" s="162">
        <f t="shared" si="5"/>
        <v>0</v>
      </c>
      <c r="BG150" s="162">
        <f t="shared" si="6"/>
        <v>0</v>
      </c>
      <c r="BH150" s="162">
        <f t="shared" si="7"/>
        <v>0</v>
      </c>
      <c r="BI150" s="162">
        <f t="shared" si="8"/>
        <v>0</v>
      </c>
      <c r="BJ150" s="16" t="s">
        <v>84</v>
      </c>
      <c r="BK150" s="163">
        <f t="shared" si="9"/>
        <v>0</v>
      </c>
      <c r="BL150" s="16" t="s">
        <v>90</v>
      </c>
      <c r="BM150" s="161" t="s">
        <v>572</v>
      </c>
    </row>
    <row r="151" spans="2:65" s="1" customFormat="1" ht="16.5" customHeight="1">
      <c r="B151" s="150"/>
      <c r="C151" s="193" t="s">
        <v>528</v>
      </c>
      <c r="D151" s="193" t="s">
        <v>293</v>
      </c>
      <c r="E151" s="194" t="s">
        <v>876</v>
      </c>
      <c r="F151" s="195" t="s">
        <v>698</v>
      </c>
      <c r="G151" s="196" t="s">
        <v>350</v>
      </c>
      <c r="H151" s="197">
        <v>48</v>
      </c>
      <c r="I151" s="198"/>
      <c r="J151" s="197">
        <f t="shared" si="0"/>
        <v>0</v>
      </c>
      <c r="K151" s="195" t="s">
        <v>1</v>
      </c>
      <c r="L151" s="199"/>
      <c r="M151" s="200" t="s">
        <v>1</v>
      </c>
      <c r="N151" s="201" t="s">
        <v>41</v>
      </c>
      <c r="O151" s="54"/>
      <c r="P151" s="159">
        <f t="shared" si="1"/>
        <v>0</v>
      </c>
      <c r="Q151" s="159">
        <v>0</v>
      </c>
      <c r="R151" s="159">
        <f t="shared" si="2"/>
        <v>0</v>
      </c>
      <c r="S151" s="159">
        <v>0</v>
      </c>
      <c r="T151" s="160">
        <f t="shared" si="3"/>
        <v>0</v>
      </c>
      <c r="AR151" s="161" t="s">
        <v>102</v>
      </c>
      <c r="AT151" s="161" t="s">
        <v>293</v>
      </c>
      <c r="AU151" s="161" t="s">
        <v>84</v>
      </c>
      <c r="AY151" s="16" t="s">
        <v>142</v>
      </c>
      <c r="BE151" s="162">
        <f t="shared" si="4"/>
        <v>0</v>
      </c>
      <c r="BF151" s="162">
        <f t="shared" si="5"/>
        <v>0</v>
      </c>
      <c r="BG151" s="162">
        <f t="shared" si="6"/>
        <v>0</v>
      </c>
      <c r="BH151" s="162">
        <f t="shared" si="7"/>
        <v>0</v>
      </c>
      <c r="BI151" s="162">
        <f t="shared" si="8"/>
        <v>0</v>
      </c>
      <c r="BJ151" s="16" t="s">
        <v>84</v>
      </c>
      <c r="BK151" s="163">
        <f t="shared" si="9"/>
        <v>0</v>
      </c>
      <c r="BL151" s="16" t="s">
        <v>90</v>
      </c>
      <c r="BM151" s="161" t="s">
        <v>575</v>
      </c>
    </row>
    <row r="152" spans="2:65" s="1" customFormat="1" ht="24" customHeight="1">
      <c r="B152" s="150"/>
      <c r="C152" s="151" t="s">
        <v>576</v>
      </c>
      <c r="D152" s="151" t="s">
        <v>144</v>
      </c>
      <c r="E152" s="152" t="s">
        <v>877</v>
      </c>
      <c r="F152" s="153" t="s">
        <v>878</v>
      </c>
      <c r="G152" s="154" t="s">
        <v>350</v>
      </c>
      <c r="H152" s="155">
        <v>16</v>
      </c>
      <c r="I152" s="156"/>
      <c r="J152" s="155">
        <f t="shared" si="0"/>
        <v>0</v>
      </c>
      <c r="K152" s="153" t="s">
        <v>1</v>
      </c>
      <c r="L152" s="31"/>
      <c r="M152" s="157" t="s">
        <v>1</v>
      </c>
      <c r="N152" s="158" t="s">
        <v>41</v>
      </c>
      <c r="O152" s="54"/>
      <c r="P152" s="159">
        <f t="shared" si="1"/>
        <v>0</v>
      </c>
      <c r="Q152" s="159">
        <v>0</v>
      </c>
      <c r="R152" s="159">
        <f t="shared" si="2"/>
        <v>0</v>
      </c>
      <c r="S152" s="159">
        <v>0</v>
      </c>
      <c r="T152" s="160">
        <f t="shared" si="3"/>
        <v>0</v>
      </c>
      <c r="AR152" s="161" t="s">
        <v>90</v>
      </c>
      <c r="AT152" s="161" t="s">
        <v>144</v>
      </c>
      <c r="AU152" s="161" t="s">
        <v>84</v>
      </c>
      <c r="AY152" s="16" t="s">
        <v>142</v>
      </c>
      <c r="BE152" s="162">
        <f t="shared" si="4"/>
        <v>0</v>
      </c>
      <c r="BF152" s="162">
        <f t="shared" si="5"/>
        <v>0</v>
      </c>
      <c r="BG152" s="162">
        <f t="shared" si="6"/>
        <v>0</v>
      </c>
      <c r="BH152" s="162">
        <f t="shared" si="7"/>
        <v>0</v>
      </c>
      <c r="BI152" s="162">
        <f t="shared" si="8"/>
        <v>0</v>
      </c>
      <c r="BJ152" s="16" t="s">
        <v>84</v>
      </c>
      <c r="BK152" s="163">
        <f t="shared" si="9"/>
        <v>0</v>
      </c>
      <c r="BL152" s="16" t="s">
        <v>90</v>
      </c>
      <c r="BM152" s="161" t="s">
        <v>579</v>
      </c>
    </row>
    <row r="153" spans="2:65" s="1" customFormat="1" ht="16.5" customHeight="1">
      <c r="B153" s="150"/>
      <c r="C153" s="193" t="s">
        <v>383</v>
      </c>
      <c r="D153" s="193" t="s">
        <v>293</v>
      </c>
      <c r="E153" s="194" t="s">
        <v>879</v>
      </c>
      <c r="F153" s="195" t="s">
        <v>880</v>
      </c>
      <c r="G153" s="196" t="s">
        <v>350</v>
      </c>
      <c r="H153" s="197">
        <v>16</v>
      </c>
      <c r="I153" s="198"/>
      <c r="J153" s="197">
        <f t="shared" si="0"/>
        <v>0</v>
      </c>
      <c r="K153" s="195" t="s">
        <v>1</v>
      </c>
      <c r="L153" s="199"/>
      <c r="M153" s="200" t="s">
        <v>1</v>
      </c>
      <c r="N153" s="201" t="s">
        <v>41</v>
      </c>
      <c r="O153" s="54"/>
      <c r="P153" s="159">
        <f t="shared" si="1"/>
        <v>0</v>
      </c>
      <c r="Q153" s="159">
        <v>0</v>
      </c>
      <c r="R153" s="159">
        <f t="shared" si="2"/>
        <v>0</v>
      </c>
      <c r="S153" s="159">
        <v>0</v>
      </c>
      <c r="T153" s="160">
        <f t="shared" si="3"/>
        <v>0</v>
      </c>
      <c r="AR153" s="161" t="s">
        <v>102</v>
      </c>
      <c r="AT153" s="161" t="s">
        <v>293</v>
      </c>
      <c r="AU153" s="161" t="s">
        <v>84</v>
      </c>
      <c r="AY153" s="16" t="s">
        <v>142</v>
      </c>
      <c r="BE153" s="162">
        <f t="shared" si="4"/>
        <v>0</v>
      </c>
      <c r="BF153" s="162">
        <f t="shared" si="5"/>
        <v>0</v>
      </c>
      <c r="BG153" s="162">
        <f t="shared" si="6"/>
        <v>0</v>
      </c>
      <c r="BH153" s="162">
        <f t="shared" si="7"/>
        <v>0</v>
      </c>
      <c r="BI153" s="162">
        <f t="shared" si="8"/>
        <v>0</v>
      </c>
      <c r="BJ153" s="16" t="s">
        <v>84</v>
      </c>
      <c r="BK153" s="163">
        <f t="shared" si="9"/>
        <v>0</v>
      </c>
      <c r="BL153" s="16" t="s">
        <v>90</v>
      </c>
      <c r="BM153" s="161" t="s">
        <v>582</v>
      </c>
    </row>
    <row r="154" spans="2:65" s="1" customFormat="1" ht="24" customHeight="1">
      <c r="B154" s="150"/>
      <c r="C154" s="151" t="s">
        <v>583</v>
      </c>
      <c r="D154" s="151" t="s">
        <v>144</v>
      </c>
      <c r="E154" s="152" t="s">
        <v>881</v>
      </c>
      <c r="F154" s="153" t="s">
        <v>882</v>
      </c>
      <c r="G154" s="154" t="s">
        <v>350</v>
      </c>
      <c r="H154" s="155">
        <v>174</v>
      </c>
      <c r="I154" s="156"/>
      <c r="J154" s="155">
        <f t="shared" si="0"/>
        <v>0</v>
      </c>
      <c r="K154" s="153" t="s">
        <v>1</v>
      </c>
      <c r="L154" s="31"/>
      <c r="M154" s="157" t="s">
        <v>1</v>
      </c>
      <c r="N154" s="158" t="s">
        <v>41</v>
      </c>
      <c r="O154" s="54"/>
      <c r="P154" s="159">
        <f t="shared" si="1"/>
        <v>0</v>
      </c>
      <c r="Q154" s="159">
        <v>0</v>
      </c>
      <c r="R154" s="159">
        <f t="shared" si="2"/>
        <v>0</v>
      </c>
      <c r="S154" s="159">
        <v>0</v>
      </c>
      <c r="T154" s="160">
        <f t="shared" si="3"/>
        <v>0</v>
      </c>
      <c r="AR154" s="161" t="s">
        <v>90</v>
      </c>
      <c r="AT154" s="161" t="s">
        <v>144</v>
      </c>
      <c r="AU154" s="161" t="s">
        <v>84</v>
      </c>
      <c r="AY154" s="16" t="s">
        <v>142</v>
      </c>
      <c r="BE154" s="162">
        <f t="shared" si="4"/>
        <v>0</v>
      </c>
      <c r="BF154" s="162">
        <f t="shared" si="5"/>
        <v>0</v>
      </c>
      <c r="BG154" s="162">
        <f t="shared" si="6"/>
        <v>0</v>
      </c>
      <c r="BH154" s="162">
        <f t="shared" si="7"/>
        <v>0</v>
      </c>
      <c r="BI154" s="162">
        <f t="shared" si="8"/>
        <v>0</v>
      </c>
      <c r="BJ154" s="16" t="s">
        <v>84</v>
      </c>
      <c r="BK154" s="163">
        <f t="shared" si="9"/>
        <v>0</v>
      </c>
      <c r="BL154" s="16" t="s">
        <v>90</v>
      </c>
      <c r="BM154" s="161" t="s">
        <v>586</v>
      </c>
    </row>
    <row r="155" spans="2:65" s="1" customFormat="1" ht="16.5" customHeight="1">
      <c r="B155" s="150"/>
      <c r="C155" s="193" t="s">
        <v>533</v>
      </c>
      <c r="D155" s="193" t="s">
        <v>293</v>
      </c>
      <c r="E155" s="194" t="s">
        <v>883</v>
      </c>
      <c r="F155" s="195" t="s">
        <v>884</v>
      </c>
      <c r="G155" s="196" t="s">
        <v>350</v>
      </c>
      <c r="H155" s="197">
        <v>174</v>
      </c>
      <c r="I155" s="198"/>
      <c r="J155" s="197">
        <f t="shared" si="0"/>
        <v>0</v>
      </c>
      <c r="K155" s="195" t="s">
        <v>1</v>
      </c>
      <c r="L155" s="199"/>
      <c r="M155" s="200" t="s">
        <v>1</v>
      </c>
      <c r="N155" s="201" t="s">
        <v>41</v>
      </c>
      <c r="O155" s="54"/>
      <c r="P155" s="159">
        <f t="shared" si="1"/>
        <v>0</v>
      </c>
      <c r="Q155" s="159">
        <v>0</v>
      </c>
      <c r="R155" s="159">
        <f t="shared" si="2"/>
        <v>0</v>
      </c>
      <c r="S155" s="159">
        <v>0</v>
      </c>
      <c r="T155" s="160">
        <f t="shared" si="3"/>
        <v>0</v>
      </c>
      <c r="AR155" s="161" t="s">
        <v>102</v>
      </c>
      <c r="AT155" s="161" t="s">
        <v>293</v>
      </c>
      <c r="AU155" s="161" t="s">
        <v>84</v>
      </c>
      <c r="AY155" s="16" t="s">
        <v>142</v>
      </c>
      <c r="BE155" s="162">
        <f t="shared" si="4"/>
        <v>0</v>
      </c>
      <c r="BF155" s="162">
        <f t="shared" si="5"/>
        <v>0</v>
      </c>
      <c r="BG155" s="162">
        <f t="shared" si="6"/>
        <v>0</v>
      </c>
      <c r="BH155" s="162">
        <f t="shared" si="7"/>
        <v>0</v>
      </c>
      <c r="BI155" s="162">
        <f t="shared" si="8"/>
        <v>0</v>
      </c>
      <c r="BJ155" s="16" t="s">
        <v>84</v>
      </c>
      <c r="BK155" s="163">
        <f t="shared" si="9"/>
        <v>0</v>
      </c>
      <c r="BL155" s="16" t="s">
        <v>90</v>
      </c>
      <c r="BM155" s="161" t="s">
        <v>589</v>
      </c>
    </row>
    <row r="156" spans="2:65" s="1" customFormat="1" ht="16.5" customHeight="1">
      <c r="B156" s="150"/>
      <c r="C156" s="151" t="s">
        <v>590</v>
      </c>
      <c r="D156" s="151" t="s">
        <v>144</v>
      </c>
      <c r="E156" s="152" t="s">
        <v>885</v>
      </c>
      <c r="F156" s="153" t="s">
        <v>751</v>
      </c>
      <c r="G156" s="154" t="s">
        <v>752</v>
      </c>
      <c r="H156" s="155">
        <v>8</v>
      </c>
      <c r="I156" s="156"/>
      <c r="J156" s="155">
        <f t="shared" si="0"/>
        <v>0</v>
      </c>
      <c r="K156" s="153" t="s">
        <v>1</v>
      </c>
      <c r="L156" s="31"/>
      <c r="M156" s="157" t="s">
        <v>1</v>
      </c>
      <c r="N156" s="158" t="s">
        <v>41</v>
      </c>
      <c r="O156" s="54"/>
      <c r="P156" s="159">
        <f t="shared" si="1"/>
        <v>0</v>
      </c>
      <c r="Q156" s="159">
        <v>0</v>
      </c>
      <c r="R156" s="159">
        <f t="shared" si="2"/>
        <v>0</v>
      </c>
      <c r="S156" s="159">
        <v>0</v>
      </c>
      <c r="T156" s="160">
        <f t="shared" si="3"/>
        <v>0</v>
      </c>
      <c r="AR156" s="161" t="s">
        <v>90</v>
      </c>
      <c r="AT156" s="161" t="s">
        <v>144</v>
      </c>
      <c r="AU156" s="161" t="s">
        <v>84</v>
      </c>
      <c r="AY156" s="16" t="s">
        <v>142</v>
      </c>
      <c r="BE156" s="162">
        <f t="shared" si="4"/>
        <v>0</v>
      </c>
      <c r="BF156" s="162">
        <f t="shared" si="5"/>
        <v>0</v>
      </c>
      <c r="BG156" s="162">
        <f t="shared" si="6"/>
        <v>0</v>
      </c>
      <c r="BH156" s="162">
        <f t="shared" si="7"/>
        <v>0</v>
      </c>
      <c r="BI156" s="162">
        <f t="shared" si="8"/>
        <v>0</v>
      </c>
      <c r="BJ156" s="16" t="s">
        <v>84</v>
      </c>
      <c r="BK156" s="163">
        <f t="shared" si="9"/>
        <v>0</v>
      </c>
      <c r="BL156" s="16" t="s">
        <v>90</v>
      </c>
      <c r="BM156" s="161" t="s">
        <v>592</v>
      </c>
    </row>
    <row r="157" spans="2:65" s="1" customFormat="1" ht="24" customHeight="1">
      <c r="B157" s="150"/>
      <c r="C157" s="151" t="s">
        <v>536</v>
      </c>
      <c r="D157" s="151" t="s">
        <v>144</v>
      </c>
      <c r="E157" s="152" t="s">
        <v>886</v>
      </c>
      <c r="F157" s="153" t="s">
        <v>755</v>
      </c>
      <c r="G157" s="154" t="s">
        <v>752</v>
      </c>
      <c r="H157" s="155">
        <v>14</v>
      </c>
      <c r="I157" s="156"/>
      <c r="J157" s="155">
        <f t="shared" si="0"/>
        <v>0</v>
      </c>
      <c r="K157" s="153" t="s">
        <v>1</v>
      </c>
      <c r="L157" s="31"/>
      <c r="M157" s="157" t="s">
        <v>1</v>
      </c>
      <c r="N157" s="158" t="s">
        <v>41</v>
      </c>
      <c r="O157" s="54"/>
      <c r="P157" s="159">
        <f t="shared" si="1"/>
        <v>0</v>
      </c>
      <c r="Q157" s="159">
        <v>0</v>
      </c>
      <c r="R157" s="159">
        <f t="shared" si="2"/>
        <v>0</v>
      </c>
      <c r="S157" s="159">
        <v>0</v>
      </c>
      <c r="T157" s="160">
        <f t="shared" si="3"/>
        <v>0</v>
      </c>
      <c r="AR157" s="161" t="s">
        <v>90</v>
      </c>
      <c r="AT157" s="161" t="s">
        <v>144</v>
      </c>
      <c r="AU157" s="161" t="s">
        <v>84</v>
      </c>
      <c r="AY157" s="16" t="s">
        <v>142</v>
      </c>
      <c r="BE157" s="162">
        <f t="shared" si="4"/>
        <v>0</v>
      </c>
      <c r="BF157" s="162">
        <f t="shared" si="5"/>
        <v>0</v>
      </c>
      <c r="BG157" s="162">
        <f t="shared" si="6"/>
        <v>0</v>
      </c>
      <c r="BH157" s="162">
        <f t="shared" si="7"/>
        <v>0</v>
      </c>
      <c r="BI157" s="162">
        <f t="shared" si="8"/>
        <v>0</v>
      </c>
      <c r="BJ157" s="16" t="s">
        <v>84</v>
      </c>
      <c r="BK157" s="163">
        <f t="shared" si="9"/>
        <v>0</v>
      </c>
      <c r="BL157" s="16" t="s">
        <v>90</v>
      </c>
      <c r="BM157" s="161" t="s">
        <v>594</v>
      </c>
    </row>
    <row r="158" spans="2:65" s="11" customFormat="1" ht="22.9" customHeight="1">
      <c r="B158" s="137"/>
      <c r="D158" s="138" t="s">
        <v>74</v>
      </c>
      <c r="E158" s="148" t="s">
        <v>887</v>
      </c>
      <c r="F158" s="148" t="s">
        <v>888</v>
      </c>
      <c r="I158" s="140"/>
      <c r="J158" s="149">
        <f>BK158</f>
        <v>0</v>
      </c>
      <c r="L158" s="137"/>
      <c r="M158" s="142"/>
      <c r="N158" s="143"/>
      <c r="O158" s="143"/>
      <c r="P158" s="144">
        <f>SUM(P159:P171)</f>
        <v>0</v>
      </c>
      <c r="Q158" s="143"/>
      <c r="R158" s="144">
        <f>SUM(R159:R171)</f>
        <v>0</v>
      </c>
      <c r="S158" s="143"/>
      <c r="T158" s="145">
        <f>SUM(T159:T171)</f>
        <v>0</v>
      </c>
      <c r="AR158" s="138" t="s">
        <v>80</v>
      </c>
      <c r="AT158" s="146" t="s">
        <v>74</v>
      </c>
      <c r="AU158" s="146" t="s">
        <v>80</v>
      </c>
      <c r="AY158" s="138" t="s">
        <v>142</v>
      </c>
      <c r="BK158" s="147">
        <f>SUM(BK159:BK171)</f>
        <v>0</v>
      </c>
    </row>
    <row r="159" spans="2:65" s="1" customFormat="1" ht="16.5" customHeight="1">
      <c r="B159" s="150"/>
      <c r="C159" s="151" t="s">
        <v>595</v>
      </c>
      <c r="D159" s="151" t="s">
        <v>144</v>
      </c>
      <c r="E159" s="152" t="s">
        <v>889</v>
      </c>
      <c r="F159" s="153" t="s">
        <v>761</v>
      </c>
      <c r="G159" s="154" t="s">
        <v>762</v>
      </c>
      <c r="H159" s="155">
        <v>0.14000000000000001</v>
      </c>
      <c r="I159" s="156"/>
      <c r="J159" s="155">
        <f t="shared" ref="J159:J171" si="10">ROUND(I159*H159,3)</f>
        <v>0</v>
      </c>
      <c r="K159" s="153" t="s">
        <v>1</v>
      </c>
      <c r="L159" s="31"/>
      <c r="M159" s="157" t="s">
        <v>1</v>
      </c>
      <c r="N159" s="158" t="s">
        <v>41</v>
      </c>
      <c r="O159" s="54"/>
      <c r="P159" s="159">
        <f t="shared" ref="P159:P171" si="11">O159*H159</f>
        <v>0</v>
      </c>
      <c r="Q159" s="159">
        <v>0</v>
      </c>
      <c r="R159" s="159">
        <f t="shared" ref="R159:R171" si="12">Q159*H159</f>
        <v>0</v>
      </c>
      <c r="S159" s="159">
        <v>0</v>
      </c>
      <c r="T159" s="160">
        <f t="shared" ref="T159:T171" si="13">S159*H159</f>
        <v>0</v>
      </c>
      <c r="AR159" s="161" t="s">
        <v>90</v>
      </c>
      <c r="AT159" s="161" t="s">
        <v>144</v>
      </c>
      <c r="AU159" s="161" t="s">
        <v>84</v>
      </c>
      <c r="AY159" s="16" t="s">
        <v>142</v>
      </c>
      <c r="BE159" s="162">
        <f t="shared" ref="BE159:BE171" si="14">IF(N159="základná",J159,0)</f>
        <v>0</v>
      </c>
      <c r="BF159" s="162">
        <f t="shared" ref="BF159:BF171" si="15">IF(N159="znížená",J159,0)</f>
        <v>0</v>
      </c>
      <c r="BG159" s="162">
        <f t="shared" ref="BG159:BG171" si="16">IF(N159="zákl. prenesená",J159,0)</f>
        <v>0</v>
      </c>
      <c r="BH159" s="162">
        <f t="shared" ref="BH159:BH171" si="17">IF(N159="zníž. prenesená",J159,0)</f>
        <v>0</v>
      </c>
      <c r="BI159" s="162">
        <f t="shared" ref="BI159:BI171" si="18">IF(N159="nulová",J159,0)</f>
        <v>0</v>
      </c>
      <c r="BJ159" s="16" t="s">
        <v>84</v>
      </c>
      <c r="BK159" s="163">
        <f t="shared" ref="BK159:BK171" si="19">ROUND(I159*H159,3)</f>
        <v>0</v>
      </c>
      <c r="BL159" s="16" t="s">
        <v>90</v>
      </c>
      <c r="BM159" s="161" t="s">
        <v>598</v>
      </c>
    </row>
    <row r="160" spans="2:65" s="1" customFormat="1" ht="16.5" customHeight="1">
      <c r="B160" s="150"/>
      <c r="C160" s="151" t="s">
        <v>539</v>
      </c>
      <c r="D160" s="151" t="s">
        <v>144</v>
      </c>
      <c r="E160" s="152" t="s">
        <v>890</v>
      </c>
      <c r="F160" s="153" t="s">
        <v>776</v>
      </c>
      <c r="G160" s="154" t="s">
        <v>501</v>
      </c>
      <c r="H160" s="155">
        <v>11</v>
      </c>
      <c r="I160" s="156"/>
      <c r="J160" s="155">
        <f t="shared" si="10"/>
        <v>0</v>
      </c>
      <c r="K160" s="153" t="s">
        <v>1</v>
      </c>
      <c r="L160" s="31"/>
      <c r="M160" s="157" t="s">
        <v>1</v>
      </c>
      <c r="N160" s="158" t="s">
        <v>41</v>
      </c>
      <c r="O160" s="54"/>
      <c r="P160" s="159">
        <f t="shared" si="11"/>
        <v>0</v>
      </c>
      <c r="Q160" s="159">
        <v>0</v>
      </c>
      <c r="R160" s="159">
        <f t="shared" si="12"/>
        <v>0</v>
      </c>
      <c r="S160" s="159">
        <v>0</v>
      </c>
      <c r="T160" s="160">
        <f t="shared" si="13"/>
        <v>0</v>
      </c>
      <c r="AR160" s="161" t="s">
        <v>90</v>
      </c>
      <c r="AT160" s="161" t="s">
        <v>144</v>
      </c>
      <c r="AU160" s="161" t="s">
        <v>84</v>
      </c>
      <c r="AY160" s="16" t="s">
        <v>142</v>
      </c>
      <c r="BE160" s="162">
        <f t="shared" si="14"/>
        <v>0</v>
      </c>
      <c r="BF160" s="162">
        <f t="shared" si="15"/>
        <v>0</v>
      </c>
      <c r="BG160" s="162">
        <f t="shared" si="16"/>
        <v>0</v>
      </c>
      <c r="BH160" s="162">
        <f t="shared" si="17"/>
        <v>0</v>
      </c>
      <c r="BI160" s="162">
        <f t="shared" si="18"/>
        <v>0</v>
      </c>
      <c r="BJ160" s="16" t="s">
        <v>84</v>
      </c>
      <c r="BK160" s="163">
        <f t="shared" si="19"/>
        <v>0</v>
      </c>
      <c r="BL160" s="16" t="s">
        <v>90</v>
      </c>
      <c r="BM160" s="161" t="s">
        <v>601</v>
      </c>
    </row>
    <row r="161" spans="2:65" s="1" customFormat="1" ht="16.5" customHeight="1">
      <c r="B161" s="150"/>
      <c r="C161" s="151" t="s">
        <v>602</v>
      </c>
      <c r="D161" s="151" t="s">
        <v>144</v>
      </c>
      <c r="E161" s="152" t="s">
        <v>891</v>
      </c>
      <c r="F161" s="153" t="s">
        <v>779</v>
      </c>
      <c r="G161" s="154" t="s">
        <v>152</v>
      </c>
      <c r="H161" s="155">
        <v>3</v>
      </c>
      <c r="I161" s="156"/>
      <c r="J161" s="155">
        <f t="shared" si="10"/>
        <v>0</v>
      </c>
      <c r="K161" s="153" t="s">
        <v>1</v>
      </c>
      <c r="L161" s="31"/>
      <c r="M161" s="157" t="s">
        <v>1</v>
      </c>
      <c r="N161" s="158" t="s">
        <v>41</v>
      </c>
      <c r="O161" s="54"/>
      <c r="P161" s="159">
        <f t="shared" si="11"/>
        <v>0</v>
      </c>
      <c r="Q161" s="159">
        <v>0</v>
      </c>
      <c r="R161" s="159">
        <f t="shared" si="12"/>
        <v>0</v>
      </c>
      <c r="S161" s="159">
        <v>0</v>
      </c>
      <c r="T161" s="160">
        <f t="shared" si="13"/>
        <v>0</v>
      </c>
      <c r="AR161" s="161" t="s">
        <v>90</v>
      </c>
      <c r="AT161" s="161" t="s">
        <v>144</v>
      </c>
      <c r="AU161" s="161" t="s">
        <v>84</v>
      </c>
      <c r="AY161" s="16" t="s">
        <v>142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6" t="s">
        <v>84</v>
      </c>
      <c r="BK161" s="163">
        <f t="shared" si="19"/>
        <v>0</v>
      </c>
      <c r="BL161" s="16" t="s">
        <v>90</v>
      </c>
      <c r="BM161" s="161" t="s">
        <v>605</v>
      </c>
    </row>
    <row r="162" spans="2:65" s="1" customFormat="1" ht="16.5" customHeight="1">
      <c r="B162" s="150"/>
      <c r="C162" s="193" t="s">
        <v>542</v>
      </c>
      <c r="D162" s="193" t="s">
        <v>293</v>
      </c>
      <c r="E162" s="194" t="s">
        <v>892</v>
      </c>
      <c r="F162" s="195" t="s">
        <v>783</v>
      </c>
      <c r="G162" s="196" t="s">
        <v>152</v>
      </c>
      <c r="H162" s="197">
        <v>3</v>
      </c>
      <c r="I162" s="198"/>
      <c r="J162" s="197">
        <f t="shared" si="10"/>
        <v>0</v>
      </c>
      <c r="K162" s="195" t="s">
        <v>1</v>
      </c>
      <c r="L162" s="199"/>
      <c r="M162" s="200" t="s">
        <v>1</v>
      </c>
      <c r="N162" s="201" t="s">
        <v>41</v>
      </c>
      <c r="O162" s="54"/>
      <c r="P162" s="159">
        <f t="shared" si="11"/>
        <v>0</v>
      </c>
      <c r="Q162" s="159">
        <v>0</v>
      </c>
      <c r="R162" s="159">
        <f t="shared" si="12"/>
        <v>0</v>
      </c>
      <c r="S162" s="159">
        <v>0</v>
      </c>
      <c r="T162" s="160">
        <f t="shared" si="13"/>
        <v>0</v>
      </c>
      <c r="AR162" s="161" t="s">
        <v>102</v>
      </c>
      <c r="AT162" s="161" t="s">
        <v>293</v>
      </c>
      <c r="AU162" s="161" t="s">
        <v>84</v>
      </c>
      <c r="AY162" s="16" t="s">
        <v>142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6" t="s">
        <v>84</v>
      </c>
      <c r="BK162" s="163">
        <f t="shared" si="19"/>
        <v>0</v>
      </c>
      <c r="BL162" s="16" t="s">
        <v>90</v>
      </c>
      <c r="BM162" s="161" t="s">
        <v>608</v>
      </c>
    </row>
    <row r="163" spans="2:65" s="1" customFormat="1" ht="16.5" customHeight="1">
      <c r="B163" s="150"/>
      <c r="C163" s="151" t="s">
        <v>609</v>
      </c>
      <c r="D163" s="151" t="s">
        <v>144</v>
      </c>
      <c r="E163" s="152" t="s">
        <v>893</v>
      </c>
      <c r="F163" s="153" t="s">
        <v>786</v>
      </c>
      <c r="G163" s="154" t="s">
        <v>350</v>
      </c>
      <c r="H163" s="155">
        <v>130</v>
      </c>
      <c r="I163" s="156"/>
      <c r="J163" s="155">
        <f t="shared" si="10"/>
        <v>0</v>
      </c>
      <c r="K163" s="153" t="s">
        <v>1</v>
      </c>
      <c r="L163" s="31"/>
      <c r="M163" s="157" t="s">
        <v>1</v>
      </c>
      <c r="N163" s="158" t="s">
        <v>41</v>
      </c>
      <c r="O163" s="54"/>
      <c r="P163" s="159">
        <f t="shared" si="11"/>
        <v>0</v>
      </c>
      <c r="Q163" s="159">
        <v>0</v>
      </c>
      <c r="R163" s="159">
        <f t="shared" si="12"/>
        <v>0</v>
      </c>
      <c r="S163" s="159">
        <v>0</v>
      </c>
      <c r="T163" s="160">
        <f t="shared" si="13"/>
        <v>0</v>
      </c>
      <c r="AR163" s="161" t="s">
        <v>90</v>
      </c>
      <c r="AT163" s="161" t="s">
        <v>144</v>
      </c>
      <c r="AU163" s="161" t="s">
        <v>84</v>
      </c>
      <c r="AY163" s="16" t="s">
        <v>142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6" t="s">
        <v>84</v>
      </c>
      <c r="BK163" s="163">
        <f t="shared" si="19"/>
        <v>0</v>
      </c>
      <c r="BL163" s="16" t="s">
        <v>90</v>
      </c>
      <c r="BM163" s="161" t="s">
        <v>612</v>
      </c>
    </row>
    <row r="164" spans="2:65" s="1" customFormat="1" ht="24" customHeight="1">
      <c r="B164" s="150"/>
      <c r="C164" s="151" t="s">
        <v>545</v>
      </c>
      <c r="D164" s="151" t="s">
        <v>144</v>
      </c>
      <c r="E164" s="152" t="s">
        <v>894</v>
      </c>
      <c r="F164" s="153" t="s">
        <v>790</v>
      </c>
      <c r="G164" s="154" t="s">
        <v>350</v>
      </c>
      <c r="H164" s="155">
        <v>130</v>
      </c>
      <c r="I164" s="156"/>
      <c r="J164" s="155">
        <f t="shared" si="10"/>
        <v>0</v>
      </c>
      <c r="K164" s="153" t="s">
        <v>1</v>
      </c>
      <c r="L164" s="31"/>
      <c r="M164" s="157" t="s">
        <v>1</v>
      </c>
      <c r="N164" s="158" t="s">
        <v>41</v>
      </c>
      <c r="O164" s="54"/>
      <c r="P164" s="159">
        <f t="shared" si="11"/>
        <v>0</v>
      </c>
      <c r="Q164" s="159">
        <v>0</v>
      </c>
      <c r="R164" s="159">
        <f t="shared" si="12"/>
        <v>0</v>
      </c>
      <c r="S164" s="159">
        <v>0</v>
      </c>
      <c r="T164" s="160">
        <f t="shared" si="13"/>
        <v>0</v>
      </c>
      <c r="AR164" s="161" t="s">
        <v>90</v>
      </c>
      <c r="AT164" s="161" t="s">
        <v>144</v>
      </c>
      <c r="AU164" s="161" t="s">
        <v>84</v>
      </c>
      <c r="AY164" s="16" t="s">
        <v>142</v>
      </c>
      <c r="BE164" s="162">
        <f t="shared" si="14"/>
        <v>0</v>
      </c>
      <c r="BF164" s="162">
        <f t="shared" si="15"/>
        <v>0</v>
      </c>
      <c r="BG164" s="162">
        <f t="shared" si="16"/>
        <v>0</v>
      </c>
      <c r="BH164" s="162">
        <f t="shared" si="17"/>
        <v>0</v>
      </c>
      <c r="BI164" s="162">
        <f t="shared" si="18"/>
        <v>0</v>
      </c>
      <c r="BJ164" s="16" t="s">
        <v>84</v>
      </c>
      <c r="BK164" s="163">
        <f t="shared" si="19"/>
        <v>0</v>
      </c>
      <c r="BL164" s="16" t="s">
        <v>90</v>
      </c>
      <c r="BM164" s="161" t="s">
        <v>615</v>
      </c>
    </row>
    <row r="165" spans="2:65" s="1" customFormat="1" ht="16.5" customHeight="1">
      <c r="B165" s="150"/>
      <c r="C165" s="151" t="s">
        <v>616</v>
      </c>
      <c r="D165" s="151" t="s">
        <v>144</v>
      </c>
      <c r="E165" s="152" t="s">
        <v>895</v>
      </c>
      <c r="F165" s="153" t="s">
        <v>793</v>
      </c>
      <c r="G165" s="154" t="s">
        <v>350</v>
      </c>
      <c r="H165" s="155">
        <v>140</v>
      </c>
      <c r="I165" s="156"/>
      <c r="J165" s="155">
        <f t="shared" si="10"/>
        <v>0</v>
      </c>
      <c r="K165" s="153" t="s">
        <v>1</v>
      </c>
      <c r="L165" s="31"/>
      <c r="M165" s="157" t="s">
        <v>1</v>
      </c>
      <c r="N165" s="158" t="s">
        <v>41</v>
      </c>
      <c r="O165" s="54"/>
      <c r="P165" s="159">
        <f t="shared" si="11"/>
        <v>0</v>
      </c>
      <c r="Q165" s="159">
        <v>0</v>
      </c>
      <c r="R165" s="159">
        <f t="shared" si="12"/>
        <v>0</v>
      </c>
      <c r="S165" s="159">
        <v>0</v>
      </c>
      <c r="T165" s="160">
        <f t="shared" si="13"/>
        <v>0</v>
      </c>
      <c r="AR165" s="161" t="s">
        <v>90</v>
      </c>
      <c r="AT165" s="161" t="s">
        <v>144</v>
      </c>
      <c r="AU165" s="161" t="s">
        <v>84</v>
      </c>
      <c r="AY165" s="16" t="s">
        <v>142</v>
      </c>
      <c r="BE165" s="162">
        <f t="shared" si="14"/>
        <v>0</v>
      </c>
      <c r="BF165" s="162">
        <f t="shared" si="15"/>
        <v>0</v>
      </c>
      <c r="BG165" s="162">
        <f t="shared" si="16"/>
        <v>0</v>
      </c>
      <c r="BH165" s="162">
        <f t="shared" si="17"/>
        <v>0</v>
      </c>
      <c r="BI165" s="162">
        <f t="shared" si="18"/>
        <v>0</v>
      </c>
      <c r="BJ165" s="16" t="s">
        <v>84</v>
      </c>
      <c r="BK165" s="163">
        <f t="shared" si="19"/>
        <v>0</v>
      </c>
      <c r="BL165" s="16" t="s">
        <v>90</v>
      </c>
      <c r="BM165" s="161" t="s">
        <v>619</v>
      </c>
    </row>
    <row r="166" spans="2:65" s="1" customFormat="1" ht="16.5" customHeight="1">
      <c r="B166" s="150"/>
      <c r="C166" s="193" t="s">
        <v>548</v>
      </c>
      <c r="D166" s="193" t="s">
        <v>293</v>
      </c>
      <c r="E166" s="194" t="s">
        <v>896</v>
      </c>
      <c r="F166" s="195" t="s">
        <v>797</v>
      </c>
      <c r="G166" s="196" t="s">
        <v>350</v>
      </c>
      <c r="H166" s="197">
        <v>140</v>
      </c>
      <c r="I166" s="198"/>
      <c r="J166" s="197">
        <f t="shared" si="10"/>
        <v>0</v>
      </c>
      <c r="K166" s="195" t="s">
        <v>1</v>
      </c>
      <c r="L166" s="199"/>
      <c r="M166" s="200" t="s">
        <v>1</v>
      </c>
      <c r="N166" s="201" t="s">
        <v>41</v>
      </c>
      <c r="O166" s="54"/>
      <c r="P166" s="159">
        <f t="shared" si="11"/>
        <v>0</v>
      </c>
      <c r="Q166" s="159">
        <v>0</v>
      </c>
      <c r="R166" s="159">
        <f t="shared" si="12"/>
        <v>0</v>
      </c>
      <c r="S166" s="159">
        <v>0</v>
      </c>
      <c r="T166" s="160">
        <f t="shared" si="13"/>
        <v>0</v>
      </c>
      <c r="AR166" s="161" t="s">
        <v>102</v>
      </c>
      <c r="AT166" s="161" t="s">
        <v>293</v>
      </c>
      <c r="AU166" s="161" t="s">
        <v>84</v>
      </c>
      <c r="AY166" s="16" t="s">
        <v>142</v>
      </c>
      <c r="BE166" s="162">
        <f t="shared" si="14"/>
        <v>0</v>
      </c>
      <c r="BF166" s="162">
        <f t="shared" si="15"/>
        <v>0</v>
      </c>
      <c r="BG166" s="162">
        <f t="shared" si="16"/>
        <v>0</v>
      </c>
      <c r="BH166" s="162">
        <f t="shared" si="17"/>
        <v>0</v>
      </c>
      <c r="BI166" s="162">
        <f t="shared" si="18"/>
        <v>0</v>
      </c>
      <c r="BJ166" s="16" t="s">
        <v>84</v>
      </c>
      <c r="BK166" s="163">
        <f t="shared" si="19"/>
        <v>0</v>
      </c>
      <c r="BL166" s="16" t="s">
        <v>90</v>
      </c>
      <c r="BM166" s="161" t="s">
        <v>622</v>
      </c>
    </row>
    <row r="167" spans="2:65" s="1" customFormat="1" ht="16.5" customHeight="1">
      <c r="B167" s="150"/>
      <c r="C167" s="151" t="s">
        <v>623</v>
      </c>
      <c r="D167" s="151" t="s">
        <v>144</v>
      </c>
      <c r="E167" s="152" t="s">
        <v>897</v>
      </c>
      <c r="F167" s="153" t="s">
        <v>800</v>
      </c>
      <c r="G167" s="154" t="s">
        <v>350</v>
      </c>
      <c r="H167" s="155">
        <v>230</v>
      </c>
      <c r="I167" s="156"/>
      <c r="J167" s="155">
        <f t="shared" si="10"/>
        <v>0</v>
      </c>
      <c r="K167" s="153" t="s">
        <v>1</v>
      </c>
      <c r="L167" s="31"/>
      <c r="M167" s="157" t="s">
        <v>1</v>
      </c>
      <c r="N167" s="158" t="s">
        <v>41</v>
      </c>
      <c r="O167" s="54"/>
      <c r="P167" s="159">
        <f t="shared" si="11"/>
        <v>0</v>
      </c>
      <c r="Q167" s="159">
        <v>0</v>
      </c>
      <c r="R167" s="159">
        <f t="shared" si="12"/>
        <v>0</v>
      </c>
      <c r="S167" s="159">
        <v>0</v>
      </c>
      <c r="T167" s="160">
        <f t="shared" si="13"/>
        <v>0</v>
      </c>
      <c r="AR167" s="161" t="s">
        <v>90</v>
      </c>
      <c r="AT167" s="161" t="s">
        <v>144</v>
      </c>
      <c r="AU167" s="161" t="s">
        <v>84</v>
      </c>
      <c r="AY167" s="16" t="s">
        <v>142</v>
      </c>
      <c r="BE167" s="162">
        <f t="shared" si="14"/>
        <v>0</v>
      </c>
      <c r="BF167" s="162">
        <f t="shared" si="15"/>
        <v>0</v>
      </c>
      <c r="BG167" s="162">
        <f t="shared" si="16"/>
        <v>0</v>
      </c>
      <c r="BH167" s="162">
        <f t="shared" si="17"/>
        <v>0</v>
      </c>
      <c r="BI167" s="162">
        <f t="shared" si="18"/>
        <v>0</v>
      </c>
      <c r="BJ167" s="16" t="s">
        <v>84</v>
      </c>
      <c r="BK167" s="163">
        <f t="shared" si="19"/>
        <v>0</v>
      </c>
      <c r="BL167" s="16" t="s">
        <v>90</v>
      </c>
      <c r="BM167" s="161" t="s">
        <v>626</v>
      </c>
    </row>
    <row r="168" spans="2:65" s="1" customFormat="1" ht="24" customHeight="1">
      <c r="B168" s="150"/>
      <c r="C168" s="193" t="s">
        <v>551</v>
      </c>
      <c r="D168" s="193" t="s">
        <v>293</v>
      </c>
      <c r="E168" s="194" t="s">
        <v>898</v>
      </c>
      <c r="F168" s="195" t="s">
        <v>804</v>
      </c>
      <c r="G168" s="196" t="s">
        <v>350</v>
      </c>
      <c r="H168" s="197">
        <v>140</v>
      </c>
      <c r="I168" s="198"/>
      <c r="J168" s="197">
        <f t="shared" si="10"/>
        <v>0</v>
      </c>
      <c r="K168" s="195" t="s">
        <v>1</v>
      </c>
      <c r="L168" s="199"/>
      <c r="M168" s="200" t="s">
        <v>1</v>
      </c>
      <c r="N168" s="201" t="s">
        <v>41</v>
      </c>
      <c r="O168" s="54"/>
      <c r="P168" s="159">
        <f t="shared" si="11"/>
        <v>0</v>
      </c>
      <c r="Q168" s="159">
        <v>0</v>
      </c>
      <c r="R168" s="159">
        <f t="shared" si="12"/>
        <v>0</v>
      </c>
      <c r="S168" s="159">
        <v>0</v>
      </c>
      <c r="T168" s="160">
        <f t="shared" si="13"/>
        <v>0</v>
      </c>
      <c r="AR168" s="161" t="s">
        <v>102</v>
      </c>
      <c r="AT168" s="161" t="s">
        <v>293</v>
      </c>
      <c r="AU168" s="161" t="s">
        <v>84</v>
      </c>
      <c r="AY168" s="16" t="s">
        <v>142</v>
      </c>
      <c r="BE168" s="162">
        <f t="shared" si="14"/>
        <v>0</v>
      </c>
      <c r="BF168" s="162">
        <f t="shared" si="15"/>
        <v>0</v>
      </c>
      <c r="BG168" s="162">
        <f t="shared" si="16"/>
        <v>0</v>
      </c>
      <c r="BH168" s="162">
        <f t="shared" si="17"/>
        <v>0</v>
      </c>
      <c r="BI168" s="162">
        <f t="shared" si="18"/>
        <v>0</v>
      </c>
      <c r="BJ168" s="16" t="s">
        <v>84</v>
      </c>
      <c r="BK168" s="163">
        <f t="shared" si="19"/>
        <v>0</v>
      </c>
      <c r="BL168" s="16" t="s">
        <v>90</v>
      </c>
      <c r="BM168" s="161" t="s">
        <v>629</v>
      </c>
    </row>
    <row r="169" spans="2:65" s="1" customFormat="1" ht="24" customHeight="1">
      <c r="B169" s="150"/>
      <c r="C169" s="193" t="s">
        <v>630</v>
      </c>
      <c r="D169" s="193" t="s">
        <v>293</v>
      </c>
      <c r="E169" s="194" t="s">
        <v>899</v>
      </c>
      <c r="F169" s="195" t="s">
        <v>900</v>
      </c>
      <c r="G169" s="196" t="s">
        <v>350</v>
      </c>
      <c r="H169" s="197">
        <v>90</v>
      </c>
      <c r="I169" s="198"/>
      <c r="J169" s="197">
        <f t="shared" si="10"/>
        <v>0</v>
      </c>
      <c r="K169" s="195" t="s">
        <v>1</v>
      </c>
      <c r="L169" s="199"/>
      <c r="M169" s="200" t="s">
        <v>1</v>
      </c>
      <c r="N169" s="201" t="s">
        <v>41</v>
      </c>
      <c r="O169" s="54"/>
      <c r="P169" s="159">
        <f t="shared" si="11"/>
        <v>0</v>
      </c>
      <c r="Q169" s="159">
        <v>0</v>
      </c>
      <c r="R169" s="159">
        <f t="shared" si="12"/>
        <v>0</v>
      </c>
      <c r="S169" s="159">
        <v>0</v>
      </c>
      <c r="T169" s="160">
        <f t="shared" si="13"/>
        <v>0</v>
      </c>
      <c r="AR169" s="161" t="s">
        <v>102</v>
      </c>
      <c r="AT169" s="161" t="s">
        <v>293</v>
      </c>
      <c r="AU169" s="161" t="s">
        <v>84</v>
      </c>
      <c r="AY169" s="16" t="s">
        <v>142</v>
      </c>
      <c r="BE169" s="162">
        <f t="shared" si="14"/>
        <v>0</v>
      </c>
      <c r="BF169" s="162">
        <f t="shared" si="15"/>
        <v>0</v>
      </c>
      <c r="BG169" s="162">
        <f t="shared" si="16"/>
        <v>0</v>
      </c>
      <c r="BH169" s="162">
        <f t="shared" si="17"/>
        <v>0</v>
      </c>
      <c r="BI169" s="162">
        <f t="shared" si="18"/>
        <v>0</v>
      </c>
      <c r="BJ169" s="16" t="s">
        <v>84</v>
      </c>
      <c r="BK169" s="163">
        <f t="shared" si="19"/>
        <v>0</v>
      </c>
      <c r="BL169" s="16" t="s">
        <v>90</v>
      </c>
      <c r="BM169" s="161" t="s">
        <v>633</v>
      </c>
    </row>
    <row r="170" spans="2:65" s="1" customFormat="1" ht="16.5" customHeight="1">
      <c r="B170" s="150"/>
      <c r="C170" s="151" t="s">
        <v>554</v>
      </c>
      <c r="D170" s="151" t="s">
        <v>144</v>
      </c>
      <c r="E170" s="152" t="s">
        <v>901</v>
      </c>
      <c r="F170" s="153" t="s">
        <v>814</v>
      </c>
      <c r="G170" s="154" t="s">
        <v>350</v>
      </c>
      <c r="H170" s="155">
        <v>130</v>
      </c>
      <c r="I170" s="156"/>
      <c r="J170" s="155">
        <f t="shared" si="10"/>
        <v>0</v>
      </c>
      <c r="K170" s="153" t="s">
        <v>1</v>
      </c>
      <c r="L170" s="31"/>
      <c r="M170" s="157" t="s">
        <v>1</v>
      </c>
      <c r="N170" s="158" t="s">
        <v>41</v>
      </c>
      <c r="O170" s="54"/>
      <c r="P170" s="159">
        <f t="shared" si="11"/>
        <v>0</v>
      </c>
      <c r="Q170" s="159">
        <v>0</v>
      </c>
      <c r="R170" s="159">
        <f t="shared" si="12"/>
        <v>0</v>
      </c>
      <c r="S170" s="159">
        <v>0</v>
      </c>
      <c r="T170" s="160">
        <f t="shared" si="13"/>
        <v>0</v>
      </c>
      <c r="AR170" s="161" t="s">
        <v>90</v>
      </c>
      <c r="AT170" s="161" t="s">
        <v>144</v>
      </c>
      <c r="AU170" s="161" t="s">
        <v>84</v>
      </c>
      <c r="AY170" s="16" t="s">
        <v>142</v>
      </c>
      <c r="BE170" s="162">
        <f t="shared" si="14"/>
        <v>0</v>
      </c>
      <c r="BF170" s="162">
        <f t="shared" si="15"/>
        <v>0</v>
      </c>
      <c r="BG170" s="162">
        <f t="shared" si="16"/>
        <v>0</v>
      </c>
      <c r="BH170" s="162">
        <f t="shared" si="17"/>
        <v>0</v>
      </c>
      <c r="BI170" s="162">
        <f t="shared" si="18"/>
        <v>0</v>
      </c>
      <c r="BJ170" s="16" t="s">
        <v>84</v>
      </c>
      <c r="BK170" s="163">
        <f t="shared" si="19"/>
        <v>0</v>
      </c>
      <c r="BL170" s="16" t="s">
        <v>90</v>
      </c>
      <c r="BM170" s="161" t="s">
        <v>636</v>
      </c>
    </row>
    <row r="171" spans="2:65" s="1" customFormat="1" ht="16.5" customHeight="1">
      <c r="B171" s="150"/>
      <c r="C171" s="151" t="s">
        <v>637</v>
      </c>
      <c r="D171" s="151" t="s">
        <v>144</v>
      </c>
      <c r="E171" s="152" t="s">
        <v>902</v>
      </c>
      <c r="F171" s="153" t="s">
        <v>817</v>
      </c>
      <c r="G171" s="154" t="s">
        <v>147</v>
      </c>
      <c r="H171" s="155">
        <v>45.5</v>
      </c>
      <c r="I171" s="156"/>
      <c r="J171" s="155">
        <f t="shared" si="10"/>
        <v>0</v>
      </c>
      <c r="K171" s="153" t="s">
        <v>1</v>
      </c>
      <c r="L171" s="31"/>
      <c r="M171" s="188" t="s">
        <v>1</v>
      </c>
      <c r="N171" s="189" t="s">
        <v>41</v>
      </c>
      <c r="O171" s="190"/>
      <c r="P171" s="191">
        <f t="shared" si="11"/>
        <v>0</v>
      </c>
      <c r="Q171" s="191">
        <v>0</v>
      </c>
      <c r="R171" s="191">
        <f t="shared" si="12"/>
        <v>0</v>
      </c>
      <c r="S171" s="191">
        <v>0</v>
      </c>
      <c r="T171" s="192">
        <f t="shared" si="13"/>
        <v>0</v>
      </c>
      <c r="AR171" s="161" t="s">
        <v>90</v>
      </c>
      <c r="AT171" s="161" t="s">
        <v>144</v>
      </c>
      <c r="AU171" s="161" t="s">
        <v>84</v>
      </c>
      <c r="AY171" s="16" t="s">
        <v>142</v>
      </c>
      <c r="BE171" s="162">
        <f t="shared" si="14"/>
        <v>0</v>
      </c>
      <c r="BF171" s="162">
        <f t="shared" si="15"/>
        <v>0</v>
      </c>
      <c r="BG171" s="162">
        <f t="shared" si="16"/>
        <v>0</v>
      </c>
      <c r="BH171" s="162">
        <f t="shared" si="17"/>
        <v>0</v>
      </c>
      <c r="BI171" s="162">
        <f t="shared" si="18"/>
        <v>0</v>
      </c>
      <c r="BJ171" s="16" t="s">
        <v>84</v>
      </c>
      <c r="BK171" s="163">
        <f t="shared" si="19"/>
        <v>0</v>
      </c>
      <c r="BL171" s="16" t="s">
        <v>90</v>
      </c>
      <c r="BM171" s="161" t="s">
        <v>640</v>
      </c>
    </row>
    <row r="172" spans="2:65" s="1" customFormat="1" ht="6.95" customHeight="1">
      <c r="B172" s="43"/>
      <c r="C172" s="44"/>
      <c r="D172" s="44"/>
      <c r="E172" s="44"/>
      <c r="F172" s="44"/>
      <c r="G172" s="44"/>
      <c r="H172" s="44"/>
      <c r="I172" s="111"/>
      <c r="J172" s="44"/>
      <c r="K172" s="44"/>
      <c r="L172" s="31"/>
    </row>
  </sheetData>
  <autoFilter ref="C118:K171" xr:uid="{00000000-0009-0000-0000-000006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74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101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75</v>
      </c>
    </row>
    <row r="4" spans="2:46" ht="24.95" customHeight="1">
      <c r="B4" s="19"/>
      <c r="D4" s="20" t="s">
        <v>114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41" t="str">
        <f>'Rekapitulácia stavby'!K6</f>
        <v>Revitalizácia átria Trenčín</v>
      </c>
      <c r="F7" s="242"/>
      <c r="G7" s="242"/>
      <c r="H7" s="242"/>
      <c r="L7" s="19"/>
    </row>
    <row r="8" spans="2:46" s="1" customFormat="1" ht="12" customHeight="1">
      <c r="B8" s="31"/>
      <c r="D8" s="26" t="s">
        <v>115</v>
      </c>
      <c r="I8" s="90"/>
      <c r="L8" s="31"/>
    </row>
    <row r="9" spans="2:46" s="1" customFormat="1" ht="36.950000000000003" customHeight="1">
      <c r="B9" s="31"/>
      <c r="E9" s="221" t="s">
        <v>903</v>
      </c>
      <c r="F9" s="243"/>
      <c r="G9" s="243"/>
      <c r="H9" s="243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91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91" t="s">
        <v>20</v>
      </c>
      <c r="J12" s="51" t="str">
        <f>'Rekapitulácia stavby'!AN8</f>
        <v>12.6.2019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22</v>
      </c>
      <c r="I14" s="91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91" t="s">
        <v>25</v>
      </c>
      <c r="J15" s="24" t="s">
        <v>1</v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26</v>
      </c>
      <c r="I17" s="91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4" t="str">
        <f>'Rekapitulácia stavby'!E14</f>
        <v>Vyplň údaj</v>
      </c>
      <c r="F18" s="224"/>
      <c r="G18" s="224"/>
      <c r="H18" s="224"/>
      <c r="I18" s="91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28</v>
      </c>
      <c r="I20" s="91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904</v>
      </c>
      <c r="I21" s="91" t="s">
        <v>25</v>
      </c>
      <c r="J21" s="24" t="s">
        <v>1</v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23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>Martinusová Katarína</v>
      </c>
      <c r="I24" s="91" t="s">
        <v>25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34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35</v>
      </c>
      <c r="I30" s="90"/>
      <c r="J30" s="65">
        <f>ROUND(J125,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96" t="s">
        <v>36</v>
      </c>
      <c r="J32" s="34" t="s">
        <v>38</v>
      </c>
      <c r="L32" s="31"/>
    </row>
    <row r="33" spans="2:12" s="1" customFormat="1" ht="14.45" customHeight="1">
      <c r="B33" s="31"/>
      <c r="D33" s="97" t="s">
        <v>39</v>
      </c>
      <c r="E33" s="26" t="s">
        <v>40</v>
      </c>
      <c r="F33" s="98">
        <f>ROUND((SUM(BE125:BE173)),  2)</f>
        <v>0</v>
      </c>
      <c r="I33" s="99">
        <v>0.2</v>
      </c>
      <c r="J33" s="98">
        <f>ROUND(((SUM(BE125:BE173))*I33),  2)</f>
        <v>0</v>
      </c>
      <c r="L33" s="31"/>
    </row>
    <row r="34" spans="2:12" s="1" customFormat="1" ht="14.45" customHeight="1">
      <c r="B34" s="31"/>
      <c r="E34" s="26" t="s">
        <v>41</v>
      </c>
      <c r="F34" s="98">
        <f>ROUND((SUM(BF125:BF173)),  2)</f>
        <v>0</v>
      </c>
      <c r="I34" s="99">
        <v>0.2</v>
      </c>
      <c r="J34" s="98">
        <f>ROUND(((SUM(BF125:BF173))*I34),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8">
        <f>ROUND((SUM(BG125:BG173)),  2)</f>
        <v>0</v>
      </c>
      <c r="I35" s="99">
        <v>0.2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8">
        <f>ROUND((SUM(BH125:BH173)),  2)</f>
        <v>0</v>
      </c>
      <c r="I36" s="99">
        <v>0.2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8">
        <f>ROUND((SUM(BI125:BI173)),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45</v>
      </c>
      <c r="E39" s="56"/>
      <c r="F39" s="56"/>
      <c r="G39" s="102" t="s">
        <v>46</v>
      </c>
      <c r="H39" s="103" t="s">
        <v>47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108" t="s">
        <v>51</v>
      </c>
      <c r="G61" s="42" t="s">
        <v>50</v>
      </c>
      <c r="H61" s="33"/>
      <c r="I61" s="109"/>
      <c r="J61" s="11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108" t="s">
        <v>51</v>
      </c>
      <c r="G76" s="42" t="s">
        <v>50</v>
      </c>
      <c r="H76" s="33"/>
      <c r="I76" s="109"/>
      <c r="J76" s="11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118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14</v>
      </c>
      <c r="I84" s="90"/>
      <c r="L84" s="31"/>
    </row>
    <row r="85" spans="2:47" s="1" customFormat="1" ht="16.5" customHeight="1">
      <c r="B85" s="31"/>
      <c r="E85" s="241" t="str">
        <f>E7</f>
        <v>Revitalizácia átria Trenčín</v>
      </c>
      <c r="F85" s="242"/>
      <c r="G85" s="242"/>
      <c r="H85" s="242"/>
      <c r="I85" s="90"/>
      <c r="L85" s="31"/>
    </row>
    <row r="86" spans="2:47" s="1" customFormat="1" ht="12" customHeight="1">
      <c r="B86" s="31"/>
      <c r="C86" s="26" t="s">
        <v>115</v>
      </c>
      <c r="I86" s="90"/>
      <c r="L86" s="31"/>
    </row>
    <row r="87" spans="2:47" s="1" customFormat="1" ht="16.5" customHeight="1">
      <c r="B87" s="31"/>
      <c r="E87" s="221" t="str">
        <f>E9</f>
        <v>7 - SO 07 - Vonkajší rozvod vody</v>
      </c>
      <c r="F87" s="243"/>
      <c r="G87" s="243"/>
      <c r="H87" s="243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18</v>
      </c>
      <c r="F89" s="24" t="str">
        <f>F12</f>
        <v xml:space="preserve"> </v>
      </c>
      <c r="I89" s="91" t="s">
        <v>20</v>
      </c>
      <c r="J89" s="51" t="str">
        <f>IF(J12="","",J12)</f>
        <v>12.6.2019</v>
      </c>
      <c r="L89" s="31"/>
    </row>
    <row r="90" spans="2:47" s="1" customFormat="1" ht="6.95" customHeight="1">
      <c r="B90" s="31"/>
      <c r="I90" s="90"/>
      <c r="L90" s="31"/>
    </row>
    <row r="91" spans="2:47" s="1" customFormat="1" ht="27.95" customHeight="1">
      <c r="B91" s="31"/>
      <c r="C91" s="26" t="s">
        <v>22</v>
      </c>
      <c r="F91" s="24" t="str">
        <f>E15</f>
        <v>Mesto Trenčín</v>
      </c>
      <c r="I91" s="91" t="s">
        <v>28</v>
      </c>
      <c r="J91" s="29" t="str">
        <f>E21</f>
        <v>G - ateliér, Ing.arch. Peter Guga</v>
      </c>
      <c r="L91" s="31"/>
    </row>
    <row r="92" spans="2:47" s="1" customFormat="1" ht="27.95" customHeight="1">
      <c r="B92" s="31"/>
      <c r="C92" s="26" t="s">
        <v>26</v>
      </c>
      <c r="F92" s="24" t="str">
        <f>IF(E18="","",E18)</f>
        <v>Vyplň údaj</v>
      </c>
      <c r="I92" s="91" t="s">
        <v>32</v>
      </c>
      <c r="J92" s="29" t="str">
        <f>E24</f>
        <v>Martinusová Katarína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119</v>
      </c>
      <c r="D94" s="100"/>
      <c r="E94" s="100"/>
      <c r="F94" s="100"/>
      <c r="G94" s="100"/>
      <c r="H94" s="100"/>
      <c r="I94" s="114"/>
      <c r="J94" s="115" t="s">
        <v>120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121</v>
      </c>
      <c r="I96" s="90"/>
      <c r="J96" s="65">
        <f>J125</f>
        <v>0</v>
      </c>
      <c r="L96" s="31"/>
      <c r="AU96" s="16" t="s">
        <v>122</v>
      </c>
    </row>
    <row r="97" spans="2:12" s="8" customFormat="1" ht="24.95" customHeight="1">
      <c r="B97" s="117"/>
      <c r="D97" s="118" t="s">
        <v>905</v>
      </c>
      <c r="E97" s="119"/>
      <c r="F97" s="119"/>
      <c r="G97" s="119"/>
      <c r="H97" s="119"/>
      <c r="I97" s="120"/>
      <c r="J97" s="121">
        <f>J126</f>
        <v>0</v>
      </c>
      <c r="L97" s="117"/>
    </row>
    <row r="98" spans="2:12" s="9" customFormat="1" ht="19.899999999999999" customHeight="1">
      <c r="B98" s="122"/>
      <c r="D98" s="123" t="s">
        <v>906</v>
      </c>
      <c r="E98" s="124"/>
      <c r="F98" s="124"/>
      <c r="G98" s="124"/>
      <c r="H98" s="124"/>
      <c r="I98" s="125"/>
      <c r="J98" s="126">
        <f>J127</f>
        <v>0</v>
      </c>
      <c r="L98" s="122"/>
    </row>
    <row r="99" spans="2:12" s="9" customFormat="1" ht="19.899999999999999" customHeight="1">
      <c r="B99" s="122"/>
      <c r="D99" s="123" t="s">
        <v>907</v>
      </c>
      <c r="E99" s="124"/>
      <c r="F99" s="124"/>
      <c r="G99" s="124"/>
      <c r="H99" s="124"/>
      <c r="I99" s="125"/>
      <c r="J99" s="126">
        <f>J141</f>
        <v>0</v>
      </c>
      <c r="L99" s="122"/>
    </row>
    <row r="100" spans="2:12" s="9" customFormat="1" ht="19.899999999999999" customHeight="1">
      <c r="B100" s="122"/>
      <c r="D100" s="123" t="s">
        <v>908</v>
      </c>
      <c r="E100" s="124"/>
      <c r="F100" s="124"/>
      <c r="G100" s="124"/>
      <c r="H100" s="124"/>
      <c r="I100" s="125"/>
      <c r="J100" s="126">
        <f>J144</f>
        <v>0</v>
      </c>
      <c r="L100" s="122"/>
    </row>
    <row r="101" spans="2:12" s="9" customFormat="1" ht="19.899999999999999" customHeight="1">
      <c r="B101" s="122"/>
      <c r="D101" s="123" t="s">
        <v>909</v>
      </c>
      <c r="E101" s="124"/>
      <c r="F101" s="124"/>
      <c r="G101" s="124"/>
      <c r="H101" s="124"/>
      <c r="I101" s="125"/>
      <c r="J101" s="126">
        <f>J158</f>
        <v>0</v>
      </c>
      <c r="L101" s="122"/>
    </row>
    <row r="102" spans="2:12" s="8" customFormat="1" ht="24.95" customHeight="1">
      <c r="B102" s="117"/>
      <c r="D102" s="118" t="s">
        <v>910</v>
      </c>
      <c r="E102" s="119"/>
      <c r="F102" s="119"/>
      <c r="G102" s="119"/>
      <c r="H102" s="119"/>
      <c r="I102" s="120"/>
      <c r="J102" s="121">
        <f>J161</f>
        <v>0</v>
      </c>
      <c r="L102" s="117"/>
    </row>
    <row r="103" spans="2:12" s="9" customFormat="1" ht="19.899999999999999" customHeight="1">
      <c r="B103" s="122"/>
      <c r="D103" s="123" t="s">
        <v>911</v>
      </c>
      <c r="E103" s="124"/>
      <c r="F103" s="124"/>
      <c r="G103" s="124"/>
      <c r="H103" s="124"/>
      <c r="I103" s="125"/>
      <c r="J103" s="126">
        <f>J162</f>
        <v>0</v>
      </c>
      <c r="L103" s="122"/>
    </row>
    <row r="104" spans="2:12" s="8" customFormat="1" ht="24.95" customHeight="1">
      <c r="B104" s="117"/>
      <c r="D104" s="118" t="s">
        <v>912</v>
      </c>
      <c r="E104" s="119"/>
      <c r="F104" s="119"/>
      <c r="G104" s="119"/>
      <c r="H104" s="119"/>
      <c r="I104" s="120"/>
      <c r="J104" s="121">
        <f>J171</f>
        <v>0</v>
      </c>
      <c r="L104" s="117"/>
    </row>
    <row r="105" spans="2:12" s="9" customFormat="1" ht="19.899999999999999" customHeight="1">
      <c r="B105" s="122"/>
      <c r="D105" s="123" t="s">
        <v>913</v>
      </c>
      <c r="E105" s="124"/>
      <c r="F105" s="124"/>
      <c r="G105" s="124"/>
      <c r="H105" s="124"/>
      <c r="I105" s="125"/>
      <c r="J105" s="126">
        <f>J172</f>
        <v>0</v>
      </c>
      <c r="L105" s="122"/>
    </row>
    <row r="106" spans="2:12" s="1" customFormat="1" ht="21.75" customHeight="1">
      <c r="B106" s="31"/>
      <c r="I106" s="90"/>
      <c r="L106" s="31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111"/>
      <c r="J107" s="44"/>
      <c r="K107" s="44"/>
      <c r="L107" s="31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112"/>
      <c r="J111" s="46"/>
      <c r="K111" s="46"/>
      <c r="L111" s="31"/>
    </row>
    <row r="112" spans="2:12" s="1" customFormat="1" ht="24.95" customHeight="1">
      <c r="B112" s="31"/>
      <c r="C112" s="20" t="s">
        <v>129</v>
      </c>
      <c r="I112" s="90"/>
      <c r="L112" s="31"/>
    </row>
    <row r="113" spans="2:65" s="1" customFormat="1" ht="6.95" customHeight="1">
      <c r="B113" s="31"/>
      <c r="I113" s="90"/>
      <c r="L113" s="31"/>
    </row>
    <row r="114" spans="2:65" s="1" customFormat="1" ht="12" customHeight="1">
      <c r="B114" s="31"/>
      <c r="C114" s="26" t="s">
        <v>14</v>
      </c>
      <c r="I114" s="90"/>
      <c r="L114" s="31"/>
    </row>
    <row r="115" spans="2:65" s="1" customFormat="1" ht="16.5" customHeight="1">
      <c r="B115" s="31"/>
      <c r="E115" s="241" t="str">
        <f>E7</f>
        <v>Revitalizácia átria Trenčín</v>
      </c>
      <c r="F115" s="242"/>
      <c r="G115" s="242"/>
      <c r="H115" s="242"/>
      <c r="I115" s="90"/>
      <c r="L115" s="31"/>
    </row>
    <row r="116" spans="2:65" s="1" customFormat="1" ht="12" customHeight="1">
      <c r="B116" s="31"/>
      <c r="C116" s="26" t="s">
        <v>115</v>
      </c>
      <c r="I116" s="90"/>
      <c r="L116" s="31"/>
    </row>
    <row r="117" spans="2:65" s="1" customFormat="1" ht="16.5" customHeight="1">
      <c r="B117" s="31"/>
      <c r="E117" s="221" t="str">
        <f>E9</f>
        <v>7 - SO 07 - Vonkajší rozvod vody</v>
      </c>
      <c r="F117" s="243"/>
      <c r="G117" s="243"/>
      <c r="H117" s="243"/>
      <c r="I117" s="90"/>
      <c r="L117" s="31"/>
    </row>
    <row r="118" spans="2:65" s="1" customFormat="1" ht="6.95" customHeight="1">
      <c r="B118" s="31"/>
      <c r="I118" s="90"/>
      <c r="L118" s="31"/>
    </row>
    <row r="119" spans="2:65" s="1" customFormat="1" ht="12" customHeight="1">
      <c r="B119" s="31"/>
      <c r="C119" s="26" t="s">
        <v>18</v>
      </c>
      <c r="F119" s="24" t="str">
        <f>F12</f>
        <v xml:space="preserve"> </v>
      </c>
      <c r="I119" s="91" t="s">
        <v>20</v>
      </c>
      <c r="J119" s="51" t="str">
        <f>IF(J12="","",J12)</f>
        <v>12.6.2019</v>
      </c>
      <c r="L119" s="31"/>
    </row>
    <row r="120" spans="2:65" s="1" customFormat="1" ht="6.95" customHeight="1">
      <c r="B120" s="31"/>
      <c r="I120" s="90"/>
      <c r="L120" s="31"/>
    </row>
    <row r="121" spans="2:65" s="1" customFormat="1" ht="27.95" customHeight="1">
      <c r="B121" s="31"/>
      <c r="C121" s="26" t="s">
        <v>22</v>
      </c>
      <c r="F121" s="24" t="str">
        <f>E15</f>
        <v>Mesto Trenčín</v>
      </c>
      <c r="I121" s="91" t="s">
        <v>28</v>
      </c>
      <c r="J121" s="29" t="str">
        <f>E21</f>
        <v>G - ateliér, Ing.arch. Peter Guga</v>
      </c>
      <c r="L121" s="31"/>
    </row>
    <row r="122" spans="2:65" s="1" customFormat="1" ht="27.95" customHeight="1">
      <c r="B122" s="31"/>
      <c r="C122" s="26" t="s">
        <v>26</v>
      </c>
      <c r="F122" s="24" t="str">
        <f>IF(E18="","",E18)</f>
        <v>Vyplň údaj</v>
      </c>
      <c r="I122" s="91" t="s">
        <v>32</v>
      </c>
      <c r="J122" s="29" t="str">
        <f>E24</f>
        <v>Martinusová Katarína</v>
      </c>
      <c r="L122" s="31"/>
    </row>
    <row r="123" spans="2:65" s="1" customFormat="1" ht="10.35" customHeight="1">
      <c r="B123" s="31"/>
      <c r="I123" s="90"/>
      <c r="L123" s="31"/>
    </row>
    <row r="124" spans="2:65" s="10" customFormat="1" ht="29.25" customHeight="1">
      <c r="B124" s="127"/>
      <c r="C124" s="128" t="s">
        <v>130</v>
      </c>
      <c r="D124" s="129" t="s">
        <v>60</v>
      </c>
      <c r="E124" s="129" t="s">
        <v>56</v>
      </c>
      <c r="F124" s="129" t="s">
        <v>57</v>
      </c>
      <c r="G124" s="129" t="s">
        <v>131</v>
      </c>
      <c r="H124" s="129" t="s">
        <v>132</v>
      </c>
      <c r="I124" s="130" t="s">
        <v>133</v>
      </c>
      <c r="J124" s="131" t="s">
        <v>120</v>
      </c>
      <c r="K124" s="132" t="s">
        <v>134</v>
      </c>
      <c r="L124" s="127"/>
      <c r="M124" s="58" t="s">
        <v>1</v>
      </c>
      <c r="N124" s="59" t="s">
        <v>39</v>
      </c>
      <c r="O124" s="59" t="s">
        <v>135</v>
      </c>
      <c r="P124" s="59" t="s">
        <v>136</v>
      </c>
      <c r="Q124" s="59" t="s">
        <v>137</v>
      </c>
      <c r="R124" s="59" t="s">
        <v>138</v>
      </c>
      <c r="S124" s="59" t="s">
        <v>139</v>
      </c>
      <c r="T124" s="60" t="s">
        <v>140</v>
      </c>
    </row>
    <row r="125" spans="2:65" s="1" customFormat="1" ht="22.9" customHeight="1">
      <c r="B125" s="31"/>
      <c r="C125" s="63" t="s">
        <v>121</v>
      </c>
      <c r="I125" s="90"/>
      <c r="J125" s="133">
        <f>BK125</f>
        <v>0</v>
      </c>
      <c r="L125" s="31"/>
      <c r="M125" s="61"/>
      <c r="N125" s="52"/>
      <c r="O125" s="52"/>
      <c r="P125" s="134">
        <f>P126+P161+P171</f>
        <v>0</v>
      </c>
      <c r="Q125" s="52"/>
      <c r="R125" s="134">
        <f>R126+R161+R171</f>
        <v>0</v>
      </c>
      <c r="S125" s="52"/>
      <c r="T125" s="135">
        <f>T126+T161+T171</f>
        <v>0</v>
      </c>
      <c r="AT125" s="16" t="s">
        <v>74</v>
      </c>
      <c r="AU125" s="16" t="s">
        <v>122</v>
      </c>
      <c r="BK125" s="136">
        <f>BK126+BK161+BK171</f>
        <v>0</v>
      </c>
    </row>
    <row r="126" spans="2:65" s="11" customFormat="1" ht="25.9" customHeight="1">
      <c r="B126" s="137"/>
      <c r="D126" s="138" t="s">
        <v>74</v>
      </c>
      <c r="E126" s="139" t="s">
        <v>403</v>
      </c>
      <c r="F126" s="139" t="s">
        <v>914</v>
      </c>
      <c r="I126" s="140"/>
      <c r="J126" s="141">
        <f>BK126</f>
        <v>0</v>
      </c>
      <c r="L126" s="137"/>
      <c r="M126" s="142"/>
      <c r="N126" s="143"/>
      <c r="O126" s="143"/>
      <c r="P126" s="144">
        <f>P127+P141+P144+P158</f>
        <v>0</v>
      </c>
      <c r="Q126" s="143"/>
      <c r="R126" s="144">
        <f>R127+R141+R144+R158</f>
        <v>0</v>
      </c>
      <c r="S126" s="143"/>
      <c r="T126" s="145">
        <f>T127+T141+T144+T158</f>
        <v>0</v>
      </c>
      <c r="AR126" s="138" t="s">
        <v>80</v>
      </c>
      <c r="AT126" s="146" t="s">
        <v>74</v>
      </c>
      <c r="AU126" s="146" t="s">
        <v>75</v>
      </c>
      <c r="AY126" s="138" t="s">
        <v>142</v>
      </c>
      <c r="BK126" s="147">
        <f>BK127+BK141+BK144+BK158</f>
        <v>0</v>
      </c>
    </row>
    <row r="127" spans="2:65" s="11" customFormat="1" ht="22.9" customHeight="1">
      <c r="B127" s="137"/>
      <c r="D127" s="138" t="s">
        <v>74</v>
      </c>
      <c r="E127" s="148" t="s">
        <v>915</v>
      </c>
      <c r="F127" s="148" t="s">
        <v>916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SUM(P128:P140)</f>
        <v>0</v>
      </c>
      <c r="Q127" s="143"/>
      <c r="R127" s="144">
        <f>SUM(R128:R140)</f>
        <v>0</v>
      </c>
      <c r="S127" s="143"/>
      <c r="T127" s="145">
        <f>SUM(T128:T140)</f>
        <v>0</v>
      </c>
      <c r="AR127" s="138" t="s">
        <v>80</v>
      </c>
      <c r="AT127" s="146" t="s">
        <v>74</v>
      </c>
      <c r="AU127" s="146" t="s">
        <v>80</v>
      </c>
      <c r="AY127" s="138" t="s">
        <v>142</v>
      </c>
      <c r="BK127" s="147">
        <f>SUM(BK128:BK140)</f>
        <v>0</v>
      </c>
    </row>
    <row r="128" spans="2:65" s="1" customFormat="1" ht="16.5" customHeight="1">
      <c r="B128" s="150"/>
      <c r="C128" s="151" t="s">
        <v>80</v>
      </c>
      <c r="D128" s="151" t="s">
        <v>144</v>
      </c>
      <c r="E128" s="152" t="s">
        <v>917</v>
      </c>
      <c r="F128" s="153" t="s">
        <v>918</v>
      </c>
      <c r="G128" s="154" t="s">
        <v>152</v>
      </c>
      <c r="H128" s="155">
        <v>14</v>
      </c>
      <c r="I128" s="156"/>
      <c r="J128" s="155">
        <f t="shared" ref="J128:J140" si="0">ROUND(I128*H128,3)</f>
        <v>0</v>
      </c>
      <c r="K128" s="153" t="s">
        <v>1</v>
      </c>
      <c r="L128" s="31"/>
      <c r="M128" s="157" t="s">
        <v>1</v>
      </c>
      <c r="N128" s="158" t="s">
        <v>41</v>
      </c>
      <c r="O128" s="54"/>
      <c r="P128" s="159">
        <f t="shared" ref="P128:P140" si="1">O128*H128</f>
        <v>0</v>
      </c>
      <c r="Q128" s="159">
        <v>0</v>
      </c>
      <c r="R128" s="159">
        <f t="shared" ref="R128:R140" si="2">Q128*H128</f>
        <v>0</v>
      </c>
      <c r="S128" s="159">
        <v>0</v>
      </c>
      <c r="T128" s="160">
        <f t="shared" ref="T128:T140" si="3">S128*H128</f>
        <v>0</v>
      </c>
      <c r="AR128" s="161" t="s">
        <v>90</v>
      </c>
      <c r="AT128" s="161" t="s">
        <v>144</v>
      </c>
      <c r="AU128" s="161" t="s">
        <v>84</v>
      </c>
      <c r="AY128" s="16" t="s">
        <v>142</v>
      </c>
      <c r="BE128" s="162">
        <f t="shared" ref="BE128:BE140" si="4">IF(N128="základná",J128,0)</f>
        <v>0</v>
      </c>
      <c r="BF128" s="162">
        <f t="shared" ref="BF128:BF140" si="5">IF(N128="znížená",J128,0)</f>
        <v>0</v>
      </c>
      <c r="BG128" s="162">
        <f t="shared" ref="BG128:BG140" si="6">IF(N128="zákl. prenesená",J128,0)</f>
        <v>0</v>
      </c>
      <c r="BH128" s="162">
        <f t="shared" ref="BH128:BH140" si="7">IF(N128="zníž. prenesená",J128,0)</f>
        <v>0</v>
      </c>
      <c r="BI128" s="162">
        <f t="shared" ref="BI128:BI140" si="8">IF(N128="nulová",J128,0)</f>
        <v>0</v>
      </c>
      <c r="BJ128" s="16" t="s">
        <v>84</v>
      </c>
      <c r="BK128" s="163">
        <f t="shared" ref="BK128:BK140" si="9">ROUND(I128*H128,3)</f>
        <v>0</v>
      </c>
      <c r="BL128" s="16" t="s">
        <v>90</v>
      </c>
      <c r="BM128" s="161" t="s">
        <v>90</v>
      </c>
    </row>
    <row r="129" spans="2:65" s="1" customFormat="1" ht="24" customHeight="1">
      <c r="B129" s="150"/>
      <c r="C129" s="151" t="s">
        <v>84</v>
      </c>
      <c r="D129" s="151" t="s">
        <v>144</v>
      </c>
      <c r="E129" s="152" t="s">
        <v>919</v>
      </c>
      <c r="F129" s="153" t="s">
        <v>920</v>
      </c>
      <c r="G129" s="154" t="s">
        <v>152</v>
      </c>
      <c r="H129" s="155">
        <v>90.68</v>
      </c>
      <c r="I129" s="156"/>
      <c r="J129" s="155">
        <f t="shared" si="0"/>
        <v>0</v>
      </c>
      <c r="K129" s="153" t="s">
        <v>1</v>
      </c>
      <c r="L129" s="31"/>
      <c r="M129" s="157" t="s">
        <v>1</v>
      </c>
      <c r="N129" s="158" t="s">
        <v>41</v>
      </c>
      <c r="O129" s="54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AR129" s="161" t="s">
        <v>90</v>
      </c>
      <c r="AT129" s="161" t="s">
        <v>144</v>
      </c>
      <c r="AU129" s="161" t="s">
        <v>84</v>
      </c>
      <c r="AY129" s="16" t="s">
        <v>142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6" t="s">
        <v>84</v>
      </c>
      <c r="BK129" s="163">
        <f t="shared" si="9"/>
        <v>0</v>
      </c>
      <c r="BL129" s="16" t="s">
        <v>90</v>
      </c>
      <c r="BM129" s="161" t="s">
        <v>96</v>
      </c>
    </row>
    <row r="130" spans="2:65" s="1" customFormat="1" ht="24" customHeight="1">
      <c r="B130" s="150"/>
      <c r="C130" s="151" t="s">
        <v>87</v>
      </c>
      <c r="D130" s="151" t="s">
        <v>144</v>
      </c>
      <c r="E130" s="152" t="s">
        <v>921</v>
      </c>
      <c r="F130" s="153" t="s">
        <v>922</v>
      </c>
      <c r="G130" s="154" t="s">
        <v>147</v>
      </c>
      <c r="H130" s="155">
        <v>216.5</v>
      </c>
      <c r="I130" s="156"/>
      <c r="J130" s="155">
        <f t="shared" si="0"/>
        <v>0</v>
      </c>
      <c r="K130" s="153" t="s">
        <v>1</v>
      </c>
      <c r="L130" s="31"/>
      <c r="M130" s="157" t="s">
        <v>1</v>
      </c>
      <c r="N130" s="158" t="s">
        <v>41</v>
      </c>
      <c r="O130" s="54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AR130" s="161" t="s">
        <v>90</v>
      </c>
      <c r="AT130" s="161" t="s">
        <v>144</v>
      </c>
      <c r="AU130" s="161" t="s">
        <v>84</v>
      </c>
      <c r="AY130" s="16" t="s">
        <v>142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6" t="s">
        <v>84</v>
      </c>
      <c r="BK130" s="163">
        <f t="shared" si="9"/>
        <v>0</v>
      </c>
      <c r="BL130" s="16" t="s">
        <v>90</v>
      </c>
      <c r="BM130" s="161" t="s">
        <v>102</v>
      </c>
    </row>
    <row r="131" spans="2:65" s="1" customFormat="1" ht="24" customHeight="1">
      <c r="B131" s="150"/>
      <c r="C131" s="151" t="s">
        <v>90</v>
      </c>
      <c r="D131" s="151" t="s">
        <v>144</v>
      </c>
      <c r="E131" s="152" t="s">
        <v>923</v>
      </c>
      <c r="F131" s="153" t="s">
        <v>924</v>
      </c>
      <c r="G131" s="154" t="s">
        <v>147</v>
      </c>
      <c r="H131" s="155">
        <v>216.5</v>
      </c>
      <c r="I131" s="156"/>
      <c r="J131" s="155">
        <f t="shared" si="0"/>
        <v>0</v>
      </c>
      <c r="K131" s="153" t="s">
        <v>1</v>
      </c>
      <c r="L131" s="31"/>
      <c r="M131" s="157" t="s">
        <v>1</v>
      </c>
      <c r="N131" s="158" t="s">
        <v>41</v>
      </c>
      <c r="O131" s="54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AR131" s="161" t="s">
        <v>90</v>
      </c>
      <c r="AT131" s="161" t="s">
        <v>144</v>
      </c>
      <c r="AU131" s="161" t="s">
        <v>84</v>
      </c>
      <c r="AY131" s="16" t="s">
        <v>142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6" t="s">
        <v>84</v>
      </c>
      <c r="BK131" s="163">
        <f t="shared" si="9"/>
        <v>0</v>
      </c>
      <c r="BL131" s="16" t="s">
        <v>90</v>
      </c>
      <c r="BM131" s="161" t="s">
        <v>108</v>
      </c>
    </row>
    <row r="132" spans="2:65" s="1" customFormat="1" ht="16.5" customHeight="1">
      <c r="B132" s="150"/>
      <c r="C132" s="151" t="s">
        <v>93</v>
      </c>
      <c r="D132" s="151" t="s">
        <v>144</v>
      </c>
      <c r="E132" s="152" t="s">
        <v>925</v>
      </c>
      <c r="F132" s="153" t="s">
        <v>926</v>
      </c>
      <c r="G132" s="154" t="s">
        <v>152</v>
      </c>
      <c r="H132" s="155">
        <v>104.68</v>
      </c>
      <c r="I132" s="156"/>
      <c r="J132" s="155">
        <f t="shared" si="0"/>
        <v>0</v>
      </c>
      <c r="K132" s="153" t="s">
        <v>1</v>
      </c>
      <c r="L132" s="31"/>
      <c r="M132" s="157" t="s">
        <v>1</v>
      </c>
      <c r="N132" s="158" t="s">
        <v>41</v>
      </c>
      <c r="O132" s="54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AR132" s="161" t="s">
        <v>90</v>
      </c>
      <c r="AT132" s="161" t="s">
        <v>144</v>
      </c>
      <c r="AU132" s="161" t="s">
        <v>84</v>
      </c>
      <c r="AY132" s="16" t="s">
        <v>142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6" t="s">
        <v>84</v>
      </c>
      <c r="BK132" s="163">
        <f t="shared" si="9"/>
        <v>0</v>
      </c>
      <c r="BL132" s="16" t="s">
        <v>90</v>
      </c>
      <c r="BM132" s="161" t="s">
        <v>219</v>
      </c>
    </row>
    <row r="133" spans="2:65" s="1" customFormat="1" ht="24" customHeight="1">
      <c r="B133" s="150"/>
      <c r="C133" s="151" t="s">
        <v>96</v>
      </c>
      <c r="D133" s="151" t="s">
        <v>144</v>
      </c>
      <c r="E133" s="152" t="s">
        <v>927</v>
      </c>
      <c r="F133" s="153" t="s">
        <v>928</v>
      </c>
      <c r="G133" s="154" t="s">
        <v>152</v>
      </c>
      <c r="H133" s="155">
        <v>28.44</v>
      </c>
      <c r="I133" s="156"/>
      <c r="J133" s="155">
        <f t="shared" si="0"/>
        <v>0</v>
      </c>
      <c r="K133" s="153" t="s">
        <v>1</v>
      </c>
      <c r="L133" s="31"/>
      <c r="M133" s="157" t="s">
        <v>1</v>
      </c>
      <c r="N133" s="158" t="s">
        <v>41</v>
      </c>
      <c r="O133" s="54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AR133" s="161" t="s">
        <v>90</v>
      </c>
      <c r="AT133" s="161" t="s">
        <v>144</v>
      </c>
      <c r="AU133" s="161" t="s">
        <v>84</v>
      </c>
      <c r="AY133" s="16" t="s">
        <v>142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6" t="s">
        <v>84</v>
      </c>
      <c r="BK133" s="163">
        <f t="shared" si="9"/>
        <v>0</v>
      </c>
      <c r="BL133" s="16" t="s">
        <v>90</v>
      </c>
      <c r="BM133" s="161" t="s">
        <v>229</v>
      </c>
    </row>
    <row r="134" spans="2:65" s="1" customFormat="1" ht="16.5" customHeight="1">
      <c r="B134" s="150"/>
      <c r="C134" s="151" t="s">
        <v>99</v>
      </c>
      <c r="D134" s="151" t="s">
        <v>144</v>
      </c>
      <c r="E134" s="152" t="s">
        <v>929</v>
      </c>
      <c r="F134" s="153" t="s">
        <v>930</v>
      </c>
      <c r="G134" s="154" t="s">
        <v>152</v>
      </c>
      <c r="H134" s="155">
        <v>28.44</v>
      </c>
      <c r="I134" s="156"/>
      <c r="J134" s="155">
        <f t="shared" si="0"/>
        <v>0</v>
      </c>
      <c r="K134" s="153" t="s">
        <v>1</v>
      </c>
      <c r="L134" s="31"/>
      <c r="M134" s="157" t="s">
        <v>1</v>
      </c>
      <c r="N134" s="158" t="s">
        <v>41</v>
      </c>
      <c r="O134" s="54"/>
      <c r="P134" s="159">
        <f t="shared" si="1"/>
        <v>0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AR134" s="161" t="s">
        <v>90</v>
      </c>
      <c r="AT134" s="161" t="s">
        <v>144</v>
      </c>
      <c r="AU134" s="161" t="s">
        <v>84</v>
      </c>
      <c r="AY134" s="16" t="s">
        <v>142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6" t="s">
        <v>84</v>
      </c>
      <c r="BK134" s="163">
        <f t="shared" si="9"/>
        <v>0</v>
      </c>
      <c r="BL134" s="16" t="s">
        <v>90</v>
      </c>
      <c r="BM134" s="161" t="s">
        <v>240</v>
      </c>
    </row>
    <row r="135" spans="2:65" s="1" customFormat="1" ht="16.5" customHeight="1">
      <c r="B135" s="150"/>
      <c r="C135" s="151" t="s">
        <v>102</v>
      </c>
      <c r="D135" s="151" t="s">
        <v>144</v>
      </c>
      <c r="E135" s="152" t="s">
        <v>931</v>
      </c>
      <c r="F135" s="153" t="s">
        <v>932</v>
      </c>
      <c r="G135" s="154" t="s">
        <v>152</v>
      </c>
      <c r="H135" s="155">
        <v>28.44</v>
      </c>
      <c r="I135" s="156"/>
      <c r="J135" s="155">
        <f t="shared" si="0"/>
        <v>0</v>
      </c>
      <c r="K135" s="153" t="s">
        <v>1</v>
      </c>
      <c r="L135" s="31"/>
      <c r="M135" s="157" t="s">
        <v>1</v>
      </c>
      <c r="N135" s="158" t="s">
        <v>41</v>
      </c>
      <c r="O135" s="54"/>
      <c r="P135" s="159">
        <f t="shared" si="1"/>
        <v>0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AR135" s="161" t="s">
        <v>90</v>
      </c>
      <c r="AT135" s="161" t="s">
        <v>144</v>
      </c>
      <c r="AU135" s="161" t="s">
        <v>84</v>
      </c>
      <c r="AY135" s="16" t="s">
        <v>142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6" t="s">
        <v>84</v>
      </c>
      <c r="BK135" s="163">
        <f t="shared" si="9"/>
        <v>0</v>
      </c>
      <c r="BL135" s="16" t="s">
        <v>90</v>
      </c>
      <c r="BM135" s="161" t="s">
        <v>250</v>
      </c>
    </row>
    <row r="136" spans="2:65" s="1" customFormat="1" ht="16.5" customHeight="1">
      <c r="B136" s="150"/>
      <c r="C136" s="151" t="s">
        <v>105</v>
      </c>
      <c r="D136" s="151" t="s">
        <v>144</v>
      </c>
      <c r="E136" s="152" t="s">
        <v>933</v>
      </c>
      <c r="F136" s="153" t="s">
        <v>934</v>
      </c>
      <c r="G136" s="154" t="s">
        <v>152</v>
      </c>
      <c r="H136" s="155">
        <v>28.44</v>
      </c>
      <c r="I136" s="156"/>
      <c r="J136" s="155">
        <f t="shared" si="0"/>
        <v>0</v>
      </c>
      <c r="K136" s="153" t="s">
        <v>1</v>
      </c>
      <c r="L136" s="31"/>
      <c r="M136" s="157" t="s">
        <v>1</v>
      </c>
      <c r="N136" s="158" t="s">
        <v>41</v>
      </c>
      <c r="O136" s="54"/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AR136" s="161" t="s">
        <v>90</v>
      </c>
      <c r="AT136" s="161" t="s">
        <v>144</v>
      </c>
      <c r="AU136" s="161" t="s">
        <v>84</v>
      </c>
      <c r="AY136" s="16" t="s">
        <v>142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6" t="s">
        <v>84</v>
      </c>
      <c r="BK136" s="163">
        <f t="shared" si="9"/>
        <v>0</v>
      </c>
      <c r="BL136" s="16" t="s">
        <v>90</v>
      </c>
      <c r="BM136" s="161" t="s">
        <v>7</v>
      </c>
    </row>
    <row r="137" spans="2:65" s="1" customFormat="1" ht="24" customHeight="1">
      <c r="B137" s="150"/>
      <c r="C137" s="151" t="s">
        <v>108</v>
      </c>
      <c r="D137" s="151" t="s">
        <v>144</v>
      </c>
      <c r="E137" s="152" t="s">
        <v>935</v>
      </c>
      <c r="F137" s="153" t="s">
        <v>936</v>
      </c>
      <c r="G137" s="154" t="s">
        <v>152</v>
      </c>
      <c r="H137" s="155">
        <v>71.400000000000006</v>
      </c>
      <c r="I137" s="156"/>
      <c r="J137" s="155">
        <f t="shared" si="0"/>
        <v>0</v>
      </c>
      <c r="K137" s="153" t="s">
        <v>1</v>
      </c>
      <c r="L137" s="31"/>
      <c r="M137" s="157" t="s">
        <v>1</v>
      </c>
      <c r="N137" s="158" t="s">
        <v>41</v>
      </c>
      <c r="O137" s="54"/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AR137" s="161" t="s">
        <v>90</v>
      </c>
      <c r="AT137" s="161" t="s">
        <v>144</v>
      </c>
      <c r="AU137" s="161" t="s">
        <v>84</v>
      </c>
      <c r="AY137" s="16" t="s">
        <v>142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6" t="s">
        <v>84</v>
      </c>
      <c r="BK137" s="163">
        <f t="shared" si="9"/>
        <v>0</v>
      </c>
      <c r="BL137" s="16" t="s">
        <v>90</v>
      </c>
      <c r="BM137" s="161" t="s">
        <v>267</v>
      </c>
    </row>
    <row r="138" spans="2:65" s="1" customFormat="1" ht="16.5" customHeight="1">
      <c r="B138" s="150"/>
      <c r="C138" s="151" t="s">
        <v>111</v>
      </c>
      <c r="D138" s="151" t="s">
        <v>144</v>
      </c>
      <c r="E138" s="152" t="s">
        <v>937</v>
      </c>
      <c r="F138" s="153" t="s">
        <v>938</v>
      </c>
      <c r="G138" s="154" t="s">
        <v>152</v>
      </c>
      <c r="H138" s="155">
        <v>17.64</v>
      </c>
      <c r="I138" s="156"/>
      <c r="J138" s="155">
        <f t="shared" si="0"/>
        <v>0</v>
      </c>
      <c r="K138" s="153" t="s">
        <v>1</v>
      </c>
      <c r="L138" s="31"/>
      <c r="M138" s="157" t="s">
        <v>1</v>
      </c>
      <c r="N138" s="158" t="s">
        <v>41</v>
      </c>
      <c r="O138" s="54"/>
      <c r="P138" s="159">
        <f t="shared" si="1"/>
        <v>0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AR138" s="161" t="s">
        <v>90</v>
      </c>
      <c r="AT138" s="161" t="s">
        <v>144</v>
      </c>
      <c r="AU138" s="161" t="s">
        <v>84</v>
      </c>
      <c r="AY138" s="16" t="s">
        <v>142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6" t="s">
        <v>84</v>
      </c>
      <c r="BK138" s="163">
        <f t="shared" si="9"/>
        <v>0</v>
      </c>
      <c r="BL138" s="16" t="s">
        <v>90</v>
      </c>
      <c r="BM138" s="161" t="s">
        <v>277</v>
      </c>
    </row>
    <row r="139" spans="2:65" s="1" customFormat="1" ht="16.5" customHeight="1">
      <c r="B139" s="150"/>
      <c r="C139" s="193" t="s">
        <v>219</v>
      </c>
      <c r="D139" s="193" t="s">
        <v>293</v>
      </c>
      <c r="E139" s="194" t="s">
        <v>939</v>
      </c>
      <c r="F139" s="195" t="s">
        <v>940</v>
      </c>
      <c r="G139" s="196" t="s">
        <v>152</v>
      </c>
      <c r="H139" s="197">
        <v>17.64</v>
      </c>
      <c r="I139" s="198"/>
      <c r="J139" s="197">
        <f t="shared" si="0"/>
        <v>0</v>
      </c>
      <c r="K139" s="195" t="s">
        <v>1</v>
      </c>
      <c r="L139" s="199"/>
      <c r="M139" s="200" t="s">
        <v>1</v>
      </c>
      <c r="N139" s="201" t="s">
        <v>41</v>
      </c>
      <c r="O139" s="54"/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AR139" s="161" t="s">
        <v>102</v>
      </c>
      <c r="AT139" s="161" t="s">
        <v>293</v>
      </c>
      <c r="AU139" s="161" t="s">
        <v>84</v>
      </c>
      <c r="AY139" s="16" t="s">
        <v>142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6" t="s">
        <v>84</v>
      </c>
      <c r="BK139" s="163">
        <f t="shared" si="9"/>
        <v>0</v>
      </c>
      <c r="BL139" s="16" t="s">
        <v>90</v>
      </c>
      <c r="BM139" s="161" t="s">
        <v>522</v>
      </c>
    </row>
    <row r="140" spans="2:65" s="1" customFormat="1" ht="16.5" customHeight="1">
      <c r="B140" s="150"/>
      <c r="C140" s="151" t="s">
        <v>224</v>
      </c>
      <c r="D140" s="151" t="s">
        <v>144</v>
      </c>
      <c r="E140" s="152" t="s">
        <v>941</v>
      </c>
      <c r="F140" s="153" t="s">
        <v>942</v>
      </c>
      <c r="G140" s="154" t="s">
        <v>152</v>
      </c>
      <c r="H140" s="155">
        <v>17.64</v>
      </c>
      <c r="I140" s="156"/>
      <c r="J140" s="155">
        <f t="shared" si="0"/>
        <v>0</v>
      </c>
      <c r="K140" s="153" t="s">
        <v>1</v>
      </c>
      <c r="L140" s="31"/>
      <c r="M140" s="157" t="s">
        <v>1</v>
      </c>
      <c r="N140" s="158" t="s">
        <v>41</v>
      </c>
      <c r="O140" s="54"/>
      <c r="P140" s="159">
        <f t="shared" si="1"/>
        <v>0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AR140" s="161" t="s">
        <v>90</v>
      </c>
      <c r="AT140" s="161" t="s">
        <v>144</v>
      </c>
      <c r="AU140" s="161" t="s">
        <v>84</v>
      </c>
      <c r="AY140" s="16" t="s">
        <v>142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6" t="s">
        <v>84</v>
      </c>
      <c r="BK140" s="163">
        <f t="shared" si="9"/>
        <v>0</v>
      </c>
      <c r="BL140" s="16" t="s">
        <v>90</v>
      </c>
      <c r="BM140" s="161" t="s">
        <v>525</v>
      </c>
    </row>
    <row r="141" spans="2:65" s="11" customFormat="1" ht="22.9" customHeight="1">
      <c r="B141" s="137"/>
      <c r="D141" s="138" t="s">
        <v>74</v>
      </c>
      <c r="E141" s="148" t="s">
        <v>943</v>
      </c>
      <c r="F141" s="148" t="s">
        <v>944</v>
      </c>
      <c r="I141" s="140"/>
      <c r="J141" s="149">
        <f>BK141</f>
        <v>0</v>
      </c>
      <c r="L141" s="137"/>
      <c r="M141" s="142"/>
      <c r="N141" s="143"/>
      <c r="O141" s="143"/>
      <c r="P141" s="144">
        <f>SUM(P142:P143)</f>
        <v>0</v>
      </c>
      <c r="Q141" s="143"/>
      <c r="R141" s="144">
        <f>SUM(R142:R143)</f>
        <v>0</v>
      </c>
      <c r="S141" s="143"/>
      <c r="T141" s="145">
        <f>SUM(T142:T143)</f>
        <v>0</v>
      </c>
      <c r="AR141" s="138" t="s">
        <v>80</v>
      </c>
      <c r="AT141" s="146" t="s">
        <v>74</v>
      </c>
      <c r="AU141" s="146" t="s">
        <v>80</v>
      </c>
      <c r="AY141" s="138" t="s">
        <v>142</v>
      </c>
      <c r="BK141" s="147">
        <f>SUM(BK142:BK143)</f>
        <v>0</v>
      </c>
    </row>
    <row r="142" spans="2:65" s="1" customFormat="1" ht="24" customHeight="1">
      <c r="B142" s="150"/>
      <c r="C142" s="151" t="s">
        <v>229</v>
      </c>
      <c r="D142" s="151" t="s">
        <v>144</v>
      </c>
      <c r="E142" s="152" t="s">
        <v>945</v>
      </c>
      <c r="F142" s="153" t="s">
        <v>946</v>
      </c>
      <c r="G142" s="154" t="s">
        <v>147</v>
      </c>
      <c r="H142" s="155">
        <v>1.8</v>
      </c>
      <c r="I142" s="156"/>
      <c r="J142" s="155">
        <f>ROUND(I142*H142,3)</f>
        <v>0</v>
      </c>
      <c r="K142" s="153" t="s">
        <v>1</v>
      </c>
      <c r="L142" s="31"/>
      <c r="M142" s="157" t="s">
        <v>1</v>
      </c>
      <c r="N142" s="158" t="s">
        <v>41</v>
      </c>
      <c r="O142" s="54"/>
      <c r="P142" s="159">
        <f>O142*H142</f>
        <v>0</v>
      </c>
      <c r="Q142" s="159">
        <v>0</v>
      </c>
      <c r="R142" s="159">
        <f>Q142*H142</f>
        <v>0</v>
      </c>
      <c r="S142" s="159">
        <v>0</v>
      </c>
      <c r="T142" s="160">
        <f>S142*H142</f>
        <v>0</v>
      </c>
      <c r="AR142" s="161" t="s">
        <v>90</v>
      </c>
      <c r="AT142" s="161" t="s">
        <v>144</v>
      </c>
      <c r="AU142" s="161" t="s">
        <v>84</v>
      </c>
      <c r="AY142" s="16" t="s">
        <v>142</v>
      </c>
      <c r="BE142" s="162">
        <f>IF(N142="základná",J142,0)</f>
        <v>0</v>
      </c>
      <c r="BF142" s="162">
        <f>IF(N142="znížená",J142,0)</f>
        <v>0</v>
      </c>
      <c r="BG142" s="162">
        <f>IF(N142="zákl. prenesená",J142,0)</f>
        <v>0</v>
      </c>
      <c r="BH142" s="162">
        <f>IF(N142="zníž. prenesená",J142,0)</f>
        <v>0</v>
      </c>
      <c r="BI142" s="162">
        <f>IF(N142="nulová",J142,0)</f>
        <v>0</v>
      </c>
      <c r="BJ142" s="16" t="s">
        <v>84</v>
      </c>
      <c r="BK142" s="163">
        <f>ROUND(I142*H142,3)</f>
        <v>0</v>
      </c>
      <c r="BL142" s="16" t="s">
        <v>90</v>
      </c>
      <c r="BM142" s="161" t="s">
        <v>528</v>
      </c>
    </row>
    <row r="143" spans="2:65" s="1" customFormat="1" ht="24" customHeight="1">
      <c r="B143" s="150"/>
      <c r="C143" s="151" t="s">
        <v>234</v>
      </c>
      <c r="D143" s="151" t="s">
        <v>144</v>
      </c>
      <c r="E143" s="152" t="s">
        <v>947</v>
      </c>
      <c r="F143" s="153" t="s">
        <v>948</v>
      </c>
      <c r="G143" s="154" t="s">
        <v>152</v>
      </c>
      <c r="H143" s="155">
        <v>7.83</v>
      </c>
      <c r="I143" s="156"/>
      <c r="J143" s="155">
        <f>ROUND(I143*H143,3)</f>
        <v>0</v>
      </c>
      <c r="K143" s="153" t="s">
        <v>1</v>
      </c>
      <c r="L143" s="31"/>
      <c r="M143" s="157" t="s">
        <v>1</v>
      </c>
      <c r="N143" s="158" t="s">
        <v>41</v>
      </c>
      <c r="O143" s="54"/>
      <c r="P143" s="159">
        <f>O143*H143</f>
        <v>0</v>
      </c>
      <c r="Q143" s="159">
        <v>0</v>
      </c>
      <c r="R143" s="159">
        <f>Q143*H143</f>
        <v>0</v>
      </c>
      <c r="S143" s="159">
        <v>0</v>
      </c>
      <c r="T143" s="160">
        <f>S143*H143</f>
        <v>0</v>
      </c>
      <c r="AR143" s="161" t="s">
        <v>90</v>
      </c>
      <c r="AT143" s="161" t="s">
        <v>144</v>
      </c>
      <c r="AU143" s="161" t="s">
        <v>84</v>
      </c>
      <c r="AY143" s="16" t="s">
        <v>142</v>
      </c>
      <c r="BE143" s="162">
        <f>IF(N143="základná",J143,0)</f>
        <v>0</v>
      </c>
      <c r="BF143" s="162">
        <f>IF(N143="znížená",J143,0)</f>
        <v>0</v>
      </c>
      <c r="BG143" s="162">
        <f>IF(N143="zákl. prenesená",J143,0)</f>
        <v>0</v>
      </c>
      <c r="BH143" s="162">
        <f>IF(N143="zníž. prenesená",J143,0)</f>
        <v>0</v>
      </c>
      <c r="BI143" s="162">
        <f>IF(N143="nulová",J143,0)</f>
        <v>0</v>
      </c>
      <c r="BJ143" s="16" t="s">
        <v>84</v>
      </c>
      <c r="BK143" s="163">
        <f>ROUND(I143*H143,3)</f>
        <v>0</v>
      </c>
      <c r="BL143" s="16" t="s">
        <v>90</v>
      </c>
      <c r="BM143" s="161" t="s">
        <v>383</v>
      </c>
    </row>
    <row r="144" spans="2:65" s="11" customFormat="1" ht="22.9" customHeight="1">
      <c r="B144" s="137"/>
      <c r="D144" s="138" t="s">
        <v>74</v>
      </c>
      <c r="E144" s="148" t="s">
        <v>949</v>
      </c>
      <c r="F144" s="148" t="s">
        <v>950</v>
      </c>
      <c r="I144" s="140"/>
      <c r="J144" s="149">
        <f>BK144</f>
        <v>0</v>
      </c>
      <c r="L144" s="137"/>
      <c r="M144" s="142"/>
      <c r="N144" s="143"/>
      <c r="O144" s="143"/>
      <c r="P144" s="144">
        <f>SUM(P145:P157)</f>
        <v>0</v>
      </c>
      <c r="Q144" s="143"/>
      <c r="R144" s="144">
        <f>SUM(R145:R157)</f>
        <v>0</v>
      </c>
      <c r="S144" s="143"/>
      <c r="T144" s="145">
        <f>SUM(T145:T157)</f>
        <v>0</v>
      </c>
      <c r="AR144" s="138" t="s">
        <v>80</v>
      </c>
      <c r="AT144" s="146" t="s">
        <v>74</v>
      </c>
      <c r="AU144" s="146" t="s">
        <v>80</v>
      </c>
      <c r="AY144" s="138" t="s">
        <v>142</v>
      </c>
      <c r="BK144" s="147">
        <f>SUM(BK145:BK157)</f>
        <v>0</v>
      </c>
    </row>
    <row r="145" spans="2:65" s="1" customFormat="1" ht="16.5" customHeight="1">
      <c r="B145" s="150"/>
      <c r="C145" s="151" t="s">
        <v>240</v>
      </c>
      <c r="D145" s="151" t="s">
        <v>144</v>
      </c>
      <c r="E145" s="152" t="s">
        <v>951</v>
      </c>
      <c r="F145" s="153" t="s">
        <v>952</v>
      </c>
      <c r="G145" s="154" t="s">
        <v>350</v>
      </c>
      <c r="H145" s="155">
        <v>8</v>
      </c>
      <c r="I145" s="156"/>
      <c r="J145" s="155">
        <f t="shared" ref="J145:J157" si="10">ROUND(I145*H145,3)</f>
        <v>0</v>
      </c>
      <c r="K145" s="153" t="s">
        <v>1</v>
      </c>
      <c r="L145" s="31"/>
      <c r="M145" s="157" t="s">
        <v>1</v>
      </c>
      <c r="N145" s="158" t="s">
        <v>41</v>
      </c>
      <c r="O145" s="54"/>
      <c r="P145" s="159">
        <f t="shared" ref="P145:P157" si="11">O145*H145</f>
        <v>0</v>
      </c>
      <c r="Q145" s="159">
        <v>0</v>
      </c>
      <c r="R145" s="159">
        <f t="shared" ref="R145:R157" si="12">Q145*H145</f>
        <v>0</v>
      </c>
      <c r="S145" s="159">
        <v>0</v>
      </c>
      <c r="T145" s="160">
        <f t="shared" ref="T145:T157" si="13">S145*H145</f>
        <v>0</v>
      </c>
      <c r="AR145" s="161" t="s">
        <v>90</v>
      </c>
      <c r="AT145" s="161" t="s">
        <v>144</v>
      </c>
      <c r="AU145" s="161" t="s">
        <v>84</v>
      </c>
      <c r="AY145" s="16" t="s">
        <v>142</v>
      </c>
      <c r="BE145" s="162">
        <f t="shared" ref="BE145:BE157" si="14">IF(N145="základná",J145,0)</f>
        <v>0</v>
      </c>
      <c r="BF145" s="162">
        <f t="shared" ref="BF145:BF157" si="15">IF(N145="znížená",J145,0)</f>
        <v>0</v>
      </c>
      <c r="BG145" s="162">
        <f t="shared" ref="BG145:BG157" si="16">IF(N145="zákl. prenesená",J145,0)</f>
        <v>0</v>
      </c>
      <c r="BH145" s="162">
        <f t="shared" ref="BH145:BH157" si="17">IF(N145="zníž. prenesená",J145,0)</f>
        <v>0</v>
      </c>
      <c r="BI145" s="162">
        <f t="shared" ref="BI145:BI157" si="18">IF(N145="nulová",J145,0)</f>
        <v>0</v>
      </c>
      <c r="BJ145" s="16" t="s">
        <v>84</v>
      </c>
      <c r="BK145" s="163">
        <f t="shared" ref="BK145:BK157" si="19">ROUND(I145*H145,3)</f>
        <v>0</v>
      </c>
      <c r="BL145" s="16" t="s">
        <v>90</v>
      </c>
      <c r="BM145" s="161" t="s">
        <v>533</v>
      </c>
    </row>
    <row r="146" spans="2:65" s="1" customFormat="1" ht="16.5" customHeight="1">
      <c r="B146" s="150"/>
      <c r="C146" s="151" t="s">
        <v>245</v>
      </c>
      <c r="D146" s="151" t="s">
        <v>144</v>
      </c>
      <c r="E146" s="152" t="s">
        <v>953</v>
      </c>
      <c r="F146" s="153" t="s">
        <v>954</v>
      </c>
      <c r="G146" s="154" t="s">
        <v>350</v>
      </c>
      <c r="H146" s="155">
        <v>10</v>
      </c>
      <c r="I146" s="156"/>
      <c r="J146" s="155">
        <f t="shared" si="10"/>
        <v>0</v>
      </c>
      <c r="K146" s="153" t="s">
        <v>1</v>
      </c>
      <c r="L146" s="31"/>
      <c r="M146" s="157" t="s">
        <v>1</v>
      </c>
      <c r="N146" s="158" t="s">
        <v>41</v>
      </c>
      <c r="O146" s="54"/>
      <c r="P146" s="159">
        <f t="shared" si="11"/>
        <v>0</v>
      </c>
      <c r="Q146" s="159">
        <v>0</v>
      </c>
      <c r="R146" s="159">
        <f t="shared" si="12"/>
        <v>0</v>
      </c>
      <c r="S146" s="159">
        <v>0</v>
      </c>
      <c r="T146" s="160">
        <f t="shared" si="13"/>
        <v>0</v>
      </c>
      <c r="AR146" s="161" t="s">
        <v>90</v>
      </c>
      <c r="AT146" s="161" t="s">
        <v>144</v>
      </c>
      <c r="AU146" s="161" t="s">
        <v>84</v>
      </c>
      <c r="AY146" s="16" t="s">
        <v>142</v>
      </c>
      <c r="BE146" s="162">
        <f t="shared" si="14"/>
        <v>0</v>
      </c>
      <c r="BF146" s="162">
        <f t="shared" si="15"/>
        <v>0</v>
      </c>
      <c r="BG146" s="162">
        <f t="shared" si="16"/>
        <v>0</v>
      </c>
      <c r="BH146" s="162">
        <f t="shared" si="17"/>
        <v>0</v>
      </c>
      <c r="BI146" s="162">
        <f t="shared" si="18"/>
        <v>0</v>
      </c>
      <c r="BJ146" s="16" t="s">
        <v>84</v>
      </c>
      <c r="BK146" s="163">
        <f t="shared" si="19"/>
        <v>0</v>
      </c>
      <c r="BL146" s="16" t="s">
        <v>90</v>
      </c>
      <c r="BM146" s="161" t="s">
        <v>536</v>
      </c>
    </row>
    <row r="147" spans="2:65" s="1" customFormat="1" ht="16.5" customHeight="1">
      <c r="B147" s="150"/>
      <c r="C147" s="151" t="s">
        <v>250</v>
      </c>
      <c r="D147" s="151" t="s">
        <v>144</v>
      </c>
      <c r="E147" s="152" t="s">
        <v>955</v>
      </c>
      <c r="F147" s="153" t="s">
        <v>956</v>
      </c>
      <c r="G147" s="154" t="s">
        <v>350</v>
      </c>
      <c r="H147" s="155">
        <v>48.5</v>
      </c>
      <c r="I147" s="156"/>
      <c r="J147" s="155">
        <f t="shared" si="10"/>
        <v>0</v>
      </c>
      <c r="K147" s="153" t="s">
        <v>1</v>
      </c>
      <c r="L147" s="31"/>
      <c r="M147" s="157" t="s">
        <v>1</v>
      </c>
      <c r="N147" s="158" t="s">
        <v>41</v>
      </c>
      <c r="O147" s="54"/>
      <c r="P147" s="159">
        <f t="shared" si="11"/>
        <v>0</v>
      </c>
      <c r="Q147" s="159">
        <v>0</v>
      </c>
      <c r="R147" s="159">
        <f t="shared" si="12"/>
        <v>0</v>
      </c>
      <c r="S147" s="159">
        <v>0</v>
      </c>
      <c r="T147" s="160">
        <f t="shared" si="13"/>
        <v>0</v>
      </c>
      <c r="AR147" s="161" t="s">
        <v>90</v>
      </c>
      <c r="AT147" s="161" t="s">
        <v>144</v>
      </c>
      <c r="AU147" s="161" t="s">
        <v>84</v>
      </c>
      <c r="AY147" s="16" t="s">
        <v>142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6" t="s">
        <v>84</v>
      </c>
      <c r="BK147" s="163">
        <f t="shared" si="19"/>
        <v>0</v>
      </c>
      <c r="BL147" s="16" t="s">
        <v>90</v>
      </c>
      <c r="BM147" s="161" t="s">
        <v>539</v>
      </c>
    </row>
    <row r="148" spans="2:65" s="1" customFormat="1" ht="16.5" customHeight="1">
      <c r="B148" s="150"/>
      <c r="C148" s="193" t="s">
        <v>255</v>
      </c>
      <c r="D148" s="193" t="s">
        <v>293</v>
      </c>
      <c r="E148" s="194" t="s">
        <v>957</v>
      </c>
      <c r="F148" s="195" t="s">
        <v>958</v>
      </c>
      <c r="G148" s="196" t="s">
        <v>350</v>
      </c>
      <c r="H148" s="197">
        <v>10</v>
      </c>
      <c r="I148" s="198"/>
      <c r="J148" s="197">
        <f t="shared" si="10"/>
        <v>0</v>
      </c>
      <c r="K148" s="195" t="s">
        <v>1</v>
      </c>
      <c r="L148" s="199"/>
      <c r="M148" s="200" t="s">
        <v>1</v>
      </c>
      <c r="N148" s="201" t="s">
        <v>41</v>
      </c>
      <c r="O148" s="54"/>
      <c r="P148" s="159">
        <f t="shared" si="11"/>
        <v>0</v>
      </c>
      <c r="Q148" s="159">
        <v>0</v>
      </c>
      <c r="R148" s="159">
        <f t="shared" si="12"/>
        <v>0</v>
      </c>
      <c r="S148" s="159">
        <v>0</v>
      </c>
      <c r="T148" s="160">
        <f t="shared" si="13"/>
        <v>0</v>
      </c>
      <c r="AR148" s="161" t="s">
        <v>102</v>
      </c>
      <c r="AT148" s="161" t="s">
        <v>293</v>
      </c>
      <c r="AU148" s="161" t="s">
        <v>84</v>
      </c>
      <c r="AY148" s="16" t="s">
        <v>142</v>
      </c>
      <c r="BE148" s="162">
        <f t="shared" si="14"/>
        <v>0</v>
      </c>
      <c r="BF148" s="162">
        <f t="shared" si="15"/>
        <v>0</v>
      </c>
      <c r="BG148" s="162">
        <f t="shared" si="16"/>
        <v>0</v>
      </c>
      <c r="BH148" s="162">
        <f t="shared" si="17"/>
        <v>0</v>
      </c>
      <c r="BI148" s="162">
        <f t="shared" si="18"/>
        <v>0</v>
      </c>
      <c r="BJ148" s="16" t="s">
        <v>84</v>
      </c>
      <c r="BK148" s="163">
        <f t="shared" si="19"/>
        <v>0</v>
      </c>
      <c r="BL148" s="16" t="s">
        <v>90</v>
      </c>
      <c r="BM148" s="161" t="s">
        <v>542</v>
      </c>
    </row>
    <row r="149" spans="2:65" s="1" customFormat="1" ht="16.5" customHeight="1">
      <c r="B149" s="150"/>
      <c r="C149" s="193" t="s">
        <v>7</v>
      </c>
      <c r="D149" s="193" t="s">
        <v>293</v>
      </c>
      <c r="E149" s="194" t="s">
        <v>959</v>
      </c>
      <c r="F149" s="195" t="s">
        <v>960</v>
      </c>
      <c r="G149" s="196" t="s">
        <v>350</v>
      </c>
      <c r="H149" s="197">
        <v>48.5</v>
      </c>
      <c r="I149" s="198"/>
      <c r="J149" s="197">
        <f t="shared" si="10"/>
        <v>0</v>
      </c>
      <c r="K149" s="195" t="s">
        <v>1</v>
      </c>
      <c r="L149" s="199"/>
      <c r="M149" s="200" t="s">
        <v>1</v>
      </c>
      <c r="N149" s="201" t="s">
        <v>41</v>
      </c>
      <c r="O149" s="54"/>
      <c r="P149" s="159">
        <f t="shared" si="11"/>
        <v>0</v>
      </c>
      <c r="Q149" s="159">
        <v>0</v>
      </c>
      <c r="R149" s="159">
        <f t="shared" si="12"/>
        <v>0</v>
      </c>
      <c r="S149" s="159">
        <v>0</v>
      </c>
      <c r="T149" s="160">
        <f t="shared" si="13"/>
        <v>0</v>
      </c>
      <c r="AR149" s="161" t="s">
        <v>102</v>
      </c>
      <c r="AT149" s="161" t="s">
        <v>293</v>
      </c>
      <c r="AU149" s="161" t="s">
        <v>84</v>
      </c>
      <c r="AY149" s="16" t="s">
        <v>142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6" t="s">
        <v>84</v>
      </c>
      <c r="BK149" s="163">
        <f t="shared" si="19"/>
        <v>0</v>
      </c>
      <c r="BL149" s="16" t="s">
        <v>90</v>
      </c>
      <c r="BM149" s="161" t="s">
        <v>545</v>
      </c>
    </row>
    <row r="150" spans="2:65" s="1" customFormat="1" ht="16.5" customHeight="1">
      <c r="B150" s="150"/>
      <c r="C150" s="193" t="s">
        <v>263</v>
      </c>
      <c r="D150" s="193" t="s">
        <v>293</v>
      </c>
      <c r="E150" s="194" t="s">
        <v>961</v>
      </c>
      <c r="F150" s="195" t="s">
        <v>962</v>
      </c>
      <c r="G150" s="196" t="s">
        <v>350</v>
      </c>
      <c r="H150" s="197">
        <v>8</v>
      </c>
      <c r="I150" s="198"/>
      <c r="J150" s="197">
        <f t="shared" si="10"/>
        <v>0</v>
      </c>
      <c r="K150" s="195" t="s">
        <v>1</v>
      </c>
      <c r="L150" s="199"/>
      <c r="M150" s="200" t="s">
        <v>1</v>
      </c>
      <c r="N150" s="201" t="s">
        <v>41</v>
      </c>
      <c r="O150" s="54"/>
      <c r="P150" s="159">
        <f t="shared" si="11"/>
        <v>0</v>
      </c>
      <c r="Q150" s="159">
        <v>0</v>
      </c>
      <c r="R150" s="159">
        <f t="shared" si="12"/>
        <v>0</v>
      </c>
      <c r="S150" s="159">
        <v>0</v>
      </c>
      <c r="T150" s="160">
        <f t="shared" si="13"/>
        <v>0</v>
      </c>
      <c r="AR150" s="161" t="s">
        <v>102</v>
      </c>
      <c r="AT150" s="161" t="s">
        <v>293</v>
      </c>
      <c r="AU150" s="161" t="s">
        <v>84</v>
      </c>
      <c r="AY150" s="16" t="s">
        <v>142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6" t="s">
        <v>84</v>
      </c>
      <c r="BK150" s="163">
        <f t="shared" si="19"/>
        <v>0</v>
      </c>
      <c r="BL150" s="16" t="s">
        <v>90</v>
      </c>
      <c r="BM150" s="161" t="s">
        <v>548</v>
      </c>
    </row>
    <row r="151" spans="2:65" s="1" customFormat="1" ht="16.5" customHeight="1">
      <c r="B151" s="150"/>
      <c r="C151" s="193" t="s">
        <v>267</v>
      </c>
      <c r="D151" s="193" t="s">
        <v>293</v>
      </c>
      <c r="E151" s="194" t="s">
        <v>963</v>
      </c>
      <c r="F151" s="195" t="s">
        <v>964</v>
      </c>
      <c r="G151" s="196" t="s">
        <v>501</v>
      </c>
      <c r="H151" s="197">
        <v>3</v>
      </c>
      <c r="I151" s="198"/>
      <c r="J151" s="197">
        <f t="shared" si="10"/>
        <v>0</v>
      </c>
      <c r="K151" s="195" t="s">
        <v>1</v>
      </c>
      <c r="L151" s="199"/>
      <c r="M151" s="200" t="s">
        <v>1</v>
      </c>
      <c r="N151" s="201" t="s">
        <v>41</v>
      </c>
      <c r="O151" s="54"/>
      <c r="P151" s="159">
        <f t="shared" si="11"/>
        <v>0</v>
      </c>
      <c r="Q151" s="159">
        <v>0</v>
      </c>
      <c r="R151" s="159">
        <f t="shared" si="12"/>
        <v>0</v>
      </c>
      <c r="S151" s="159">
        <v>0</v>
      </c>
      <c r="T151" s="160">
        <f t="shared" si="13"/>
        <v>0</v>
      </c>
      <c r="AR151" s="161" t="s">
        <v>102</v>
      </c>
      <c r="AT151" s="161" t="s">
        <v>293</v>
      </c>
      <c r="AU151" s="161" t="s">
        <v>84</v>
      </c>
      <c r="AY151" s="16" t="s">
        <v>142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6" t="s">
        <v>84</v>
      </c>
      <c r="BK151" s="163">
        <f t="shared" si="19"/>
        <v>0</v>
      </c>
      <c r="BL151" s="16" t="s">
        <v>90</v>
      </c>
      <c r="BM151" s="161" t="s">
        <v>551</v>
      </c>
    </row>
    <row r="152" spans="2:65" s="1" customFormat="1" ht="16.5" customHeight="1">
      <c r="B152" s="150"/>
      <c r="C152" s="193" t="s">
        <v>271</v>
      </c>
      <c r="D152" s="193" t="s">
        <v>293</v>
      </c>
      <c r="E152" s="194" t="s">
        <v>965</v>
      </c>
      <c r="F152" s="195" t="s">
        <v>966</v>
      </c>
      <c r="G152" s="196" t="s">
        <v>501</v>
      </c>
      <c r="H152" s="197">
        <v>2</v>
      </c>
      <c r="I152" s="198"/>
      <c r="J152" s="197">
        <f t="shared" si="10"/>
        <v>0</v>
      </c>
      <c r="K152" s="195" t="s">
        <v>1</v>
      </c>
      <c r="L152" s="199"/>
      <c r="M152" s="200" t="s">
        <v>1</v>
      </c>
      <c r="N152" s="201" t="s">
        <v>41</v>
      </c>
      <c r="O152" s="54"/>
      <c r="P152" s="159">
        <f t="shared" si="11"/>
        <v>0</v>
      </c>
      <c r="Q152" s="159">
        <v>0</v>
      </c>
      <c r="R152" s="159">
        <f t="shared" si="12"/>
        <v>0</v>
      </c>
      <c r="S152" s="159">
        <v>0</v>
      </c>
      <c r="T152" s="160">
        <f t="shared" si="13"/>
        <v>0</v>
      </c>
      <c r="AR152" s="161" t="s">
        <v>102</v>
      </c>
      <c r="AT152" s="161" t="s">
        <v>293</v>
      </c>
      <c r="AU152" s="161" t="s">
        <v>84</v>
      </c>
      <c r="AY152" s="16" t="s">
        <v>142</v>
      </c>
      <c r="BE152" s="162">
        <f t="shared" si="14"/>
        <v>0</v>
      </c>
      <c r="BF152" s="162">
        <f t="shared" si="15"/>
        <v>0</v>
      </c>
      <c r="BG152" s="162">
        <f t="shared" si="16"/>
        <v>0</v>
      </c>
      <c r="BH152" s="162">
        <f t="shared" si="17"/>
        <v>0</v>
      </c>
      <c r="BI152" s="162">
        <f t="shared" si="18"/>
        <v>0</v>
      </c>
      <c r="BJ152" s="16" t="s">
        <v>84</v>
      </c>
      <c r="BK152" s="163">
        <f t="shared" si="19"/>
        <v>0</v>
      </c>
      <c r="BL152" s="16" t="s">
        <v>90</v>
      </c>
      <c r="BM152" s="161" t="s">
        <v>554</v>
      </c>
    </row>
    <row r="153" spans="2:65" s="1" customFormat="1" ht="16.5" customHeight="1">
      <c r="B153" s="150"/>
      <c r="C153" s="193" t="s">
        <v>277</v>
      </c>
      <c r="D153" s="193" t="s">
        <v>293</v>
      </c>
      <c r="E153" s="194" t="s">
        <v>967</v>
      </c>
      <c r="F153" s="195" t="s">
        <v>968</v>
      </c>
      <c r="G153" s="196" t="s">
        <v>969</v>
      </c>
      <c r="H153" s="197">
        <v>2</v>
      </c>
      <c r="I153" s="198"/>
      <c r="J153" s="197">
        <f t="shared" si="10"/>
        <v>0</v>
      </c>
      <c r="K153" s="195" t="s">
        <v>1</v>
      </c>
      <c r="L153" s="199"/>
      <c r="M153" s="200" t="s">
        <v>1</v>
      </c>
      <c r="N153" s="201" t="s">
        <v>41</v>
      </c>
      <c r="O153" s="54"/>
      <c r="P153" s="159">
        <f t="shared" si="11"/>
        <v>0</v>
      </c>
      <c r="Q153" s="159">
        <v>0</v>
      </c>
      <c r="R153" s="159">
        <f t="shared" si="12"/>
        <v>0</v>
      </c>
      <c r="S153" s="159">
        <v>0</v>
      </c>
      <c r="T153" s="160">
        <f t="shared" si="13"/>
        <v>0</v>
      </c>
      <c r="AR153" s="161" t="s">
        <v>102</v>
      </c>
      <c r="AT153" s="161" t="s">
        <v>293</v>
      </c>
      <c r="AU153" s="161" t="s">
        <v>84</v>
      </c>
      <c r="AY153" s="16" t="s">
        <v>142</v>
      </c>
      <c r="BE153" s="162">
        <f t="shared" si="14"/>
        <v>0</v>
      </c>
      <c r="BF153" s="162">
        <f t="shared" si="15"/>
        <v>0</v>
      </c>
      <c r="BG153" s="162">
        <f t="shared" si="16"/>
        <v>0</v>
      </c>
      <c r="BH153" s="162">
        <f t="shared" si="17"/>
        <v>0</v>
      </c>
      <c r="BI153" s="162">
        <f t="shared" si="18"/>
        <v>0</v>
      </c>
      <c r="BJ153" s="16" t="s">
        <v>84</v>
      </c>
      <c r="BK153" s="163">
        <f t="shared" si="19"/>
        <v>0</v>
      </c>
      <c r="BL153" s="16" t="s">
        <v>90</v>
      </c>
      <c r="BM153" s="161" t="s">
        <v>558</v>
      </c>
    </row>
    <row r="154" spans="2:65" s="1" customFormat="1" ht="16.5" customHeight="1">
      <c r="B154" s="150"/>
      <c r="C154" s="151" t="s">
        <v>555</v>
      </c>
      <c r="D154" s="151" t="s">
        <v>144</v>
      </c>
      <c r="E154" s="152" t="s">
        <v>970</v>
      </c>
      <c r="F154" s="153" t="s">
        <v>971</v>
      </c>
      <c r="G154" s="154" t="s">
        <v>350</v>
      </c>
      <c r="H154" s="155">
        <v>72.5</v>
      </c>
      <c r="I154" s="156"/>
      <c r="J154" s="155">
        <f t="shared" si="10"/>
        <v>0</v>
      </c>
      <c r="K154" s="153" t="s">
        <v>1</v>
      </c>
      <c r="L154" s="31"/>
      <c r="M154" s="157" t="s">
        <v>1</v>
      </c>
      <c r="N154" s="158" t="s">
        <v>41</v>
      </c>
      <c r="O154" s="54"/>
      <c r="P154" s="159">
        <f t="shared" si="11"/>
        <v>0</v>
      </c>
      <c r="Q154" s="159">
        <v>0</v>
      </c>
      <c r="R154" s="159">
        <f t="shared" si="12"/>
        <v>0</v>
      </c>
      <c r="S154" s="159">
        <v>0</v>
      </c>
      <c r="T154" s="160">
        <f t="shared" si="13"/>
        <v>0</v>
      </c>
      <c r="AR154" s="161" t="s">
        <v>90</v>
      </c>
      <c r="AT154" s="161" t="s">
        <v>144</v>
      </c>
      <c r="AU154" s="161" t="s">
        <v>84</v>
      </c>
      <c r="AY154" s="16" t="s">
        <v>142</v>
      </c>
      <c r="BE154" s="162">
        <f t="shared" si="14"/>
        <v>0</v>
      </c>
      <c r="BF154" s="162">
        <f t="shared" si="15"/>
        <v>0</v>
      </c>
      <c r="BG154" s="162">
        <f t="shared" si="16"/>
        <v>0</v>
      </c>
      <c r="BH154" s="162">
        <f t="shared" si="17"/>
        <v>0</v>
      </c>
      <c r="BI154" s="162">
        <f t="shared" si="18"/>
        <v>0</v>
      </c>
      <c r="BJ154" s="16" t="s">
        <v>84</v>
      </c>
      <c r="BK154" s="163">
        <f t="shared" si="19"/>
        <v>0</v>
      </c>
      <c r="BL154" s="16" t="s">
        <v>90</v>
      </c>
      <c r="BM154" s="161" t="s">
        <v>561</v>
      </c>
    </row>
    <row r="155" spans="2:65" s="1" customFormat="1" ht="16.5" customHeight="1">
      <c r="B155" s="150"/>
      <c r="C155" s="193" t="s">
        <v>522</v>
      </c>
      <c r="D155" s="193" t="s">
        <v>293</v>
      </c>
      <c r="E155" s="194" t="s">
        <v>972</v>
      </c>
      <c r="F155" s="195" t="s">
        <v>973</v>
      </c>
      <c r="G155" s="196" t="s">
        <v>501</v>
      </c>
      <c r="H155" s="197">
        <v>1</v>
      </c>
      <c r="I155" s="198"/>
      <c r="J155" s="197">
        <f t="shared" si="10"/>
        <v>0</v>
      </c>
      <c r="K155" s="195" t="s">
        <v>1</v>
      </c>
      <c r="L155" s="199"/>
      <c r="M155" s="200" t="s">
        <v>1</v>
      </c>
      <c r="N155" s="201" t="s">
        <v>41</v>
      </c>
      <c r="O155" s="54"/>
      <c r="P155" s="159">
        <f t="shared" si="11"/>
        <v>0</v>
      </c>
      <c r="Q155" s="159">
        <v>0</v>
      </c>
      <c r="R155" s="159">
        <f t="shared" si="12"/>
        <v>0</v>
      </c>
      <c r="S155" s="159">
        <v>0</v>
      </c>
      <c r="T155" s="160">
        <f t="shared" si="13"/>
        <v>0</v>
      </c>
      <c r="AR155" s="161" t="s">
        <v>102</v>
      </c>
      <c r="AT155" s="161" t="s">
        <v>293</v>
      </c>
      <c r="AU155" s="161" t="s">
        <v>84</v>
      </c>
      <c r="AY155" s="16" t="s">
        <v>142</v>
      </c>
      <c r="BE155" s="162">
        <f t="shared" si="14"/>
        <v>0</v>
      </c>
      <c r="BF155" s="162">
        <f t="shared" si="15"/>
        <v>0</v>
      </c>
      <c r="BG155" s="162">
        <f t="shared" si="16"/>
        <v>0</v>
      </c>
      <c r="BH155" s="162">
        <f t="shared" si="17"/>
        <v>0</v>
      </c>
      <c r="BI155" s="162">
        <f t="shared" si="18"/>
        <v>0</v>
      </c>
      <c r="BJ155" s="16" t="s">
        <v>84</v>
      </c>
      <c r="BK155" s="163">
        <f t="shared" si="19"/>
        <v>0</v>
      </c>
      <c r="BL155" s="16" t="s">
        <v>90</v>
      </c>
      <c r="BM155" s="161" t="s">
        <v>565</v>
      </c>
    </row>
    <row r="156" spans="2:65" s="1" customFormat="1" ht="24" customHeight="1">
      <c r="B156" s="150"/>
      <c r="C156" s="151" t="s">
        <v>562</v>
      </c>
      <c r="D156" s="151" t="s">
        <v>144</v>
      </c>
      <c r="E156" s="152" t="s">
        <v>974</v>
      </c>
      <c r="F156" s="153" t="s">
        <v>975</v>
      </c>
      <c r="G156" s="154" t="s">
        <v>350</v>
      </c>
      <c r="H156" s="155">
        <v>63</v>
      </c>
      <c r="I156" s="156"/>
      <c r="J156" s="155">
        <f t="shared" si="10"/>
        <v>0</v>
      </c>
      <c r="K156" s="153" t="s">
        <v>1</v>
      </c>
      <c r="L156" s="31"/>
      <c r="M156" s="157" t="s">
        <v>1</v>
      </c>
      <c r="N156" s="158" t="s">
        <v>41</v>
      </c>
      <c r="O156" s="54"/>
      <c r="P156" s="159">
        <f t="shared" si="11"/>
        <v>0</v>
      </c>
      <c r="Q156" s="159">
        <v>0</v>
      </c>
      <c r="R156" s="159">
        <f t="shared" si="12"/>
        <v>0</v>
      </c>
      <c r="S156" s="159">
        <v>0</v>
      </c>
      <c r="T156" s="160">
        <f t="shared" si="13"/>
        <v>0</v>
      </c>
      <c r="AR156" s="161" t="s">
        <v>90</v>
      </c>
      <c r="AT156" s="161" t="s">
        <v>144</v>
      </c>
      <c r="AU156" s="161" t="s">
        <v>84</v>
      </c>
      <c r="AY156" s="16" t="s">
        <v>142</v>
      </c>
      <c r="BE156" s="162">
        <f t="shared" si="14"/>
        <v>0</v>
      </c>
      <c r="BF156" s="162">
        <f t="shared" si="15"/>
        <v>0</v>
      </c>
      <c r="BG156" s="162">
        <f t="shared" si="16"/>
        <v>0</v>
      </c>
      <c r="BH156" s="162">
        <f t="shared" si="17"/>
        <v>0</v>
      </c>
      <c r="BI156" s="162">
        <f t="shared" si="18"/>
        <v>0</v>
      </c>
      <c r="BJ156" s="16" t="s">
        <v>84</v>
      </c>
      <c r="BK156" s="163">
        <f t="shared" si="19"/>
        <v>0</v>
      </c>
      <c r="BL156" s="16" t="s">
        <v>90</v>
      </c>
      <c r="BM156" s="161" t="s">
        <v>568</v>
      </c>
    </row>
    <row r="157" spans="2:65" s="1" customFormat="1" ht="16.5" customHeight="1">
      <c r="B157" s="150"/>
      <c r="C157" s="193" t="s">
        <v>525</v>
      </c>
      <c r="D157" s="193" t="s">
        <v>293</v>
      </c>
      <c r="E157" s="194" t="s">
        <v>976</v>
      </c>
      <c r="F157" s="195" t="s">
        <v>977</v>
      </c>
      <c r="G157" s="196" t="s">
        <v>350</v>
      </c>
      <c r="H157" s="197">
        <v>63</v>
      </c>
      <c r="I157" s="198"/>
      <c r="J157" s="197">
        <f t="shared" si="10"/>
        <v>0</v>
      </c>
      <c r="K157" s="195" t="s">
        <v>1</v>
      </c>
      <c r="L157" s="199"/>
      <c r="M157" s="200" t="s">
        <v>1</v>
      </c>
      <c r="N157" s="201" t="s">
        <v>41</v>
      </c>
      <c r="O157" s="54"/>
      <c r="P157" s="159">
        <f t="shared" si="11"/>
        <v>0</v>
      </c>
      <c r="Q157" s="159">
        <v>0</v>
      </c>
      <c r="R157" s="159">
        <f t="shared" si="12"/>
        <v>0</v>
      </c>
      <c r="S157" s="159">
        <v>0</v>
      </c>
      <c r="T157" s="160">
        <f t="shared" si="13"/>
        <v>0</v>
      </c>
      <c r="AR157" s="161" t="s">
        <v>102</v>
      </c>
      <c r="AT157" s="161" t="s">
        <v>293</v>
      </c>
      <c r="AU157" s="161" t="s">
        <v>84</v>
      </c>
      <c r="AY157" s="16" t="s">
        <v>142</v>
      </c>
      <c r="BE157" s="162">
        <f t="shared" si="14"/>
        <v>0</v>
      </c>
      <c r="BF157" s="162">
        <f t="shared" si="15"/>
        <v>0</v>
      </c>
      <c r="BG157" s="162">
        <f t="shared" si="16"/>
        <v>0</v>
      </c>
      <c r="BH157" s="162">
        <f t="shared" si="17"/>
        <v>0</v>
      </c>
      <c r="BI157" s="162">
        <f t="shared" si="18"/>
        <v>0</v>
      </c>
      <c r="BJ157" s="16" t="s">
        <v>84</v>
      </c>
      <c r="BK157" s="163">
        <f t="shared" si="19"/>
        <v>0</v>
      </c>
      <c r="BL157" s="16" t="s">
        <v>90</v>
      </c>
      <c r="BM157" s="161" t="s">
        <v>572</v>
      </c>
    </row>
    <row r="158" spans="2:65" s="11" customFormat="1" ht="22.9" customHeight="1">
      <c r="B158" s="137"/>
      <c r="D158" s="138" t="s">
        <v>74</v>
      </c>
      <c r="E158" s="148" t="s">
        <v>978</v>
      </c>
      <c r="F158" s="148" t="s">
        <v>979</v>
      </c>
      <c r="I158" s="140"/>
      <c r="J158" s="149">
        <f>BK158</f>
        <v>0</v>
      </c>
      <c r="L158" s="137"/>
      <c r="M158" s="142"/>
      <c r="N158" s="143"/>
      <c r="O158" s="143"/>
      <c r="P158" s="144">
        <f>SUM(P159:P160)</f>
        <v>0</v>
      </c>
      <c r="Q158" s="143"/>
      <c r="R158" s="144">
        <f>SUM(R159:R160)</f>
        <v>0</v>
      </c>
      <c r="S158" s="143"/>
      <c r="T158" s="145">
        <f>SUM(T159:T160)</f>
        <v>0</v>
      </c>
      <c r="AR158" s="138" t="s">
        <v>80</v>
      </c>
      <c r="AT158" s="146" t="s">
        <v>74</v>
      </c>
      <c r="AU158" s="146" t="s">
        <v>80</v>
      </c>
      <c r="AY158" s="138" t="s">
        <v>142</v>
      </c>
      <c r="BK158" s="147">
        <f>SUM(BK159:BK160)</f>
        <v>0</v>
      </c>
    </row>
    <row r="159" spans="2:65" s="1" customFormat="1" ht="24" customHeight="1">
      <c r="B159" s="150"/>
      <c r="C159" s="151" t="s">
        <v>569</v>
      </c>
      <c r="D159" s="151" t="s">
        <v>144</v>
      </c>
      <c r="E159" s="152" t="s">
        <v>980</v>
      </c>
      <c r="F159" s="153" t="s">
        <v>981</v>
      </c>
      <c r="G159" s="154" t="s">
        <v>152</v>
      </c>
      <c r="H159" s="155">
        <v>1</v>
      </c>
      <c r="I159" s="156"/>
      <c r="J159" s="155">
        <f>ROUND(I159*H159,3)</f>
        <v>0</v>
      </c>
      <c r="K159" s="153" t="s">
        <v>1</v>
      </c>
      <c r="L159" s="31"/>
      <c r="M159" s="157" t="s">
        <v>1</v>
      </c>
      <c r="N159" s="158" t="s">
        <v>41</v>
      </c>
      <c r="O159" s="54"/>
      <c r="P159" s="159">
        <f>O159*H159</f>
        <v>0</v>
      </c>
      <c r="Q159" s="159">
        <v>0</v>
      </c>
      <c r="R159" s="159">
        <f>Q159*H159</f>
        <v>0</v>
      </c>
      <c r="S159" s="159">
        <v>0</v>
      </c>
      <c r="T159" s="160">
        <f>S159*H159</f>
        <v>0</v>
      </c>
      <c r="AR159" s="161" t="s">
        <v>90</v>
      </c>
      <c r="AT159" s="161" t="s">
        <v>144</v>
      </c>
      <c r="AU159" s="161" t="s">
        <v>84</v>
      </c>
      <c r="AY159" s="16" t="s">
        <v>142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6" t="s">
        <v>84</v>
      </c>
      <c r="BK159" s="163">
        <f>ROUND(I159*H159,3)</f>
        <v>0</v>
      </c>
      <c r="BL159" s="16" t="s">
        <v>90</v>
      </c>
      <c r="BM159" s="161" t="s">
        <v>575</v>
      </c>
    </row>
    <row r="160" spans="2:65" s="1" customFormat="1" ht="16.5" customHeight="1">
      <c r="B160" s="150"/>
      <c r="C160" s="151" t="s">
        <v>528</v>
      </c>
      <c r="D160" s="151" t="s">
        <v>144</v>
      </c>
      <c r="E160" s="152" t="s">
        <v>982</v>
      </c>
      <c r="F160" s="153" t="s">
        <v>983</v>
      </c>
      <c r="G160" s="154" t="s">
        <v>152</v>
      </c>
      <c r="H160" s="155">
        <v>1</v>
      </c>
      <c r="I160" s="156"/>
      <c r="J160" s="155">
        <f>ROUND(I160*H160,3)</f>
        <v>0</v>
      </c>
      <c r="K160" s="153" t="s">
        <v>1</v>
      </c>
      <c r="L160" s="31"/>
      <c r="M160" s="157" t="s">
        <v>1</v>
      </c>
      <c r="N160" s="158" t="s">
        <v>41</v>
      </c>
      <c r="O160" s="54"/>
      <c r="P160" s="159">
        <f>O160*H160</f>
        <v>0</v>
      </c>
      <c r="Q160" s="159">
        <v>0</v>
      </c>
      <c r="R160" s="159">
        <f>Q160*H160</f>
        <v>0</v>
      </c>
      <c r="S160" s="159">
        <v>0</v>
      </c>
      <c r="T160" s="160">
        <f>S160*H160</f>
        <v>0</v>
      </c>
      <c r="AR160" s="161" t="s">
        <v>90</v>
      </c>
      <c r="AT160" s="161" t="s">
        <v>144</v>
      </c>
      <c r="AU160" s="161" t="s">
        <v>84</v>
      </c>
      <c r="AY160" s="16" t="s">
        <v>142</v>
      </c>
      <c r="BE160" s="162">
        <f>IF(N160="základná",J160,0)</f>
        <v>0</v>
      </c>
      <c r="BF160" s="162">
        <f>IF(N160="znížená",J160,0)</f>
        <v>0</v>
      </c>
      <c r="BG160" s="162">
        <f>IF(N160="zákl. prenesená",J160,0)</f>
        <v>0</v>
      </c>
      <c r="BH160" s="162">
        <f>IF(N160="zníž. prenesená",J160,0)</f>
        <v>0</v>
      </c>
      <c r="BI160" s="162">
        <f>IF(N160="nulová",J160,0)</f>
        <v>0</v>
      </c>
      <c r="BJ160" s="16" t="s">
        <v>84</v>
      </c>
      <c r="BK160" s="163">
        <f>ROUND(I160*H160,3)</f>
        <v>0</v>
      </c>
      <c r="BL160" s="16" t="s">
        <v>90</v>
      </c>
      <c r="BM160" s="161" t="s">
        <v>579</v>
      </c>
    </row>
    <row r="161" spans="2:65" s="11" customFormat="1" ht="25.9" customHeight="1">
      <c r="B161" s="137"/>
      <c r="D161" s="138" t="s">
        <v>74</v>
      </c>
      <c r="E161" s="139" t="s">
        <v>984</v>
      </c>
      <c r="F161" s="139" t="s">
        <v>985</v>
      </c>
      <c r="I161" s="140"/>
      <c r="J161" s="141">
        <f>BK161</f>
        <v>0</v>
      </c>
      <c r="L161" s="137"/>
      <c r="M161" s="142"/>
      <c r="N161" s="143"/>
      <c r="O161" s="143"/>
      <c r="P161" s="144">
        <f>P162</f>
        <v>0</v>
      </c>
      <c r="Q161" s="143"/>
      <c r="R161" s="144">
        <f>R162</f>
        <v>0</v>
      </c>
      <c r="S161" s="143"/>
      <c r="T161" s="145">
        <f>T162</f>
        <v>0</v>
      </c>
      <c r="AR161" s="138" t="s">
        <v>80</v>
      </c>
      <c r="AT161" s="146" t="s">
        <v>74</v>
      </c>
      <c r="AU161" s="146" t="s">
        <v>75</v>
      </c>
      <c r="AY161" s="138" t="s">
        <v>142</v>
      </c>
      <c r="BK161" s="147">
        <f>BK162</f>
        <v>0</v>
      </c>
    </row>
    <row r="162" spans="2:65" s="11" customFormat="1" ht="22.9" customHeight="1">
      <c r="B162" s="137"/>
      <c r="D162" s="138" t="s">
        <v>74</v>
      </c>
      <c r="E162" s="148" t="s">
        <v>986</v>
      </c>
      <c r="F162" s="148" t="s">
        <v>987</v>
      </c>
      <c r="I162" s="140"/>
      <c r="J162" s="149">
        <f>BK162</f>
        <v>0</v>
      </c>
      <c r="L162" s="137"/>
      <c r="M162" s="142"/>
      <c r="N162" s="143"/>
      <c r="O162" s="143"/>
      <c r="P162" s="144">
        <f>SUM(P163:P170)</f>
        <v>0</v>
      </c>
      <c r="Q162" s="143"/>
      <c r="R162" s="144">
        <f>SUM(R163:R170)</f>
        <v>0</v>
      </c>
      <c r="S162" s="143"/>
      <c r="T162" s="145">
        <f>SUM(T163:T170)</f>
        <v>0</v>
      </c>
      <c r="AR162" s="138" t="s">
        <v>80</v>
      </c>
      <c r="AT162" s="146" t="s">
        <v>74</v>
      </c>
      <c r="AU162" s="146" t="s">
        <v>80</v>
      </c>
      <c r="AY162" s="138" t="s">
        <v>142</v>
      </c>
      <c r="BK162" s="147">
        <f>SUM(BK163:BK170)</f>
        <v>0</v>
      </c>
    </row>
    <row r="163" spans="2:65" s="1" customFormat="1" ht="24" customHeight="1">
      <c r="B163" s="150"/>
      <c r="C163" s="151" t="s">
        <v>576</v>
      </c>
      <c r="D163" s="151" t="s">
        <v>144</v>
      </c>
      <c r="E163" s="152" t="s">
        <v>988</v>
      </c>
      <c r="F163" s="153" t="s">
        <v>989</v>
      </c>
      <c r="G163" s="154" t="s">
        <v>501</v>
      </c>
      <c r="H163" s="155">
        <v>2</v>
      </c>
      <c r="I163" s="156"/>
      <c r="J163" s="155">
        <f t="shared" ref="J163:J170" si="20">ROUND(I163*H163,3)</f>
        <v>0</v>
      </c>
      <c r="K163" s="153" t="s">
        <v>1</v>
      </c>
      <c r="L163" s="31"/>
      <c r="M163" s="157" t="s">
        <v>1</v>
      </c>
      <c r="N163" s="158" t="s">
        <v>41</v>
      </c>
      <c r="O163" s="54"/>
      <c r="P163" s="159">
        <f t="shared" ref="P163:P170" si="21">O163*H163</f>
        <v>0</v>
      </c>
      <c r="Q163" s="159">
        <v>0</v>
      </c>
      <c r="R163" s="159">
        <f t="shared" ref="R163:R170" si="22">Q163*H163</f>
        <v>0</v>
      </c>
      <c r="S163" s="159">
        <v>0</v>
      </c>
      <c r="T163" s="160">
        <f t="shared" ref="T163:T170" si="23">S163*H163</f>
        <v>0</v>
      </c>
      <c r="AR163" s="161" t="s">
        <v>90</v>
      </c>
      <c r="AT163" s="161" t="s">
        <v>144</v>
      </c>
      <c r="AU163" s="161" t="s">
        <v>84</v>
      </c>
      <c r="AY163" s="16" t="s">
        <v>142</v>
      </c>
      <c r="BE163" s="162">
        <f t="shared" ref="BE163:BE170" si="24">IF(N163="základná",J163,0)</f>
        <v>0</v>
      </c>
      <c r="BF163" s="162">
        <f t="shared" ref="BF163:BF170" si="25">IF(N163="znížená",J163,0)</f>
        <v>0</v>
      </c>
      <c r="BG163" s="162">
        <f t="shared" ref="BG163:BG170" si="26">IF(N163="zákl. prenesená",J163,0)</f>
        <v>0</v>
      </c>
      <c r="BH163" s="162">
        <f t="shared" ref="BH163:BH170" si="27">IF(N163="zníž. prenesená",J163,0)</f>
        <v>0</v>
      </c>
      <c r="BI163" s="162">
        <f t="shared" ref="BI163:BI170" si="28">IF(N163="nulová",J163,0)</f>
        <v>0</v>
      </c>
      <c r="BJ163" s="16" t="s">
        <v>84</v>
      </c>
      <c r="BK163" s="163">
        <f t="shared" ref="BK163:BK170" si="29">ROUND(I163*H163,3)</f>
        <v>0</v>
      </c>
      <c r="BL163" s="16" t="s">
        <v>90</v>
      </c>
      <c r="BM163" s="161" t="s">
        <v>582</v>
      </c>
    </row>
    <row r="164" spans="2:65" s="1" customFormat="1" ht="24" customHeight="1">
      <c r="B164" s="150"/>
      <c r="C164" s="151" t="s">
        <v>383</v>
      </c>
      <c r="D164" s="151" t="s">
        <v>144</v>
      </c>
      <c r="E164" s="152" t="s">
        <v>990</v>
      </c>
      <c r="F164" s="153" t="s">
        <v>991</v>
      </c>
      <c r="G164" s="154" t="s">
        <v>992</v>
      </c>
      <c r="H164" s="155">
        <v>1</v>
      </c>
      <c r="I164" s="156"/>
      <c r="J164" s="155">
        <f t="shared" si="20"/>
        <v>0</v>
      </c>
      <c r="K164" s="153" t="s">
        <v>1</v>
      </c>
      <c r="L164" s="31"/>
      <c r="M164" s="157" t="s">
        <v>1</v>
      </c>
      <c r="N164" s="158" t="s">
        <v>41</v>
      </c>
      <c r="O164" s="54"/>
      <c r="P164" s="159">
        <f t="shared" si="21"/>
        <v>0</v>
      </c>
      <c r="Q164" s="159">
        <v>0</v>
      </c>
      <c r="R164" s="159">
        <f t="shared" si="22"/>
        <v>0</v>
      </c>
      <c r="S164" s="159">
        <v>0</v>
      </c>
      <c r="T164" s="160">
        <f t="shared" si="23"/>
        <v>0</v>
      </c>
      <c r="AR164" s="161" t="s">
        <v>90</v>
      </c>
      <c r="AT164" s="161" t="s">
        <v>144</v>
      </c>
      <c r="AU164" s="161" t="s">
        <v>84</v>
      </c>
      <c r="AY164" s="16" t="s">
        <v>142</v>
      </c>
      <c r="BE164" s="162">
        <f t="shared" si="24"/>
        <v>0</v>
      </c>
      <c r="BF164" s="162">
        <f t="shared" si="25"/>
        <v>0</v>
      </c>
      <c r="BG164" s="162">
        <f t="shared" si="26"/>
        <v>0</v>
      </c>
      <c r="BH164" s="162">
        <f t="shared" si="27"/>
        <v>0</v>
      </c>
      <c r="BI164" s="162">
        <f t="shared" si="28"/>
        <v>0</v>
      </c>
      <c r="BJ164" s="16" t="s">
        <v>84</v>
      </c>
      <c r="BK164" s="163">
        <f t="shared" si="29"/>
        <v>0</v>
      </c>
      <c r="BL164" s="16" t="s">
        <v>90</v>
      </c>
      <c r="BM164" s="161" t="s">
        <v>586</v>
      </c>
    </row>
    <row r="165" spans="2:65" s="1" customFormat="1" ht="24" customHeight="1">
      <c r="B165" s="150"/>
      <c r="C165" s="151" t="s">
        <v>583</v>
      </c>
      <c r="D165" s="151" t="s">
        <v>144</v>
      </c>
      <c r="E165" s="152" t="s">
        <v>993</v>
      </c>
      <c r="F165" s="153" t="s">
        <v>994</v>
      </c>
      <c r="G165" s="154" t="s">
        <v>350</v>
      </c>
      <c r="H165" s="155">
        <v>6</v>
      </c>
      <c r="I165" s="156"/>
      <c r="J165" s="155">
        <f t="shared" si="20"/>
        <v>0</v>
      </c>
      <c r="K165" s="153" t="s">
        <v>1</v>
      </c>
      <c r="L165" s="31"/>
      <c r="M165" s="157" t="s">
        <v>1</v>
      </c>
      <c r="N165" s="158" t="s">
        <v>41</v>
      </c>
      <c r="O165" s="54"/>
      <c r="P165" s="159">
        <f t="shared" si="21"/>
        <v>0</v>
      </c>
      <c r="Q165" s="159">
        <v>0</v>
      </c>
      <c r="R165" s="159">
        <f t="shared" si="22"/>
        <v>0</v>
      </c>
      <c r="S165" s="159">
        <v>0</v>
      </c>
      <c r="T165" s="160">
        <f t="shared" si="23"/>
        <v>0</v>
      </c>
      <c r="AR165" s="161" t="s">
        <v>90</v>
      </c>
      <c r="AT165" s="161" t="s">
        <v>144</v>
      </c>
      <c r="AU165" s="161" t="s">
        <v>84</v>
      </c>
      <c r="AY165" s="16" t="s">
        <v>142</v>
      </c>
      <c r="BE165" s="162">
        <f t="shared" si="24"/>
        <v>0</v>
      </c>
      <c r="BF165" s="162">
        <f t="shared" si="25"/>
        <v>0</v>
      </c>
      <c r="BG165" s="162">
        <f t="shared" si="26"/>
        <v>0</v>
      </c>
      <c r="BH165" s="162">
        <f t="shared" si="27"/>
        <v>0</v>
      </c>
      <c r="BI165" s="162">
        <f t="shared" si="28"/>
        <v>0</v>
      </c>
      <c r="BJ165" s="16" t="s">
        <v>84</v>
      </c>
      <c r="BK165" s="163">
        <f t="shared" si="29"/>
        <v>0</v>
      </c>
      <c r="BL165" s="16" t="s">
        <v>90</v>
      </c>
      <c r="BM165" s="161" t="s">
        <v>589</v>
      </c>
    </row>
    <row r="166" spans="2:65" s="1" customFormat="1" ht="16.5" customHeight="1">
      <c r="B166" s="150"/>
      <c r="C166" s="151" t="s">
        <v>533</v>
      </c>
      <c r="D166" s="151" t="s">
        <v>144</v>
      </c>
      <c r="E166" s="152" t="s">
        <v>995</v>
      </c>
      <c r="F166" s="153" t="s">
        <v>996</v>
      </c>
      <c r="G166" s="154" t="s">
        <v>350</v>
      </c>
      <c r="H166" s="155">
        <v>6</v>
      </c>
      <c r="I166" s="156"/>
      <c r="J166" s="155">
        <f t="shared" si="20"/>
        <v>0</v>
      </c>
      <c r="K166" s="153" t="s">
        <v>1</v>
      </c>
      <c r="L166" s="31"/>
      <c r="M166" s="157" t="s">
        <v>1</v>
      </c>
      <c r="N166" s="158" t="s">
        <v>41</v>
      </c>
      <c r="O166" s="54"/>
      <c r="P166" s="159">
        <f t="shared" si="21"/>
        <v>0</v>
      </c>
      <c r="Q166" s="159">
        <v>0</v>
      </c>
      <c r="R166" s="159">
        <f t="shared" si="22"/>
        <v>0</v>
      </c>
      <c r="S166" s="159">
        <v>0</v>
      </c>
      <c r="T166" s="160">
        <f t="shared" si="23"/>
        <v>0</v>
      </c>
      <c r="AR166" s="161" t="s">
        <v>90</v>
      </c>
      <c r="AT166" s="161" t="s">
        <v>144</v>
      </c>
      <c r="AU166" s="161" t="s">
        <v>84</v>
      </c>
      <c r="AY166" s="16" t="s">
        <v>142</v>
      </c>
      <c r="BE166" s="162">
        <f t="shared" si="24"/>
        <v>0</v>
      </c>
      <c r="BF166" s="162">
        <f t="shared" si="25"/>
        <v>0</v>
      </c>
      <c r="BG166" s="162">
        <f t="shared" si="26"/>
        <v>0</v>
      </c>
      <c r="BH166" s="162">
        <f t="shared" si="27"/>
        <v>0</v>
      </c>
      <c r="BI166" s="162">
        <f t="shared" si="28"/>
        <v>0</v>
      </c>
      <c r="BJ166" s="16" t="s">
        <v>84</v>
      </c>
      <c r="BK166" s="163">
        <f t="shared" si="29"/>
        <v>0</v>
      </c>
      <c r="BL166" s="16" t="s">
        <v>90</v>
      </c>
      <c r="BM166" s="161" t="s">
        <v>592</v>
      </c>
    </row>
    <row r="167" spans="2:65" s="1" customFormat="1" ht="16.5" customHeight="1">
      <c r="B167" s="150"/>
      <c r="C167" s="151" t="s">
        <v>590</v>
      </c>
      <c r="D167" s="151" t="s">
        <v>144</v>
      </c>
      <c r="E167" s="152" t="s">
        <v>997</v>
      </c>
      <c r="F167" s="153" t="s">
        <v>998</v>
      </c>
      <c r="G167" s="154" t="s">
        <v>992</v>
      </c>
      <c r="H167" s="155">
        <v>1</v>
      </c>
      <c r="I167" s="156"/>
      <c r="J167" s="155">
        <f t="shared" si="20"/>
        <v>0</v>
      </c>
      <c r="K167" s="153" t="s">
        <v>1</v>
      </c>
      <c r="L167" s="31"/>
      <c r="M167" s="157" t="s">
        <v>1</v>
      </c>
      <c r="N167" s="158" t="s">
        <v>41</v>
      </c>
      <c r="O167" s="54"/>
      <c r="P167" s="159">
        <f t="shared" si="21"/>
        <v>0</v>
      </c>
      <c r="Q167" s="159">
        <v>0</v>
      </c>
      <c r="R167" s="159">
        <f t="shared" si="22"/>
        <v>0</v>
      </c>
      <c r="S167" s="159">
        <v>0</v>
      </c>
      <c r="T167" s="160">
        <f t="shared" si="23"/>
        <v>0</v>
      </c>
      <c r="AR167" s="161" t="s">
        <v>90</v>
      </c>
      <c r="AT167" s="161" t="s">
        <v>144</v>
      </c>
      <c r="AU167" s="161" t="s">
        <v>84</v>
      </c>
      <c r="AY167" s="16" t="s">
        <v>142</v>
      </c>
      <c r="BE167" s="162">
        <f t="shared" si="24"/>
        <v>0</v>
      </c>
      <c r="BF167" s="162">
        <f t="shared" si="25"/>
        <v>0</v>
      </c>
      <c r="BG167" s="162">
        <f t="shared" si="26"/>
        <v>0</v>
      </c>
      <c r="BH167" s="162">
        <f t="shared" si="27"/>
        <v>0</v>
      </c>
      <c r="BI167" s="162">
        <f t="shared" si="28"/>
        <v>0</v>
      </c>
      <c r="BJ167" s="16" t="s">
        <v>84</v>
      </c>
      <c r="BK167" s="163">
        <f t="shared" si="29"/>
        <v>0</v>
      </c>
      <c r="BL167" s="16" t="s">
        <v>90</v>
      </c>
      <c r="BM167" s="161" t="s">
        <v>594</v>
      </c>
    </row>
    <row r="168" spans="2:65" s="1" customFormat="1" ht="16.5" customHeight="1">
      <c r="B168" s="150"/>
      <c r="C168" s="151" t="s">
        <v>536</v>
      </c>
      <c r="D168" s="151" t="s">
        <v>144</v>
      </c>
      <c r="E168" s="152" t="s">
        <v>999</v>
      </c>
      <c r="F168" s="153" t="s">
        <v>1000</v>
      </c>
      <c r="G168" s="154" t="s">
        <v>501</v>
      </c>
      <c r="H168" s="155">
        <v>2</v>
      </c>
      <c r="I168" s="156"/>
      <c r="J168" s="155">
        <f t="shared" si="20"/>
        <v>0</v>
      </c>
      <c r="K168" s="153" t="s">
        <v>1</v>
      </c>
      <c r="L168" s="31"/>
      <c r="M168" s="157" t="s">
        <v>1</v>
      </c>
      <c r="N168" s="158" t="s">
        <v>41</v>
      </c>
      <c r="O168" s="54"/>
      <c r="P168" s="159">
        <f t="shared" si="21"/>
        <v>0</v>
      </c>
      <c r="Q168" s="159">
        <v>0</v>
      </c>
      <c r="R168" s="159">
        <f t="shared" si="22"/>
        <v>0</v>
      </c>
      <c r="S168" s="159">
        <v>0</v>
      </c>
      <c r="T168" s="160">
        <f t="shared" si="23"/>
        <v>0</v>
      </c>
      <c r="AR168" s="161" t="s">
        <v>90</v>
      </c>
      <c r="AT168" s="161" t="s">
        <v>144</v>
      </c>
      <c r="AU168" s="161" t="s">
        <v>84</v>
      </c>
      <c r="AY168" s="16" t="s">
        <v>142</v>
      </c>
      <c r="BE168" s="162">
        <f t="shared" si="24"/>
        <v>0</v>
      </c>
      <c r="BF168" s="162">
        <f t="shared" si="25"/>
        <v>0</v>
      </c>
      <c r="BG168" s="162">
        <f t="shared" si="26"/>
        <v>0</v>
      </c>
      <c r="BH168" s="162">
        <f t="shared" si="27"/>
        <v>0</v>
      </c>
      <c r="BI168" s="162">
        <f t="shared" si="28"/>
        <v>0</v>
      </c>
      <c r="BJ168" s="16" t="s">
        <v>84</v>
      </c>
      <c r="BK168" s="163">
        <f t="shared" si="29"/>
        <v>0</v>
      </c>
      <c r="BL168" s="16" t="s">
        <v>90</v>
      </c>
      <c r="BM168" s="161" t="s">
        <v>598</v>
      </c>
    </row>
    <row r="169" spans="2:65" s="1" customFormat="1" ht="16.5" customHeight="1">
      <c r="B169" s="150"/>
      <c r="C169" s="151" t="s">
        <v>595</v>
      </c>
      <c r="D169" s="151" t="s">
        <v>144</v>
      </c>
      <c r="E169" s="152" t="s">
        <v>1001</v>
      </c>
      <c r="F169" s="153" t="s">
        <v>1002</v>
      </c>
      <c r="G169" s="154" t="s">
        <v>501</v>
      </c>
      <c r="H169" s="155">
        <v>1</v>
      </c>
      <c r="I169" s="156"/>
      <c r="J169" s="155">
        <f t="shared" si="20"/>
        <v>0</v>
      </c>
      <c r="K169" s="153" t="s">
        <v>1</v>
      </c>
      <c r="L169" s="31"/>
      <c r="M169" s="157" t="s">
        <v>1</v>
      </c>
      <c r="N169" s="158" t="s">
        <v>41</v>
      </c>
      <c r="O169" s="54"/>
      <c r="P169" s="159">
        <f t="shared" si="21"/>
        <v>0</v>
      </c>
      <c r="Q169" s="159">
        <v>0</v>
      </c>
      <c r="R169" s="159">
        <f t="shared" si="22"/>
        <v>0</v>
      </c>
      <c r="S169" s="159">
        <v>0</v>
      </c>
      <c r="T169" s="160">
        <f t="shared" si="23"/>
        <v>0</v>
      </c>
      <c r="AR169" s="161" t="s">
        <v>90</v>
      </c>
      <c r="AT169" s="161" t="s">
        <v>144</v>
      </c>
      <c r="AU169" s="161" t="s">
        <v>84</v>
      </c>
      <c r="AY169" s="16" t="s">
        <v>142</v>
      </c>
      <c r="BE169" s="162">
        <f t="shared" si="24"/>
        <v>0</v>
      </c>
      <c r="BF169" s="162">
        <f t="shared" si="25"/>
        <v>0</v>
      </c>
      <c r="BG169" s="162">
        <f t="shared" si="26"/>
        <v>0</v>
      </c>
      <c r="BH169" s="162">
        <f t="shared" si="27"/>
        <v>0</v>
      </c>
      <c r="BI169" s="162">
        <f t="shared" si="28"/>
        <v>0</v>
      </c>
      <c r="BJ169" s="16" t="s">
        <v>84</v>
      </c>
      <c r="BK169" s="163">
        <f t="shared" si="29"/>
        <v>0</v>
      </c>
      <c r="BL169" s="16" t="s">
        <v>90</v>
      </c>
      <c r="BM169" s="161" t="s">
        <v>601</v>
      </c>
    </row>
    <row r="170" spans="2:65" s="1" customFormat="1" ht="16.5" customHeight="1">
      <c r="B170" s="150"/>
      <c r="C170" s="151" t="s">
        <v>539</v>
      </c>
      <c r="D170" s="151" t="s">
        <v>144</v>
      </c>
      <c r="E170" s="152" t="s">
        <v>1003</v>
      </c>
      <c r="F170" s="153" t="s">
        <v>1004</v>
      </c>
      <c r="G170" s="154" t="s">
        <v>501</v>
      </c>
      <c r="H170" s="155">
        <v>1</v>
      </c>
      <c r="I170" s="156"/>
      <c r="J170" s="155">
        <f t="shared" si="20"/>
        <v>0</v>
      </c>
      <c r="K170" s="153" t="s">
        <v>1</v>
      </c>
      <c r="L170" s="31"/>
      <c r="M170" s="157" t="s">
        <v>1</v>
      </c>
      <c r="N170" s="158" t="s">
        <v>41</v>
      </c>
      <c r="O170" s="54"/>
      <c r="P170" s="159">
        <f t="shared" si="21"/>
        <v>0</v>
      </c>
      <c r="Q170" s="159">
        <v>0</v>
      </c>
      <c r="R170" s="159">
        <f t="shared" si="22"/>
        <v>0</v>
      </c>
      <c r="S170" s="159">
        <v>0</v>
      </c>
      <c r="T170" s="160">
        <f t="shared" si="23"/>
        <v>0</v>
      </c>
      <c r="AR170" s="161" t="s">
        <v>90</v>
      </c>
      <c r="AT170" s="161" t="s">
        <v>144</v>
      </c>
      <c r="AU170" s="161" t="s">
        <v>84</v>
      </c>
      <c r="AY170" s="16" t="s">
        <v>142</v>
      </c>
      <c r="BE170" s="162">
        <f t="shared" si="24"/>
        <v>0</v>
      </c>
      <c r="BF170" s="162">
        <f t="shared" si="25"/>
        <v>0</v>
      </c>
      <c r="BG170" s="162">
        <f t="shared" si="26"/>
        <v>0</v>
      </c>
      <c r="BH170" s="162">
        <f t="shared" si="27"/>
        <v>0</v>
      </c>
      <c r="BI170" s="162">
        <f t="shared" si="28"/>
        <v>0</v>
      </c>
      <c r="BJ170" s="16" t="s">
        <v>84</v>
      </c>
      <c r="BK170" s="163">
        <f t="shared" si="29"/>
        <v>0</v>
      </c>
      <c r="BL170" s="16" t="s">
        <v>90</v>
      </c>
      <c r="BM170" s="161" t="s">
        <v>605</v>
      </c>
    </row>
    <row r="171" spans="2:65" s="11" customFormat="1" ht="25.9" customHeight="1">
      <c r="B171" s="137"/>
      <c r="D171" s="138" t="s">
        <v>74</v>
      </c>
      <c r="E171" s="139" t="s">
        <v>1005</v>
      </c>
      <c r="F171" s="139" t="s">
        <v>492</v>
      </c>
      <c r="I171" s="140"/>
      <c r="J171" s="141">
        <f>BK171</f>
        <v>0</v>
      </c>
      <c r="L171" s="137"/>
      <c r="M171" s="142"/>
      <c r="N171" s="143"/>
      <c r="O171" s="143"/>
      <c r="P171" s="144">
        <f>P172</f>
        <v>0</v>
      </c>
      <c r="Q171" s="143"/>
      <c r="R171" s="144">
        <f>R172</f>
        <v>0</v>
      </c>
      <c r="S171" s="143"/>
      <c r="T171" s="145">
        <f>T172</f>
        <v>0</v>
      </c>
      <c r="AR171" s="138" t="s">
        <v>80</v>
      </c>
      <c r="AT171" s="146" t="s">
        <v>74</v>
      </c>
      <c r="AU171" s="146" t="s">
        <v>75</v>
      </c>
      <c r="AY171" s="138" t="s">
        <v>142</v>
      </c>
      <c r="BK171" s="147">
        <f>BK172</f>
        <v>0</v>
      </c>
    </row>
    <row r="172" spans="2:65" s="11" customFormat="1" ht="22.9" customHeight="1">
      <c r="B172" s="137"/>
      <c r="D172" s="138" t="s">
        <v>74</v>
      </c>
      <c r="E172" s="148" t="s">
        <v>1006</v>
      </c>
      <c r="F172" s="148" t="s">
        <v>1007</v>
      </c>
      <c r="I172" s="140"/>
      <c r="J172" s="149">
        <f>BK172</f>
        <v>0</v>
      </c>
      <c r="L172" s="137"/>
      <c r="M172" s="142"/>
      <c r="N172" s="143"/>
      <c r="O172" s="143"/>
      <c r="P172" s="144">
        <f>P173</f>
        <v>0</v>
      </c>
      <c r="Q172" s="143"/>
      <c r="R172" s="144">
        <f>R173</f>
        <v>0</v>
      </c>
      <c r="S172" s="143"/>
      <c r="T172" s="145">
        <f>T173</f>
        <v>0</v>
      </c>
      <c r="AR172" s="138" t="s">
        <v>80</v>
      </c>
      <c r="AT172" s="146" t="s">
        <v>74</v>
      </c>
      <c r="AU172" s="146" t="s">
        <v>80</v>
      </c>
      <c r="AY172" s="138" t="s">
        <v>142</v>
      </c>
      <c r="BK172" s="147">
        <f>BK173</f>
        <v>0</v>
      </c>
    </row>
    <row r="173" spans="2:65" s="1" customFormat="1" ht="16.5" customHeight="1">
      <c r="B173" s="150"/>
      <c r="C173" s="151" t="s">
        <v>602</v>
      </c>
      <c r="D173" s="151" t="s">
        <v>144</v>
      </c>
      <c r="E173" s="152" t="s">
        <v>1008</v>
      </c>
      <c r="F173" s="153" t="s">
        <v>1009</v>
      </c>
      <c r="G173" s="154" t="s">
        <v>350</v>
      </c>
      <c r="H173" s="155">
        <v>63</v>
      </c>
      <c r="I173" s="156"/>
      <c r="J173" s="155">
        <f>ROUND(I173*H173,3)</f>
        <v>0</v>
      </c>
      <c r="K173" s="153" t="s">
        <v>1</v>
      </c>
      <c r="L173" s="31"/>
      <c r="M173" s="188" t="s">
        <v>1</v>
      </c>
      <c r="N173" s="189" t="s">
        <v>41</v>
      </c>
      <c r="O173" s="190"/>
      <c r="P173" s="191">
        <f>O173*H173</f>
        <v>0</v>
      </c>
      <c r="Q173" s="191">
        <v>0</v>
      </c>
      <c r="R173" s="191">
        <f>Q173*H173</f>
        <v>0</v>
      </c>
      <c r="S173" s="191">
        <v>0</v>
      </c>
      <c r="T173" s="192">
        <f>S173*H173</f>
        <v>0</v>
      </c>
      <c r="AR173" s="161" t="s">
        <v>90</v>
      </c>
      <c r="AT173" s="161" t="s">
        <v>144</v>
      </c>
      <c r="AU173" s="161" t="s">
        <v>84</v>
      </c>
      <c r="AY173" s="16" t="s">
        <v>142</v>
      </c>
      <c r="BE173" s="162">
        <f>IF(N173="základná",J173,0)</f>
        <v>0</v>
      </c>
      <c r="BF173" s="162">
        <f>IF(N173="znížená",J173,0)</f>
        <v>0</v>
      </c>
      <c r="BG173" s="162">
        <f>IF(N173="zákl. prenesená",J173,0)</f>
        <v>0</v>
      </c>
      <c r="BH173" s="162">
        <f>IF(N173="zníž. prenesená",J173,0)</f>
        <v>0</v>
      </c>
      <c r="BI173" s="162">
        <f>IF(N173="nulová",J173,0)</f>
        <v>0</v>
      </c>
      <c r="BJ173" s="16" t="s">
        <v>84</v>
      </c>
      <c r="BK173" s="163">
        <f>ROUND(I173*H173,3)</f>
        <v>0</v>
      </c>
      <c r="BL173" s="16" t="s">
        <v>90</v>
      </c>
      <c r="BM173" s="161" t="s">
        <v>608</v>
      </c>
    </row>
    <row r="174" spans="2:65" s="1" customFormat="1" ht="6.95" customHeight="1">
      <c r="B174" s="43"/>
      <c r="C174" s="44"/>
      <c r="D174" s="44"/>
      <c r="E174" s="44"/>
      <c r="F174" s="44"/>
      <c r="G174" s="44"/>
      <c r="H174" s="44"/>
      <c r="I174" s="111"/>
      <c r="J174" s="44"/>
      <c r="K174" s="44"/>
      <c r="L174" s="31"/>
    </row>
  </sheetData>
  <autoFilter ref="C124:K173" xr:uid="{00000000-0009-0000-0000-000007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75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7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104</v>
      </c>
    </row>
    <row r="3" spans="2:46" ht="6.95" customHeight="1">
      <c r="B3" s="17"/>
      <c r="C3" s="18"/>
      <c r="D3" s="18"/>
      <c r="E3" s="18"/>
      <c r="F3" s="18"/>
      <c r="G3" s="18"/>
      <c r="H3" s="18"/>
      <c r="I3" s="88"/>
      <c r="J3" s="18"/>
      <c r="K3" s="18"/>
      <c r="L3" s="19"/>
      <c r="AT3" s="16" t="s">
        <v>75</v>
      </c>
    </row>
    <row r="4" spans="2:46" ht="24.95" customHeight="1">
      <c r="B4" s="19"/>
      <c r="D4" s="20" t="s">
        <v>114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16.5" customHeight="1">
      <c r="B7" s="19"/>
      <c r="E7" s="241" t="str">
        <f>'Rekapitulácia stavby'!K6</f>
        <v>Revitalizácia átria Trenčín</v>
      </c>
      <c r="F7" s="242"/>
      <c r="G7" s="242"/>
      <c r="H7" s="242"/>
      <c r="L7" s="19"/>
    </row>
    <row r="8" spans="2:46" s="1" customFormat="1" ht="12" customHeight="1">
      <c r="B8" s="31"/>
      <c r="D8" s="26" t="s">
        <v>115</v>
      </c>
      <c r="I8" s="90"/>
      <c r="L8" s="31"/>
    </row>
    <row r="9" spans="2:46" s="1" customFormat="1" ht="36.950000000000003" customHeight="1">
      <c r="B9" s="31"/>
      <c r="E9" s="221" t="s">
        <v>1010</v>
      </c>
      <c r="F9" s="243"/>
      <c r="G9" s="243"/>
      <c r="H9" s="243"/>
      <c r="I9" s="90"/>
      <c r="L9" s="31"/>
    </row>
    <row r="10" spans="2:46" s="1" customFormat="1" ht="11.25">
      <c r="B10" s="31"/>
      <c r="I10" s="90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91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91" t="s">
        <v>20</v>
      </c>
      <c r="J12" s="51" t="str">
        <f>'Rekapitulácia stavby'!AN8</f>
        <v>12.6.2019</v>
      </c>
      <c r="L12" s="31"/>
    </row>
    <row r="13" spans="2:46" s="1" customFormat="1" ht="10.9" customHeight="1">
      <c r="B13" s="31"/>
      <c r="I13" s="90"/>
      <c r="L13" s="31"/>
    </row>
    <row r="14" spans="2:46" s="1" customFormat="1" ht="12" customHeight="1">
      <c r="B14" s="31"/>
      <c r="D14" s="26" t="s">
        <v>22</v>
      </c>
      <c r="I14" s="91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91" t="s">
        <v>25</v>
      </c>
      <c r="J15" s="24" t="s">
        <v>1</v>
      </c>
      <c r="L15" s="31"/>
    </row>
    <row r="16" spans="2:46" s="1" customFormat="1" ht="6.95" customHeight="1">
      <c r="B16" s="31"/>
      <c r="I16" s="90"/>
      <c r="L16" s="31"/>
    </row>
    <row r="17" spans="2:12" s="1" customFormat="1" ht="12" customHeight="1">
      <c r="B17" s="31"/>
      <c r="D17" s="26" t="s">
        <v>26</v>
      </c>
      <c r="I17" s="91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4" t="str">
        <f>'Rekapitulácia stavby'!E14</f>
        <v>Vyplň údaj</v>
      </c>
      <c r="F18" s="224"/>
      <c r="G18" s="224"/>
      <c r="H18" s="224"/>
      <c r="I18" s="91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I19" s="90"/>
      <c r="L19" s="31"/>
    </row>
    <row r="20" spans="2:12" s="1" customFormat="1" ht="12" customHeight="1">
      <c r="B20" s="31"/>
      <c r="D20" s="26" t="s">
        <v>28</v>
      </c>
      <c r="I20" s="91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1011</v>
      </c>
      <c r="I21" s="91" t="s">
        <v>25</v>
      </c>
      <c r="J21" s="24" t="s">
        <v>1</v>
      </c>
      <c r="L21" s="31"/>
    </row>
    <row r="22" spans="2:12" s="1" customFormat="1" ht="6.95" customHeight="1">
      <c r="B22" s="31"/>
      <c r="I22" s="90"/>
      <c r="L22" s="31"/>
    </row>
    <row r="23" spans="2:12" s="1" customFormat="1" ht="12" customHeight="1">
      <c r="B23" s="31"/>
      <c r="D23" s="26" t="s">
        <v>32</v>
      </c>
      <c r="I23" s="91" t="s">
        <v>23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>Martinusová Katarína</v>
      </c>
      <c r="I24" s="91" t="s">
        <v>25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I25" s="90"/>
      <c r="L25" s="31"/>
    </row>
    <row r="26" spans="2:12" s="1" customFormat="1" ht="12" customHeight="1">
      <c r="B26" s="31"/>
      <c r="D26" s="26" t="s">
        <v>34</v>
      </c>
      <c r="I26" s="90"/>
      <c r="L26" s="31"/>
    </row>
    <row r="27" spans="2:12" s="7" customFormat="1" ht="16.5" customHeight="1">
      <c r="B27" s="92"/>
      <c r="E27" s="228" t="s">
        <v>1</v>
      </c>
      <c r="F27" s="228"/>
      <c r="G27" s="228"/>
      <c r="H27" s="228"/>
      <c r="I27" s="93"/>
      <c r="L27" s="92"/>
    </row>
    <row r="28" spans="2:12" s="1" customFormat="1" ht="6.95" customHeight="1">
      <c r="B28" s="31"/>
      <c r="I28" s="90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94"/>
      <c r="J29" s="52"/>
      <c r="K29" s="52"/>
      <c r="L29" s="31"/>
    </row>
    <row r="30" spans="2:12" s="1" customFormat="1" ht="25.35" customHeight="1">
      <c r="B30" s="31"/>
      <c r="D30" s="95" t="s">
        <v>35</v>
      </c>
      <c r="I30" s="90"/>
      <c r="J30" s="65">
        <f>ROUND(J125,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94"/>
      <c r="J31" s="52"/>
      <c r="K31" s="52"/>
      <c r="L31" s="31"/>
    </row>
    <row r="32" spans="2:12" s="1" customFormat="1" ht="14.45" customHeight="1">
      <c r="B32" s="31"/>
      <c r="F32" s="34" t="s">
        <v>37</v>
      </c>
      <c r="I32" s="96" t="s">
        <v>36</v>
      </c>
      <c r="J32" s="34" t="s">
        <v>38</v>
      </c>
      <c r="L32" s="31"/>
    </row>
    <row r="33" spans="2:12" s="1" customFormat="1" ht="14.45" customHeight="1">
      <c r="B33" s="31"/>
      <c r="D33" s="97" t="s">
        <v>39</v>
      </c>
      <c r="E33" s="26" t="s">
        <v>40</v>
      </c>
      <c r="F33" s="98">
        <f>ROUND((SUM(BE125:BE174)),  2)</f>
        <v>0</v>
      </c>
      <c r="I33" s="99">
        <v>0.2</v>
      </c>
      <c r="J33" s="98">
        <f>ROUND(((SUM(BE125:BE174))*I33),  2)</f>
        <v>0</v>
      </c>
      <c r="L33" s="31"/>
    </row>
    <row r="34" spans="2:12" s="1" customFormat="1" ht="14.45" customHeight="1">
      <c r="B34" s="31"/>
      <c r="E34" s="26" t="s">
        <v>41</v>
      </c>
      <c r="F34" s="98">
        <f>ROUND((SUM(BF125:BF174)),  2)</f>
        <v>0</v>
      </c>
      <c r="I34" s="99">
        <v>0.2</v>
      </c>
      <c r="J34" s="98">
        <f>ROUND(((SUM(BF125:BF174))*I34),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8">
        <f>ROUND((SUM(BG125:BG174)),  2)</f>
        <v>0</v>
      </c>
      <c r="I35" s="99">
        <v>0.2</v>
      </c>
      <c r="J35" s="98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8">
        <f>ROUND((SUM(BH125:BH174)),  2)</f>
        <v>0</v>
      </c>
      <c r="I36" s="99">
        <v>0.2</v>
      </c>
      <c r="J36" s="98">
        <f>0</f>
        <v>0</v>
      </c>
      <c r="L36" s="31"/>
    </row>
    <row r="37" spans="2:12" s="1" customFormat="1" ht="14.45" hidden="1" customHeight="1">
      <c r="B37" s="31"/>
      <c r="E37" s="26" t="s">
        <v>44</v>
      </c>
      <c r="F37" s="98">
        <f>ROUND((SUM(BI125:BI174)),  2)</f>
        <v>0</v>
      </c>
      <c r="I37" s="99">
        <v>0</v>
      </c>
      <c r="J37" s="98">
        <f>0</f>
        <v>0</v>
      </c>
      <c r="L37" s="31"/>
    </row>
    <row r="38" spans="2:12" s="1" customFormat="1" ht="6.95" customHeight="1">
      <c r="B38" s="31"/>
      <c r="I38" s="90"/>
      <c r="L38" s="31"/>
    </row>
    <row r="39" spans="2:12" s="1" customFormat="1" ht="25.35" customHeight="1">
      <c r="B39" s="31"/>
      <c r="C39" s="100"/>
      <c r="D39" s="101" t="s">
        <v>45</v>
      </c>
      <c r="E39" s="56"/>
      <c r="F39" s="56"/>
      <c r="G39" s="102" t="s">
        <v>46</v>
      </c>
      <c r="H39" s="103" t="s">
        <v>47</v>
      </c>
      <c r="I39" s="104"/>
      <c r="J39" s="105">
        <f>SUM(J30:J37)</f>
        <v>0</v>
      </c>
      <c r="K39" s="106"/>
      <c r="L39" s="31"/>
    </row>
    <row r="40" spans="2:12" s="1" customFormat="1" ht="14.45" customHeight="1">
      <c r="B40" s="31"/>
      <c r="I40" s="90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48</v>
      </c>
      <c r="E50" s="41"/>
      <c r="F50" s="41"/>
      <c r="G50" s="40" t="s">
        <v>49</v>
      </c>
      <c r="H50" s="41"/>
      <c r="I50" s="107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50</v>
      </c>
      <c r="E61" s="33"/>
      <c r="F61" s="108" t="s">
        <v>51</v>
      </c>
      <c r="G61" s="42" t="s">
        <v>50</v>
      </c>
      <c r="H61" s="33"/>
      <c r="I61" s="109"/>
      <c r="J61" s="110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52</v>
      </c>
      <c r="E65" s="41"/>
      <c r="F65" s="41"/>
      <c r="G65" s="40" t="s">
        <v>53</v>
      </c>
      <c r="H65" s="41"/>
      <c r="I65" s="107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50</v>
      </c>
      <c r="E76" s="33"/>
      <c r="F76" s="108" t="s">
        <v>51</v>
      </c>
      <c r="G76" s="42" t="s">
        <v>50</v>
      </c>
      <c r="H76" s="33"/>
      <c r="I76" s="109"/>
      <c r="J76" s="110" t="s">
        <v>51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11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12"/>
      <c r="J81" s="46"/>
      <c r="K81" s="46"/>
      <c r="L81" s="31"/>
    </row>
    <row r="82" spans="2:47" s="1" customFormat="1" ht="24.95" customHeight="1">
      <c r="B82" s="31"/>
      <c r="C82" s="20" t="s">
        <v>118</v>
      </c>
      <c r="I82" s="90"/>
      <c r="L82" s="31"/>
    </row>
    <row r="83" spans="2:47" s="1" customFormat="1" ht="6.95" customHeight="1">
      <c r="B83" s="31"/>
      <c r="I83" s="90"/>
      <c r="L83" s="31"/>
    </row>
    <row r="84" spans="2:47" s="1" customFormat="1" ht="12" customHeight="1">
      <c r="B84" s="31"/>
      <c r="C84" s="26" t="s">
        <v>14</v>
      </c>
      <c r="I84" s="90"/>
      <c r="L84" s="31"/>
    </row>
    <row r="85" spans="2:47" s="1" customFormat="1" ht="16.5" customHeight="1">
      <c r="B85" s="31"/>
      <c r="E85" s="241" t="str">
        <f>E7</f>
        <v>Revitalizácia átria Trenčín</v>
      </c>
      <c r="F85" s="242"/>
      <c r="G85" s="242"/>
      <c r="H85" s="242"/>
      <c r="I85" s="90"/>
      <c r="L85" s="31"/>
    </row>
    <row r="86" spans="2:47" s="1" customFormat="1" ht="12" customHeight="1">
      <c r="B86" s="31"/>
      <c r="C86" s="26" t="s">
        <v>115</v>
      </c>
      <c r="I86" s="90"/>
      <c r="L86" s="31"/>
    </row>
    <row r="87" spans="2:47" s="1" customFormat="1" ht="16.5" customHeight="1">
      <c r="B87" s="31"/>
      <c r="E87" s="221" t="str">
        <f>E9</f>
        <v>8 - SO 08 - Studňa úžitkovej vody</v>
      </c>
      <c r="F87" s="243"/>
      <c r="G87" s="243"/>
      <c r="H87" s="243"/>
      <c r="I87" s="90"/>
      <c r="L87" s="31"/>
    </row>
    <row r="88" spans="2:47" s="1" customFormat="1" ht="6.95" customHeight="1">
      <c r="B88" s="31"/>
      <c r="I88" s="90"/>
      <c r="L88" s="31"/>
    </row>
    <row r="89" spans="2:47" s="1" customFormat="1" ht="12" customHeight="1">
      <c r="B89" s="31"/>
      <c r="C89" s="26" t="s">
        <v>18</v>
      </c>
      <c r="F89" s="24" t="str">
        <f>F12</f>
        <v xml:space="preserve"> </v>
      </c>
      <c r="I89" s="91" t="s">
        <v>20</v>
      </c>
      <c r="J89" s="51" t="str">
        <f>IF(J12="","",J12)</f>
        <v>12.6.2019</v>
      </c>
      <c r="L89" s="31"/>
    </row>
    <row r="90" spans="2:47" s="1" customFormat="1" ht="6.95" customHeight="1">
      <c r="B90" s="31"/>
      <c r="I90" s="90"/>
      <c r="L90" s="31"/>
    </row>
    <row r="91" spans="2:47" s="1" customFormat="1" ht="27.95" customHeight="1">
      <c r="B91" s="31"/>
      <c r="C91" s="26" t="s">
        <v>22</v>
      </c>
      <c r="F91" s="24" t="str">
        <f>E15</f>
        <v>Mesto Trenčín</v>
      </c>
      <c r="I91" s="91" t="s">
        <v>28</v>
      </c>
      <c r="J91" s="29" t="str">
        <f>E21</f>
        <v>G - ateliér, Ing.arch. Peter Guga</v>
      </c>
      <c r="L91" s="31"/>
    </row>
    <row r="92" spans="2:47" s="1" customFormat="1" ht="27.95" customHeight="1">
      <c r="B92" s="31"/>
      <c r="C92" s="26" t="s">
        <v>26</v>
      </c>
      <c r="F92" s="24" t="str">
        <f>IF(E18="","",E18)</f>
        <v>Vyplň údaj</v>
      </c>
      <c r="I92" s="91" t="s">
        <v>32</v>
      </c>
      <c r="J92" s="29" t="str">
        <f>E24</f>
        <v>Martinusová Katarína</v>
      </c>
      <c r="L92" s="31"/>
    </row>
    <row r="93" spans="2:47" s="1" customFormat="1" ht="10.35" customHeight="1">
      <c r="B93" s="31"/>
      <c r="I93" s="90"/>
      <c r="L93" s="31"/>
    </row>
    <row r="94" spans="2:47" s="1" customFormat="1" ht="29.25" customHeight="1">
      <c r="B94" s="31"/>
      <c r="C94" s="113" t="s">
        <v>119</v>
      </c>
      <c r="D94" s="100"/>
      <c r="E94" s="100"/>
      <c r="F94" s="100"/>
      <c r="G94" s="100"/>
      <c r="H94" s="100"/>
      <c r="I94" s="114"/>
      <c r="J94" s="115" t="s">
        <v>120</v>
      </c>
      <c r="K94" s="100"/>
      <c r="L94" s="31"/>
    </row>
    <row r="95" spans="2:47" s="1" customFormat="1" ht="10.35" customHeight="1">
      <c r="B95" s="31"/>
      <c r="I95" s="90"/>
      <c r="L95" s="31"/>
    </row>
    <row r="96" spans="2:47" s="1" customFormat="1" ht="22.9" customHeight="1">
      <c r="B96" s="31"/>
      <c r="C96" s="116" t="s">
        <v>121</v>
      </c>
      <c r="I96" s="90"/>
      <c r="J96" s="65">
        <f>J125</f>
        <v>0</v>
      </c>
      <c r="L96" s="31"/>
      <c r="AU96" s="16" t="s">
        <v>122</v>
      </c>
    </row>
    <row r="97" spans="2:12" s="8" customFormat="1" ht="24.95" customHeight="1">
      <c r="B97" s="117"/>
      <c r="D97" s="118" t="s">
        <v>905</v>
      </c>
      <c r="E97" s="119"/>
      <c r="F97" s="119"/>
      <c r="G97" s="119"/>
      <c r="H97" s="119"/>
      <c r="I97" s="120"/>
      <c r="J97" s="121">
        <f>J126</f>
        <v>0</v>
      </c>
      <c r="L97" s="117"/>
    </row>
    <row r="98" spans="2:12" s="9" customFormat="1" ht="19.899999999999999" customHeight="1">
      <c r="B98" s="122"/>
      <c r="D98" s="123" t="s">
        <v>906</v>
      </c>
      <c r="E98" s="124"/>
      <c r="F98" s="124"/>
      <c r="G98" s="124"/>
      <c r="H98" s="124"/>
      <c r="I98" s="125"/>
      <c r="J98" s="126">
        <f>J127</f>
        <v>0</v>
      </c>
      <c r="L98" s="122"/>
    </row>
    <row r="99" spans="2:12" s="9" customFormat="1" ht="19.899999999999999" customHeight="1">
      <c r="B99" s="122"/>
      <c r="D99" s="123" t="s">
        <v>1012</v>
      </c>
      <c r="E99" s="124"/>
      <c r="F99" s="124"/>
      <c r="G99" s="124"/>
      <c r="H99" s="124"/>
      <c r="I99" s="125"/>
      <c r="J99" s="126">
        <f>J144</f>
        <v>0</v>
      </c>
      <c r="L99" s="122"/>
    </row>
    <row r="100" spans="2:12" s="9" customFormat="1" ht="19.899999999999999" customHeight="1">
      <c r="B100" s="122"/>
      <c r="D100" s="123" t="s">
        <v>1013</v>
      </c>
      <c r="E100" s="124"/>
      <c r="F100" s="124"/>
      <c r="G100" s="124"/>
      <c r="H100" s="124"/>
      <c r="I100" s="125"/>
      <c r="J100" s="126">
        <f>J146</f>
        <v>0</v>
      </c>
      <c r="L100" s="122"/>
    </row>
    <row r="101" spans="2:12" s="9" customFormat="1" ht="19.899999999999999" customHeight="1">
      <c r="B101" s="122"/>
      <c r="D101" s="123" t="s">
        <v>1014</v>
      </c>
      <c r="E101" s="124"/>
      <c r="F101" s="124"/>
      <c r="G101" s="124"/>
      <c r="H101" s="124"/>
      <c r="I101" s="125"/>
      <c r="J101" s="126">
        <f>J149</f>
        <v>0</v>
      </c>
      <c r="L101" s="122"/>
    </row>
    <row r="102" spans="2:12" s="8" customFormat="1" ht="24.95" customHeight="1">
      <c r="B102" s="117"/>
      <c r="D102" s="118" t="s">
        <v>910</v>
      </c>
      <c r="E102" s="119"/>
      <c r="F102" s="119"/>
      <c r="G102" s="119"/>
      <c r="H102" s="119"/>
      <c r="I102" s="120"/>
      <c r="J102" s="121">
        <f>J167</f>
        <v>0</v>
      </c>
      <c r="L102" s="117"/>
    </row>
    <row r="103" spans="2:12" s="9" customFormat="1" ht="19.899999999999999" customHeight="1">
      <c r="B103" s="122"/>
      <c r="D103" s="123" t="s">
        <v>911</v>
      </c>
      <c r="E103" s="124"/>
      <c r="F103" s="124"/>
      <c r="G103" s="124"/>
      <c r="H103" s="124"/>
      <c r="I103" s="125"/>
      <c r="J103" s="126">
        <f>J168</f>
        <v>0</v>
      </c>
      <c r="L103" s="122"/>
    </row>
    <row r="104" spans="2:12" s="8" customFormat="1" ht="24.95" customHeight="1">
      <c r="B104" s="117"/>
      <c r="D104" s="118" t="s">
        <v>912</v>
      </c>
      <c r="E104" s="119"/>
      <c r="F104" s="119"/>
      <c r="G104" s="119"/>
      <c r="H104" s="119"/>
      <c r="I104" s="120"/>
      <c r="J104" s="121">
        <f>J172</f>
        <v>0</v>
      </c>
      <c r="L104" s="117"/>
    </row>
    <row r="105" spans="2:12" s="9" customFormat="1" ht="19.899999999999999" customHeight="1">
      <c r="B105" s="122"/>
      <c r="D105" s="123" t="s">
        <v>913</v>
      </c>
      <c r="E105" s="124"/>
      <c r="F105" s="124"/>
      <c r="G105" s="124"/>
      <c r="H105" s="124"/>
      <c r="I105" s="125"/>
      <c r="J105" s="126">
        <f>J173</f>
        <v>0</v>
      </c>
      <c r="L105" s="122"/>
    </row>
    <row r="106" spans="2:12" s="1" customFormat="1" ht="21.75" customHeight="1">
      <c r="B106" s="31"/>
      <c r="I106" s="90"/>
      <c r="L106" s="31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111"/>
      <c r="J107" s="44"/>
      <c r="K107" s="44"/>
      <c r="L107" s="31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112"/>
      <c r="J111" s="46"/>
      <c r="K111" s="46"/>
      <c r="L111" s="31"/>
    </row>
    <row r="112" spans="2:12" s="1" customFormat="1" ht="24.95" customHeight="1">
      <c r="B112" s="31"/>
      <c r="C112" s="20" t="s">
        <v>129</v>
      </c>
      <c r="I112" s="90"/>
      <c r="L112" s="31"/>
    </row>
    <row r="113" spans="2:65" s="1" customFormat="1" ht="6.95" customHeight="1">
      <c r="B113" s="31"/>
      <c r="I113" s="90"/>
      <c r="L113" s="31"/>
    </row>
    <row r="114" spans="2:65" s="1" customFormat="1" ht="12" customHeight="1">
      <c r="B114" s="31"/>
      <c r="C114" s="26" t="s">
        <v>14</v>
      </c>
      <c r="I114" s="90"/>
      <c r="L114" s="31"/>
    </row>
    <row r="115" spans="2:65" s="1" customFormat="1" ht="16.5" customHeight="1">
      <c r="B115" s="31"/>
      <c r="E115" s="241" t="str">
        <f>E7</f>
        <v>Revitalizácia átria Trenčín</v>
      </c>
      <c r="F115" s="242"/>
      <c r="G115" s="242"/>
      <c r="H115" s="242"/>
      <c r="I115" s="90"/>
      <c r="L115" s="31"/>
    </row>
    <row r="116" spans="2:65" s="1" customFormat="1" ht="12" customHeight="1">
      <c r="B116" s="31"/>
      <c r="C116" s="26" t="s">
        <v>115</v>
      </c>
      <c r="I116" s="90"/>
      <c r="L116" s="31"/>
    </row>
    <row r="117" spans="2:65" s="1" customFormat="1" ht="16.5" customHeight="1">
      <c r="B117" s="31"/>
      <c r="E117" s="221" t="str">
        <f>E9</f>
        <v>8 - SO 08 - Studňa úžitkovej vody</v>
      </c>
      <c r="F117" s="243"/>
      <c r="G117" s="243"/>
      <c r="H117" s="243"/>
      <c r="I117" s="90"/>
      <c r="L117" s="31"/>
    </row>
    <row r="118" spans="2:65" s="1" customFormat="1" ht="6.95" customHeight="1">
      <c r="B118" s="31"/>
      <c r="I118" s="90"/>
      <c r="L118" s="31"/>
    </row>
    <row r="119" spans="2:65" s="1" customFormat="1" ht="12" customHeight="1">
      <c r="B119" s="31"/>
      <c r="C119" s="26" t="s">
        <v>18</v>
      </c>
      <c r="F119" s="24" t="str">
        <f>F12</f>
        <v xml:space="preserve"> </v>
      </c>
      <c r="I119" s="91" t="s">
        <v>20</v>
      </c>
      <c r="J119" s="51" t="str">
        <f>IF(J12="","",J12)</f>
        <v>12.6.2019</v>
      </c>
      <c r="L119" s="31"/>
    </row>
    <row r="120" spans="2:65" s="1" customFormat="1" ht="6.95" customHeight="1">
      <c r="B120" s="31"/>
      <c r="I120" s="90"/>
      <c r="L120" s="31"/>
    </row>
    <row r="121" spans="2:65" s="1" customFormat="1" ht="27.95" customHeight="1">
      <c r="B121" s="31"/>
      <c r="C121" s="26" t="s">
        <v>22</v>
      </c>
      <c r="F121" s="24" t="str">
        <f>E15</f>
        <v>Mesto Trenčín</v>
      </c>
      <c r="I121" s="91" t="s">
        <v>28</v>
      </c>
      <c r="J121" s="29" t="str">
        <f>E21</f>
        <v>G - ateliér, Ing.arch. Peter Guga</v>
      </c>
      <c r="L121" s="31"/>
    </row>
    <row r="122" spans="2:65" s="1" customFormat="1" ht="27.95" customHeight="1">
      <c r="B122" s="31"/>
      <c r="C122" s="26" t="s">
        <v>26</v>
      </c>
      <c r="F122" s="24" t="str">
        <f>IF(E18="","",E18)</f>
        <v>Vyplň údaj</v>
      </c>
      <c r="I122" s="91" t="s">
        <v>32</v>
      </c>
      <c r="J122" s="29" t="str">
        <f>E24</f>
        <v>Martinusová Katarína</v>
      </c>
      <c r="L122" s="31"/>
    </row>
    <row r="123" spans="2:65" s="1" customFormat="1" ht="10.35" customHeight="1">
      <c r="B123" s="31"/>
      <c r="I123" s="90"/>
      <c r="L123" s="31"/>
    </row>
    <row r="124" spans="2:65" s="10" customFormat="1" ht="29.25" customHeight="1">
      <c r="B124" s="127"/>
      <c r="C124" s="128" t="s">
        <v>130</v>
      </c>
      <c r="D124" s="129" t="s">
        <v>60</v>
      </c>
      <c r="E124" s="129" t="s">
        <v>56</v>
      </c>
      <c r="F124" s="129" t="s">
        <v>57</v>
      </c>
      <c r="G124" s="129" t="s">
        <v>131</v>
      </c>
      <c r="H124" s="129" t="s">
        <v>132</v>
      </c>
      <c r="I124" s="130" t="s">
        <v>133</v>
      </c>
      <c r="J124" s="131" t="s">
        <v>120</v>
      </c>
      <c r="K124" s="132" t="s">
        <v>134</v>
      </c>
      <c r="L124" s="127"/>
      <c r="M124" s="58" t="s">
        <v>1</v>
      </c>
      <c r="N124" s="59" t="s">
        <v>39</v>
      </c>
      <c r="O124" s="59" t="s">
        <v>135</v>
      </c>
      <c r="P124" s="59" t="s">
        <v>136</v>
      </c>
      <c r="Q124" s="59" t="s">
        <v>137</v>
      </c>
      <c r="R124" s="59" t="s">
        <v>138</v>
      </c>
      <c r="S124" s="59" t="s">
        <v>139</v>
      </c>
      <c r="T124" s="60" t="s">
        <v>140</v>
      </c>
    </row>
    <row r="125" spans="2:65" s="1" customFormat="1" ht="22.9" customHeight="1">
      <c r="B125" s="31"/>
      <c r="C125" s="63" t="s">
        <v>121</v>
      </c>
      <c r="I125" s="90"/>
      <c r="J125" s="133">
        <f>BK125</f>
        <v>0</v>
      </c>
      <c r="L125" s="31"/>
      <c r="M125" s="61"/>
      <c r="N125" s="52"/>
      <c r="O125" s="52"/>
      <c r="P125" s="134">
        <f>P126+P167+P172</f>
        <v>0</v>
      </c>
      <c r="Q125" s="52"/>
      <c r="R125" s="134">
        <f>R126+R167+R172</f>
        <v>0</v>
      </c>
      <c r="S125" s="52"/>
      <c r="T125" s="135">
        <f>T126+T167+T172</f>
        <v>0</v>
      </c>
      <c r="AT125" s="16" t="s">
        <v>74</v>
      </c>
      <c r="AU125" s="16" t="s">
        <v>122</v>
      </c>
      <c r="BK125" s="136">
        <f>BK126+BK167+BK172</f>
        <v>0</v>
      </c>
    </row>
    <row r="126" spans="2:65" s="11" customFormat="1" ht="25.9" customHeight="1">
      <c r="B126" s="137"/>
      <c r="D126" s="138" t="s">
        <v>74</v>
      </c>
      <c r="E126" s="139" t="s">
        <v>403</v>
      </c>
      <c r="F126" s="139" t="s">
        <v>914</v>
      </c>
      <c r="I126" s="140"/>
      <c r="J126" s="141">
        <f>BK126</f>
        <v>0</v>
      </c>
      <c r="L126" s="137"/>
      <c r="M126" s="142"/>
      <c r="N126" s="143"/>
      <c r="O126" s="143"/>
      <c r="P126" s="144">
        <f>P127+P144+P146+P149</f>
        <v>0</v>
      </c>
      <c r="Q126" s="143"/>
      <c r="R126" s="144">
        <f>R127+R144+R146+R149</f>
        <v>0</v>
      </c>
      <c r="S126" s="143"/>
      <c r="T126" s="145">
        <f>T127+T144+T146+T149</f>
        <v>0</v>
      </c>
      <c r="AR126" s="138" t="s">
        <v>80</v>
      </c>
      <c r="AT126" s="146" t="s">
        <v>74</v>
      </c>
      <c r="AU126" s="146" t="s">
        <v>75</v>
      </c>
      <c r="AY126" s="138" t="s">
        <v>142</v>
      </c>
      <c r="BK126" s="147">
        <f>BK127+BK144+BK146+BK149</f>
        <v>0</v>
      </c>
    </row>
    <row r="127" spans="2:65" s="11" customFormat="1" ht="22.9" customHeight="1">
      <c r="B127" s="137"/>
      <c r="D127" s="138" t="s">
        <v>74</v>
      </c>
      <c r="E127" s="148" t="s">
        <v>915</v>
      </c>
      <c r="F127" s="148" t="s">
        <v>916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SUM(P128:P143)</f>
        <v>0</v>
      </c>
      <c r="Q127" s="143"/>
      <c r="R127" s="144">
        <f>SUM(R128:R143)</f>
        <v>0</v>
      </c>
      <c r="S127" s="143"/>
      <c r="T127" s="145">
        <f>SUM(T128:T143)</f>
        <v>0</v>
      </c>
      <c r="AR127" s="138" t="s">
        <v>80</v>
      </c>
      <c r="AT127" s="146" t="s">
        <v>74</v>
      </c>
      <c r="AU127" s="146" t="s">
        <v>80</v>
      </c>
      <c r="AY127" s="138" t="s">
        <v>142</v>
      </c>
      <c r="BK127" s="147">
        <f>SUM(BK128:BK143)</f>
        <v>0</v>
      </c>
    </row>
    <row r="128" spans="2:65" s="1" customFormat="1" ht="16.5" customHeight="1">
      <c r="B128" s="150"/>
      <c r="C128" s="151" t="s">
        <v>80</v>
      </c>
      <c r="D128" s="151" t="s">
        <v>144</v>
      </c>
      <c r="E128" s="152" t="s">
        <v>1015</v>
      </c>
      <c r="F128" s="153" t="s">
        <v>1016</v>
      </c>
      <c r="G128" s="154" t="s">
        <v>752</v>
      </c>
      <c r="H128" s="155">
        <v>72</v>
      </c>
      <c r="I128" s="156"/>
      <c r="J128" s="155">
        <f t="shared" ref="J128:J143" si="0">ROUND(I128*H128,3)</f>
        <v>0</v>
      </c>
      <c r="K128" s="153" t="s">
        <v>1</v>
      </c>
      <c r="L128" s="31"/>
      <c r="M128" s="157" t="s">
        <v>1</v>
      </c>
      <c r="N128" s="158" t="s">
        <v>41</v>
      </c>
      <c r="O128" s="54"/>
      <c r="P128" s="159">
        <f t="shared" ref="P128:P143" si="1">O128*H128</f>
        <v>0</v>
      </c>
      <c r="Q128" s="159">
        <v>0</v>
      </c>
      <c r="R128" s="159">
        <f t="shared" ref="R128:R143" si="2">Q128*H128</f>
        <v>0</v>
      </c>
      <c r="S128" s="159">
        <v>0</v>
      </c>
      <c r="T128" s="160">
        <f t="shared" ref="T128:T143" si="3">S128*H128</f>
        <v>0</v>
      </c>
      <c r="AR128" s="161" t="s">
        <v>90</v>
      </c>
      <c r="AT128" s="161" t="s">
        <v>144</v>
      </c>
      <c r="AU128" s="161" t="s">
        <v>84</v>
      </c>
      <c r="AY128" s="16" t="s">
        <v>142</v>
      </c>
      <c r="BE128" s="162">
        <f t="shared" ref="BE128:BE143" si="4">IF(N128="základná",J128,0)</f>
        <v>0</v>
      </c>
      <c r="BF128" s="162">
        <f t="shared" ref="BF128:BF143" si="5">IF(N128="znížená",J128,0)</f>
        <v>0</v>
      </c>
      <c r="BG128" s="162">
        <f t="shared" ref="BG128:BG143" si="6">IF(N128="zákl. prenesená",J128,0)</f>
        <v>0</v>
      </c>
      <c r="BH128" s="162">
        <f t="shared" ref="BH128:BH143" si="7">IF(N128="zníž. prenesená",J128,0)</f>
        <v>0</v>
      </c>
      <c r="BI128" s="162">
        <f t="shared" ref="BI128:BI143" si="8">IF(N128="nulová",J128,0)</f>
        <v>0</v>
      </c>
      <c r="BJ128" s="16" t="s">
        <v>84</v>
      </c>
      <c r="BK128" s="163">
        <f t="shared" ref="BK128:BK143" si="9">ROUND(I128*H128,3)</f>
        <v>0</v>
      </c>
      <c r="BL128" s="16" t="s">
        <v>90</v>
      </c>
      <c r="BM128" s="161" t="s">
        <v>90</v>
      </c>
    </row>
    <row r="129" spans="2:65" s="1" customFormat="1" ht="16.5" customHeight="1">
      <c r="B129" s="150"/>
      <c r="C129" s="151" t="s">
        <v>84</v>
      </c>
      <c r="D129" s="151" t="s">
        <v>144</v>
      </c>
      <c r="E129" s="152" t="s">
        <v>917</v>
      </c>
      <c r="F129" s="153" t="s">
        <v>918</v>
      </c>
      <c r="G129" s="154" t="s">
        <v>152</v>
      </c>
      <c r="H129" s="155">
        <v>21.5</v>
      </c>
      <c r="I129" s="156"/>
      <c r="J129" s="155">
        <f t="shared" si="0"/>
        <v>0</v>
      </c>
      <c r="K129" s="153" t="s">
        <v>1</v>
      </c>
      <c r="L129" s="31"/>
      <c r="M129" s="157" t="s">
        <v>1</v>
      </c>
      <c r="N129" s="158" t="s">
        <v>41</v>
      </c>
      <c r="O129" s="54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AR129" s="161" t="s">
        <v>90</v>
      </c>
      <c r="AT129" s="161" t="s">
        <v>144</v>
      </c>
      <c r="AU129" s="161" t="s">
        <v>84</v>
      </c>
      <c r="AY129" s="16" t="s">
        <v>142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6" t="s">
        <v>84</v>
      </c>
      <c r="BK129" s="163">
        <f t="shared" si="9"/>
        <v>0</v>
      </c>
      <c r="BL129" s="16" t="s">
        <v>90</v>
      </c>
      <c r="BM129" s="161" t="s">
        <v>96</v>
      </c>
    </row>
    <row r="130" spans="2:65" s="1" customFormat="1" ht="24" customHeight="1">
      <c r="B130" s="150"/>
      <c r="C130" s="151" t="s">
        <v>87</v>
      </c>
      <c r="D130" s="151" t="s">
        <v>144</v>
      </c>
      <c r="E130" s="152" t="s">
        <v>919</v>
      </c>
      <c r="F130" s="153" t="s">
        <v>920</v>
      </c>
      <c r="G130" s="154" t="s">
        <v>152</v>
      </c>
      <c r="H130" s="155">
        <v>17.920000000000002</v>
      </c>
      <c r="I130" s="156"/>
      <c r="J130" s="155">
        <f t="shared" si="0"/>
        <v>0</v>
      </c>
      <c r="K130" s="153" t="s">
        <v>1</v>
      </c>
      <c r="L130" s="31"/>
      <c r="M130" s="157" t="s">
        <v>1</v>
      </c>
      <c r="N130" s="158" t="s">
        <v>41</v>
      </c>
      <c r="O130" s="54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AR130" s="161" t="s">
        <v>90</v>
      </c>
      <c r="AT130" s="161" t="s">
        <v>144</v>
      </c>
      <c r="AU130" s="161" t="s">
        <v>84</v>
      </c>
      <c r="AY130" s="16" t="s">
        <v>142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6" t="s">
        <v>84</v>
      </c>
      <c r="BK130" s="163">
        <f t="shared" si="9"/>
        <v>0</v>
      </c>
      <c r="BL130" s="16" t="s">
        <v>90</v>
      </c>
      <c r="BM130" s="161" t="s">
        <v>102</v>
      </c>
    </row>
    <row r="131" spans="2:65" s="1" customFormat="1" ht="24" customHeight="1">
      <c r="B131" s="150"/>
      <c r="C131" s="151" t="s">
        <v>90</v>
      </c>
      <c r="D131" s="151" t="s">
        <v>144</v>
      </c>
      <c r="E131" s="152" t="s">
        <v>921</v>
      </c>
      <c r="F131" s="153" t="s">
        <v>922</v>
      </c>
      <c r="G131" s="154" t="s">
        <v>147</v>
      </c>
      <c r="H131" s="155">
        <v>83.3</v>
      </c>
      <c r="I131" s="156"/>
      <c r="J131" s="155">
        <f t="shared" si="0"/>
        <v>0</v>
      </c>
      <c r="K131" s="153" t="s">
        <v>1</v>
      </c>
      <c r="L131" s="31"/>
      <c r="M131" s="157" t="s">
        <v>1</v>
      </c>
      <c r="N131" s="158" t="s">
        <v>41</v>
      </c>
      <c r="O131" s="54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AR131" s="161" t="s">
        <v>90</v>
      </c>
      <c r="AT131" s="161" t="s">
        <v>144</v>
      </c>
      <c r="AU131" s="161" t="s">
        <v>84</v>
      </c>
      <c r="AY131" s="16" t="s">
        <v>142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6" t="s">
        <v>84</v>
      </c>
      <c r="BK131" s="163">
        <f t="shared" si="9"/>
        <v>0</v>
      </c>
      <c r="BL131" s="16" t="s">
        <v>90</v>
      </c>
      <c r="BM131" s="161" t="s">
        <v>108</v>
      </c>
    </row>
    <row r="132" spans="2:65" s="1" customFormat="1" ht="24" customHeight="1">
      <c r="B132" s="150"/>
      <c r="C132" s="151" t="s">
        <v>93</v>
      </c>
      <c r="D132" s="151" t="s">
        <v>144</v>
      </c>
      <c r="E132" s="152" t="s">
        <v>923</v>
      </c>
      <c r="F132" s="153" t="s">
        <v>924</v>
      </c>
      <c r="G132" s="154" t="s">
        <v>147</v>
      </c>
      <c r="H132" s="155">
        <v>83.3</v>
      </c>
      <c r="I132" s="156"/>
      <c r="J132" s="155">
        <f t="shared" si="0"/>
        <v>0</v>
      </c>
      <c r="K132" s="153" t="s">
        <v>1</v>
      </c>
      <c r="L132" s="31"/>
      <c r="M132" s="157" t="s">
        <v>1</v>
      </c>
      <c r="N132" s="158" t="s">
        <v>41</v>
      </c>
      <c r="O132" s="54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AR132" s="161" t="s">
        <v>90</v>
      </c>
      <c r="AT132" s="161" t="s">
        <v>144</v>
      </c>
      <c r="AU132" s="161" t="s">
        <v>84</v>
      </c>
      <c r="AY132" s="16" t="s">
        <v>142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6" t="s">
        <v>84</v>
      </c>
      <c r="BK132" s="163">
        <f t="shared" si="9"/>
        <v>0</v>
      </c>
      <c r="BL132" s="16" t="s">
        <v>90</v>
      </c>
      <c r="BM132" s="161" t="s">
        <v>219</v>
      </c>
    </row>
    <row r="133" spans="2:65" s="1" customFormat="1" ht="16.5" customHeight="1">
      <c r="B133" s="150"/>
      <c r="C133" s="151" t="s">
        <v>96</v>
      </c>
      <c r="D133" s="151" t="s">
        <v>144</v>
      </c>
      <c r="E133" s="152" t="s">
        <v>925</v>
      </c>
      <c r="F133" s="153" t="s">
        <v>926</v>
      </c>
      <c r="G133" s="154" t="s">
        <v>152</v>
      </c>
      <c r="H133" s="155">
        <v>39.42</v>
      </c>
      <c r="I133" s="156"/>
      <c r="J133" s="155">
        <f t="shared" si="0"/>
        <v>0</v>
      </c>
      <c r="K133" s="153" t="s">
        <v>1</v>
      </c>
      <c r="L133" s="31"/>
      <c r="M133" s="157" t="s">
        <v>1</v>
      </c>
      <c r="N133" s="158" t="s">
        <v>41</v>
      </c>
      <c r="O133" s="54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AR133" s="161" t="s">
        <v>90</v>
      </c>
      <c r="AT133" s="161" t="s">
        <v>144</v>
      </c>
      <c r="AU133" s="161" t="s">
        <v>84</v>
      </c>
      <c r="AY133" s="16" t="s">
        <v>142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6" t="s">
        <v>84</v>
      </c>
      <c r="BK133" s="163">
        <f t="shared" si="9"/>
        <v>0</v>
      </c>
      <c r="BL133" s="16" t="s">
        <v>90</v>
      </c>
      <c r="BM133" s="161" t="s">
        <v>229</v>
      </c>
    </row>
    <row r="134" spans="2:65" s="1" customFormat="1" ht="24" customHeight="1">
      <c r="B134" s="150"/>
      <c r="C134" s="151" t="s">
        <v>99</v>
      </c>
      <c r="D134" s="151" t="s">
        <v>144</v>
      </c>
      <c r="E134" s="152" t="s">
        <v>927</v>
      </c>
      <c r="F134" s="153" t="s">
        <v>928</v>
      </c>
      <c r="G134" s="154" t="s">
        <v>152</v>
      </c>
      <c r="H134" s="155">
        <v>9.8800000000000008</v>
      </c>
      <c r="I134" s="156"/>
      <c r="J134" s="155">
        <f t="shared" si="0"/>
        <v>0</v>
      </c>
      <c r="K134" s="153" t="s">
        <v>1</v>
      </c>
      <c r="L134" s="31"/>
      <c r="M134" s="157" t="s">
        <v>1</v>
      </c>
      <c r="N134" s="158" t="s">
        <v>41</v>
      </c>
      <c r="O134" s="54"/>
      <c r="P134" s="159">
        <f t="shared" si="1"/>
        <v>0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AR134" s="161" t="s">
        <v>90</v>
      </c>
      <c r="AT134" s="161" t="s">
        <v>144</v>
      </c>
      <c r="AU134" s="161" t="s">
        <v>84</v>
      </c>
      <c r="AY134" s="16" t="s">
        <v>142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6" t="s">
        <v>84</v>
      </c>
      <c r="BK134" s="163">
        <f t="shared" si="9"/>
        <v>0</v>
      </c>
      <c r="BL134" s="16" t="s">
        <v>90</v>
      </c>
      <c r="BM134" s="161" t="s">
        <v>240</v>
      </c>
    </row>
    <row r="135" spans="2:65" s="1" customFormat="1" ht="16.5" customHeight="1">
      <c r="B135" s="150"/>
      <c r="C135" s="151" t="s">
        <v>102</v>
      </c>
      <c r="D135" s="151" t="s">
        <v>144</v>
      </c>
      <c r="E135" s="152" t="s">
        <v>929</v>
      </c>
      <c r="F135" s="153" t="s">
        <v>930</v>
      </c>
      <c r="G135" s="154" t="s">
        <v>152</v>
      </c>
      <c r="H135" s="155">
        <v>9.8800000000000008</v>
      </c>
      <c r="I135" s="156"/>
      <c r="J135" s="155">
        <f t="shared" si="0"/>
        <v>0</v>
      </c>
      <c r="K135" s="153" t="s">
        <v>1</v>
      </c>
      <c r="L135" s="31"/>
      <c r="M135" s="157" t="s">
        <v>1</v>
      </c>
      <c r="N135" s="158" t="s">
        <v>41</v>
      </c>
      <c r="O135" s="54"/>
      <c r="P135" s="159">
        <f t="shared" si="1"/>
        <v>0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AR135" s="161" t="s">
        <v>90</v>
      </c>
      <c r="AT135" s="161" t="s">
        <v>144</v>
      </c>
      <c r="AU135" s="161" t="s">
        <v>84</v>
      </c>
      <c r="AY135" s="16" t="s">
        <v>142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6" t="s">
        <v>84</v>
      </c>
      <c r="BK135" s="163">
        <f t="shared" si="9"/>
        <v>0</v>
      </c>
      <c r="BL135" s="16" t="s">
        <v>90</v>
      </c>
      <c r="BM135" s="161" t="s">
        <v>250</v>
      </c>
    </row>
    <row r="136" spans="2:65" s="1" customFormat="1" ht="16.5" customHeight="1">
      <c r="B136" s="150"/>
      <c r="C136" s="151" t="s">
        <v>105</v>
      </c>
      <c r="D136" s="151" t="s">
        <v>144</v>
      </c>
      <c r="E136" s="152" t="s">
        <v>931</v>
      </c>
      <c r="F136" s="153" t="s">
        <v>932</v>
      </c>
      <c r="G136" s="154" t="s">
        <v>152</v>
      </c>
      <c r="H136" s="155">
        <v>9.8800000000000008</v>
      </c>
      <c r="I136" s="156"/>
      <c r="J136" s="155">
        <f t="shared" si="0"/>
        <v>0</v>
      </c>
      <c r="K136" s="153" t="s">
        <v>1</v>
      </c>
      <c r="L136" s="31"/>
      <c r="M136" s="157" t="s">
        <v>1</v>
      </c>
      <c r="N136" s="158" t="s">
        <v>41</v>
      </c>
      <c r="O136" s="54"/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AR136" s="161" t="s">
        <v>90</v>
      </c>
      <c r="AT136" s="161" t="s">
        <v>144</v>
      </c>
      <c r="AU136" s="161" t="s">
        <v>84</v>
      </c>
      <c r="AY136" s="16" t="s">
        <v>142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6" t="s">
        <v>84</v>
      </c>
      <c r="BK136" s="163">
        <f t="shared" si="9"/>
        <v>0</v>
      </c>
      <c r="BL136" s="16" t="s">
        <v>90</v>
      </c>
      <c r="BM136" s="161" t="s">
        <v>7</v>
      </c>
    </row>
    <row r="137" spans="2:65" s="1" customFormat="1" ht="16.5" customHeight="1">
      <c r="B137" s="150"/>
      <c r="C137" s="151" t="s">
        <v>108</v>
      </c>
      <c r="D137" s="151" t="s">
        <v>144</v>
      </c>
      <c r="E137" s="152" t="s">
        <v>933</v>
      </c>
      <c r="F137" s="153" t="s">
        <v>934</v>
      </c>
      <c r="G137" s="154" t="s">
        <v>152</v>
      </c>
      <c r="H137" s="155">
        <v>9.8800000000000008</v>
      </c>
      <c r="I137" s="156"/>
      <c r="J137" s="155">
        <f t="shared" si="0"/>
        <v>0</v>
      </c>
      <c r="K137" s="153" t="s">
        <v>1</v>
      </c>
      <c r="L137" s="31"/>
      <c r="M137" s="157" t="s">
        <v>1</v>
      </c>
      <c r="N137" s="158" t="s">
        <v>41</v>
      </c>
      <c r="O137" s="54"/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AR137" s="161" t="s">
        <v>90</v>
      </c>
      <c r="AT137" s="161" t="s">
        <v>144</v>
      </c>
      <c r="AU137" s="161" t="s">
        <v>84</v>
      </c>
      <c r="AY137" s="16" t="s">
        <v>142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6" t="s">
        <v>84</v>
      </c>
      <c r="BK137" s="163">
        <f t="shared" si="9"/>
        <v>0</v>
      </c>
      <c r="BL137" s="16" t="s">
        <v>90</v>
      </c>
      <c r="BM137" s="161" t="s">
        <v>267</v>
      </c>
    </row>
    <row r="138" spans="2:65" s="1" customFormat="1" ht="24" customHeight="1">
      <c r="B138" s="150"/>
      <c r="C138" s="151" t="s">
        <v>111</v>
      </c>
      <c r="D138" s="151" t="s">
        <v>144</v>
      </c>
      <c r="E138" s="152" t="s">
        <v>935</v>
      </c>
      <c r="F138" s="153" t="s">
        <v>936</v>
      </c>
      <c r="G138" s="154" t="s">
        <v>152</v>
      </c>
      <c r="H138" s="155">
        <v>28.04</v>
      </c>
      <c r="I138" s="156"/>
      <c r="J138" s="155">
        <f t="shared" si="0"/>
        <v>0</v>
      </c>
      <c r="K138" s="153" t="s">
        <v>1</v>
      </c>
      <c r="L138" s="31"/>
      <c r="M138" s="157" t="s">
        <v>1</v>
      </c>
      <c r="N138" s="158" t="s">
        <v>41</v>
      </c>
      <c r="O138" s="54"/>
      <c r="P138" s="159">
        <f t="shared" si="1"/>
        <v>0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AR138" s="161" t="s">
        <v>90</v>
      </c>
      <c r="AT138" s="161" t="s">
        <v>144</v>
      </c>
      <c r="AU138" s="161" t="s">
        <v>84</v>
      </c>
      <c r="AY138" s="16" t="s">
        <v>142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6" t="s">
        <v>84</v>
      </c>
      <c r="BK138" s="163">
        <f t="shared" si="9"/>
        <v>0</v>
      </c>
      <c r="BL138" s="16" t="s">
        <v>90</v>
      </c>
      <c r="BM138" s="161" t="s">
        <v>277</v>
      </c>
    </row>
    <row r="139" spans="2:65" s="1" customFormat="1" ht="16.5" customHeight="1">
      <c r="B139" s="150"/>
      <c r="C139" s="151" t="s">
        <v>219</v>
      </c>
      <c r="D139" s="151" t="s">
        <v>144</v>
      </c>
      <c r="E139" s="152" t="s">
        <v>937</v>
      </c>
      <c r="F139" s="153" t="s">
        <v>938</v>
      </c>
      <c r="G139" s="154" t="s">
        <v>152</v>
      </c>
      <c r="H139" s="155">
        <v>3.92</v>
      </c>
      <c r="I139" s="156"/>
      <c r="J139" s="155">
        <f t="shared" si="0"/>
        <v>0</v>
      </c>
      <c r="K139" s="153" t="s">
        <v>1</v>
      </c>
      <c r="L139" s="31"/>
      <c r="M139" s="157" t="s">
        <v>1</v>
      </c>
      <c r="N139" s="158" t="s">
        <v>41</v>
      </c>
      <c r="O139" s="54"/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AR139" s="161" t="s">
        <v>90</v>
      </c>
      <c r="AT139" s="161" t="s">
        <v>144</v>
      </c>
      <c r="AU139" s="161" t="s">
        <v>84</v>
      </c>
      <c r="AY139" s="16" t="s">
        <v>142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6" t="s">
        <v>84</v>
      </c>
      <c r="BK139" s="163">
        <f t="shared" si="9"/>
        <v>0</v>
      </c>
      <c r="BL139" s="16" t="s">
        <v>90</v>
      </c>
      <c r="BM139" s="161" t="s">
        <v>522</v>
      </c>
    </row>
    <row r="140" spans="2:65" s="1" customFormat="1" ht="16.5" customHeight="1">
      <c r="B140" s="150"/>
      <c r="C140" s="193" t="s">
        <v>224</v>
      </c>
      <c r="D140" s="193" t="s">
        <v>293</v>
      </c>
      <c r="E140" s="194" t="s">
        <v>939</v>
      </c>
      <c r="F140" s="195" t="s">
        <v>940</v>
      </c>
      <c r="G140" s="196" t="s">
        <v>152</v>
      </c>
      <c r="H140" s="197">
        <v>3.92</v>
      </c>
      <c r="I140" s="198"/>
      <c r="J140" s="197">
        <f t="shared" si="0"/>
        <v>0</v>
      </c>
      <c r="K140" s="195" t="s">
        <v>1</v>
      </c>
      <c r="L140" s="199"/>
      <c r="M140" s="200" t="s">
        <v>1</v>
      </c>
      <c r="N140" s="201" t="s">
        <v>41</v>
      </c>
      <c r="O140" s="54"/>
      <c r="P140" s="159">
        <f t="shared" si="1"/>
        <v>0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AR140" s="161" t="s">
        <v>102</v>
      </c>
      <c r="AT140" s="161" t="s">
        <v>293</v>
      </c>
      <c r="AU140" s="161" t="s">
        <v>84</v>
      </c>
      <c r="AY140" s="16" t="s">
        <v>142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6" t="s">
        <v>84</v>
      </c>
      <c r="BK140" s="163">
        <f t="shared" si="9"/>
        <v>0</v>
      </c>
      <c r="BL140" s="16" t="s">
        <v>90</v>
      </c>
      <c r="BM140" s="161" t="s">
        <v>525</v>
      </c>
    </row>
    <row r="141" spans="2:65" s="1" customFormat="1" ht="16.5" customHeight="1">
      <c r="B141" s="150"/>
      <c r="C141" s="193" t="s">
        <v>229</v>
      </c>
      <c r="D141" s="193" t="s">
        <v>293</v>
      </c>
      <c r="E141" s="194" t="s">
        <v>1017</v>
      </c>
      <c r="F141" s="195" t="s">
        <v>1018</v>
      </c>
      <c r="G141" s="196" t="s">
        <v>152</v>
      </c>
      <c r="H141" s="197">
        <v>1</v>
      </c>
      <c r="I141" s="198"/>
      <c r="J141" s="197">
        <f t="shared" si="0"/>
        <v>0</v>
      </c>
      <c r="K141" s="195" t="s">
        <v>1</v>
      </c>
      <c r="L141" s="199"/>
      <c r="M141" s="200" t="s">
        <v>1</v>
      </c>
      <c r="N141" s="201" t="s">
        <v>41</v>
      </c>
      <c r="O141" s="54"/>
      <c r="P141" s="159">
        <f t="shared" si="1"/>
        <v>0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AR141" s="161" t="s">
        <v>102</v>
      </c>
      <c r="AT141" s="161" t="s">
        <v>293</v>
      </c>
      <c r="AU141" s="161" t="s">
        <v>84</v>
      </c>
      <c r="AY141" s="16" t="s">
        <v>142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6" t="s">
        <v>84</v>
      </c>
      <c r="BK141" s="163">
        <f t="shared" si="9"/>
        <v>0</v>
      </c>
      <c r="BL141" s="16" t="s">
        <v>90</v>
      </c>
      <c r="BM141" s="161" t="s">
        <v>528</v>
      </c>
    </row>
    <row r="142" spans="2:65" s="1" customFormat="1" ht="16.5" customHeight="1">
      <c r="B142" s="150"/>
      <c r="C142" s="151" t="s">
        <v>234</v>
      </c>
      <c r="D142" s="151" t="s">
        <v>144</v>
      </c>
      <c r="E142" s="152" t="s">
        <v>941</v>
      </c>
      <c r="F142" s="153" t="s">
        <v>942</v>
      </c>
      <c r="G142" s="154" t="s">
        <v>152</v>
      </c>
      <c r="H142" s="155">
        <v>3.92</v>
      </c>
      <c r="I142" s="156"/>
      <c r="J142" s="155">
        <f t="shared" si="0"/>
        <v>0</v>
      </c>
      <c r="K142" s="153" t="s">
        <v>1</v>
      </c>
      <c r="L142" s="31"/>
      <c r="M142" s="157" t="s">
        <v>1</v>
      </c>
      <c r="N142" s="158" t="s">
        <v>41</v>
      </c>
      <c r="O142" s="54"/>
      <c r="P142" s="159">
        <f t="shared" si="1"/>
        <v>0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AR142" s="161" t="s">
        <v>90</v>
      </c>
      <c r="AT142" s="161" t="s">
        <v>144</v>
      </c>
      <c r="AU142" s="161" t="s">
        <v>84</v>
      </c>
      <c r="AY142" s="16" t="s">
        <v>142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6" t="s">
        <v>84</v>
      </c>
      <c r="BK142" s="163">
        <f t="shared" si="9"/>
        <v>0</v>
      </c>
      <c r="BL142" s="16" t="s">
        <v>90</v>
      </c>
      <c r="BM142" s="161" t="s">
        <v>383</v>
      </c>
    </row>
    <row r="143" spans="2:65" s="1" customFormat="1" ht="16.5" customHeight="1">
      <c r="B143" s="150"/>
      <c r="C143" s="151" t="s">
        <v>240</v>
      </c>
      <c r="D143" s="151" t="s">
        <v>144</v>
      </c>
      <c r="E143" s="152" t="s">
        <v>1019</v>
      </c>
      <c r="F143" s="153" t="s">
        <v>1020</v>
      </c>
      <c r="G143" s="154" t="s">
        <v>152</v>
      </c>
      <c r="H143" s="155">
        <v>1</v>
      </c>
      <c r="I143" s="156"/>
      <c r="J143" s="155">
        <f t="shared" si="0"/>
        <v>0</v>
      </c>
      <c r="K143" s="153" t="s">
        <v>1</v>
      </c>
      <c r="L143" s="31"/>
      <c r="M143" s="157" t="s">
        <v>1</v>
      </c>
      <c r="N143" s="158" t="s">
        <v>41</v>
      </c>
      <c r="O143" s="54"/>
      <c r="P143" s="159">
        <f t="shared" si="1"/>
        <v>0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AR143" s="161" t="s">
        <v>90</v>
      </c>
      <c r="AT143" s="161" t="s">
        <v>144</v>
      </c>
      <c r="AU143" s="161" t="s">
        <v>84</v>
      </c>
      <c r="AY143" s="16" t="s">
        <v>142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6" t="s">
        <v>84</v>
      </c>
      <c r="BK143" s="163">
        <f t="shared" si="9"/>
        <v>0</v>
      </c>
      <c r="BL143" s="16" t="s">
        <v>90</v>
      </c>
      <c r="BM143" s="161" t="s">
        <v>533</v>
      </c>
    </row>
    <row r="144" spans="2:65" s="11" customFormat="1" ht="22.9" customHeight="1">
      <c r="B144" s="137"/>
      <c r="D144" s="138" t="s">
        <v>74</v>
      </c>
      <c r="E144" s="148" t="s">
        <v>943</v>
      </c>
      <c r="F144" s="148" t="s">
        <v>1021</v>
      </c>
      <c r="I144" s="140"/>
      <c r="J144" s="149">
        <f>BK144</f>
        <v>0</v>
      </c>
      <c r="L144" s="137"/>
      <c r="M144" s="142"/>
      <c r="N144" s="143"/>
      <c r="O144" s="143"/>
      <c r="P144" s="144">
        <f>P145</f>
        <v>0</v>
      </c>
      <c r="Q144" s="143"/>
      <c r="R144" s="144">
        <f>R145</f>
        <v>0</v>
      </c>
      <c r="S144" s="143"/>
      <c r="T144" s="145">
        <f>T145</f>
        <v>0</v>
      </c>
      <c r="AR144" s="138" t="s">
        <v>80</v>
      </c>
      <c r="AT144" s="146" t="s">
        <v>74</v>
      </c>
      <c r="AU144" s="146" t="s">
        <v>80</v>
      </c>
      <c r="AY144" s="138" t="s">
        <v>142</v>
      </c>
      <c r="BK144" s="147">
        <f>BK145</f>
        <v>0</v>
      </c>
    </row>
    <row r="145" spans="2:65" s="1" customFormat="1" ht="16.5" customHeight="1">
      <c r="B145" s="150"/>
      <c r="C145" s="151" t="s">
        <v>245</v>
      </c>
      <c r="D145" s="151" t="s">
        <v>144</v>
      </c>
      <c r="E145" s="152" t="s">
        <v>1022</v>
      </c>
      <c r="F145" s="153" t="s">
        <v>1023</v>
      </c>
      <c r="G145" s="154" t="s">
        <v>350</v>
      </c>
      <c r="H145" s="155">
        <v>29</v>
      </c>
      <c r="I145" s="156"/>
      <c r="J145" s="155">
        <f>ROUND(I145*H145,3)</f>
        <v>0</v>
      </c>
      <c r="K145" s="153" t="s">
        <v>1</v>
      </c>
      <c r="L145" s="31"/>
      <c r="M145" s="157" t="s">
        <v>1</v>
      </c>
      <c r="N145" s="158" t="s">
        <v>41</v>
      </c>
      <c r="O145" s="54"/>
      <c r="P145" s="159">
        <f>O145*H145</f>
        <v>0</v>
      </c>
      <c r="Q145" s="159">
        <v>0</v>
      </c>
      <c r="R145" s="159">
        <f>Q145*H145</f>
        <v>0</v>
      </c>
      <c r="S145" s="159">
        <v>0</v>
      </c>
      <c r="T145" s="160">
        <f>S145*H145</f>
        <v>0</v>
      </c>
      <c r="AR145" s="161" t="s">
        <v>90</v>
      </c>
      <c r="AT145" s="161" t="s">
        <v>144</v>
      </c>
      <c r="AU145" s="161" t="s">
        <v>84</v>
      </c>
      <c r="AY145" s="16" t="s">
        <v>142</v>
      </c>
      <c r="BE145" s="162">
        <f>IF(N145="základná",J145,0)</f>
        <v>0</v>
      </c>
      <c r="BF145" s="162">
        <f>IF(N145="znížená",J145,0)</f>
        <v>0</v>
      </c>
      <c r="BG145" s="162">
        <f>IF(N145="zákl. prenesená",J145,0)</f>
        <v>0</v>
      </c>
      <c r="BH145" s="162">
        <f>IF(N145="zníž. prenesená",J145,0)</f>
        <v>0</v>
      </c>
      <c r="BI145" s="162">
        <f>IF(N145="nulová",J145,0)</f>
        <v>0</v>
      </c>
      <c r="BJ145" s="16" t="s">
        <v>84</v>
      </c>
      <c r="BK145" s="163">
        <f>ROUND(I145*H145,3)</f>
        <v>0</v>
      </c>
      <c r="BL145" s="16" t="s">
        <v>90</v>
      </c>
      <c r="BM145" s="161" t="s">
        <v>536</v>
      </c>
    </row>
    <row r="146" spans="2:65" s="11" customFormat="1" ht="22.9" customHeight="1">
      <c r="B146" s="137"/>
      <c r="D146" s="138" t="s">
        <v>74</v>
      </c>
      <c r="E146" s="148" t="s">
        <v>949</v>
      </c>
      <c r="F146" s="148" t="s">
        <v>944</v>
      </c>
      <c r="I146" s="140"/>
      <c r="J146" s="149">
        <f>BK146</f>
        <v>0</v>
      </c>
      <c r="L146" s="137"/>
      <c r="M146" s="142"/>
      <c r="N146" s="143"/>
      <c r="O146" s="143"/>
      <c r="P146" s="144">
        <f>SUM(P147:P148)</f>
        <v>0</v>
      </c>
      <c r="Q146" s="143"/>
      <c r="R146" s="144">
        <f>SUM(R147:R148)</f>
        <v>0</v>
      </c>
      <c r="S146" s="143"/>
      <c r="T146" s="145">
        <f>SUM(T147:T148)</f>
        <v>0</v>
      </c>
      <c r="AR146" s="138" t="s">
        <v>80</v>
      </c>
      <c r="AT146" s="146" t="s">
        <v>74</v>
      </c>
      <c r="AU146" s="146" t="s">
        <v>80</v>
      </c>
      <c r="AY146" s="138" t="s">
        <v>142</v>
      </c>
      <c r="BK146" s="147">
        <f>SUM(BK147:BK148)</f>
        <v>0</v>
      </c>
    </row>
    <row r="147" spans="2:65" s="1" customFormat="1" ht="24" customHeight="1">
      <c r="B147" s="150"/>
      <c r="C147" s="151" t="s">
        <v>250</v>
      </c>
      <c r="D147" s="151" t="s">
        <v>144</v>
      </c>
      <c r="E147" s="152" t="s">
        <v>945</v>
      </c>
      <c r="F147" s="153" t="s">
        <v>946</v>
      </c>
      <c r="G147" s="154" t="s">
        <v>147</v>
      </c>
      <c r="H147" s="155">
        <v>1.855</v>
      </c>
      <c r="I147" s="156"/>
      <c r="J147" s="155">
        <f>ROUND(I147*H147,3)</f>
        <v>0</v>
      </c>
      <c r="K147" s="153" t="s">
        <v>1</v>
      </c>
      <c r="L147" s="31"/>
      <c r="M147" s="157" t="s">
        <v>1</v>
      </c>
      <c r="N147" s="158" t="s">
        <v>41</v>
      </c>
      <c r="O147" s="54"/>
      <c r="P147" s="159">
        <f>O147*H147</f>
        <v>0</v>
      </c>
      <c r="Q147" s="159">
        <v>0</v>
      </c>
      <c r="R147" s="159">
        <f>Q147*H147</f>
        <v>0</v>
      </c>
      <c r="S147" s="159">
        <v>0</v>
      </c>
      <c r="T147" s="160">
        <f>S147*H147</f>
        <v>0</v>
      </c>
      <c r="AR147" s="161" t="s">
        <v>90</v>
      </c>
      <c r="AT147" s="161" t="s">
        <v>144</v>
      </c>
      <c r="AU147" s="161" t="s">
        <v>84</v>
      </c>
      <c r="AY147" s="16" t="s">
        <v>142</v>
      </c>
      <c r="BE147" s="162">
        <f>IF(N147="základná",J147,0)</f>
        <v>0</v>
      </c>
      <c r="BF147" s="162">
        <f>IF(N147="znížená",J147,0)</f>
        <v>0</v>
      </c>
      <c r="BG147" s="162">
        <f>IF(N147="zákl. prenesená",J147,0)</f>
        <v>0</v>
      </c>
      <c r="BH147" s="162">
        <f>IF(N147="zníž. prenesená",J147,0)</f>
        <v>0</v>
      </c>
      <c r="BI147" s="162">
        <f>IF(N147="nulová",J147,0)</f>
        <v>0</v>
      </c>
      <c r="BJ147" s="16" t="s">
        <v>84</v>
      </c>
      <c r="BK147" s="163">
        <f>ROUND(I147*H147,3)</f>
        <v>0</v>
      </c>
      <c r="BL147" s="16" t="s">
        <v>90</v>
      </c>
      <c r="BM147" s="161" t="s">
        <v>539</v>
      </c>
    </row>
    <row r="148" spans="2:65" s="1" customFormat="1" ht="24" customHeight="1">
      <c r="B148" s="150"/>
      <c r="C148" s="151" t="s">
        <v>255</v>
      </c>
      <c r="D148" s="151" t="s">
        <v>144</v>
      </c>
      <c r="E148" s="152" t="s">
        <v>947</v>
      </c>
      <c r="F148" s="153" t="s">
        <v>948</v>
      </c>
      <c r="G148" s="154" t="s">
        <v>152</v>
      </c>
      <c r="H148" s="155">
        <v>2.379</v>
      </c>
      <c r="I148" s="156"/>
      <c r="J148" s="155">
        <f>ROUND(I148*H148,3)</f>
        <v>0</v>
      </c>
      <c r="K148" s="153" t="s">
        <v>1</v>
      </c>
      <c r="L148" s="31"/>
      <c r="M148" s="157" t="s">
        <v>1</v>
      </c>
      <c r="N148" s="158" t="s">
        <v>41</v>
      </c>
      <c r="O148" s="54"/>
      <c r="P148" s="159">
        <f>O148*H148</f>
        <v>0</v>
      </c>
      <c r="Q148" s="159">
        <v>0</v>
      </c>
      <c r="R148" s="159">
        <f>Q148*H148</f>
        <v>0</v>
      </c>
      <c r="S148" s="159">
        <v>0</v>
      </c>
      <c r="T148" s="160">
        <f>S148*H148</f>
        <v>0</v>
      </c>
      <c r="AR148" s="161" t="s">
        <v>90</v>
      </c>
      <c r="AT148" s="161" t="s">
        <v>144</v>
      </c>
      <c r="AU148" s="161" t="s">
        <v>84</v>
      </c>
      <c r="AY148" s="16" t="s">
        <v>142</v>
      </c>
      <c r="BE148" s="162">
        <f>IF(N148="základná",J148,0)</f>
        <v>0</v>
      </c>
      <c r="BF148" s="162">
        <f>IF(N148="znížená",J148,0)</f>
        <v>0</v>
      </c>
      <c r="BG148" s="162">
        <f>IF(N148="zákl. prenesená",J148,0)</f>
        <v>0</v>
      </c>
      <c r="BH148" s="162">
        <f>IF(N148="zníž. prenesená",J148,0)</f>
        <v>0</v>
      </c>
      <c r="BI148" s="162">
        <f>IF(N148="nulová",J148,0)</f>
        <v>0</v>
      </c>
      <c r="BJ148" s="16" t="s">
        <v>84</v>
      </c>
      <c r="BK148" s="163">
        <f>ROUND(I148*H148,3)</f>
        <v>0</v>
      </c>
      <c r="BL148" s="16" t="s">
        <v>90</v>
      </c>
      <c r="BM148" s="161" t="s">
        <v>542</v>
      </c>
    </row>
    <row r="149" spans="2:65" s="11" customFormat="1" ht="22.9" customHeight="1">
      <c r="B149" s="137"/>
      <c r="D149" s="138" t="s">
        <v>74</v>
      </c>
      <c r="E149" s="148" t="s">
        <v>978</v>
      </c>
      <c r="F149" s="148" t="s">
        <v>950</v>
      </c>
      <c r="I149" s="140"/>
      <c r="J149" s="149">
        <f>BK149</f>
        <v>0</v>
      </c>
      <c r="L149" s="137"/>
      <c r="M149" s="142"/>
      <c r="N149" s="143"/>
      <c r="O149" s="143"/>
      <c r="P149" s="144">
        <f>SUM(P150:P166)</f>
        <v>0</v>
      </c>
      <c r="Q149" s="143"/>
      <c r="R149" s="144">
        <f>SUM(R150:R166)</f>
        <v>0</v>
      </c>
      <c r="S149" s="143"/>
      <c r="T149" s="145">
        <f>SUM(T150:T166)</f>
        <v>0</v>
      </c>
      <c r="AR149" s="138" t="s">
        <v>80</v>
      </c>
      <c r="AT149" s="146" t="s">
        <v>74</v>
      </c>
      <c r="AU149" s="146" t="s">
        <v>80</v>
      </c>
      <c r="AY149" s="138" t="s">
        <v>142</v>
      </c>
      <c r="BK149" s="147">
        <f>SUM(BK150:BK166)</f>
        <v>0</v>
      </c>
    </row>
    <row r="150" spans="2:65" s="1" customFormat="1" ht="16.5" customHeight="1">
      <c r="B150" s="150"/>
      <c r="C150" s="151" t="s">
        <v>7</v>
      </c>
      <c r="D150" s="151" t="s">
        <v>144</v>
      </c>
      <c r="E150" s="152" t="s">
        <v>953</v>
      </c>
      <c r="F150" s="153" t="s">
        <v>954</v>
      </c>
      <c r="G150" s="154" t="s">
        <v>350</v>
      </c>
      <c r="H150" s="155">
        <v>8</v>
      </c>
      <c r="I150" s="156"/>
      <c r="J150" s="155">
        <f t="shared" ref="J150:J166" si="10">ROUND(I150*H150,3)</f>
        <v>0</v>
      </c>
      <c r="K150" s="153" t="s">
        <v>1</v>
      </c>
      <c r="L150" s="31"/>
      <c r="M150" s="157" t="s">
        <v>1</v>
      </c>
      <c r="N150" s="158" t="s">
        <v>41</v>
      </c>
      <c r="O150" s="54"/>
      <c r="P150" s="159">
        <f t="shared" ref="P150:P166" si="11">O150*H150</f>
        <v>0</v>
      </c>
      <c r="Q150" s="159">
        <v>0</v>
      </c>
      <c r="R150" s="159">
        <f t="shared" ref="R150:R166" si="12">Q150*H150</f>
        <v>0</v>
      </c>
      <c r="S150" s="159">
        <v>0</v>
      </c>
      <c r="T150" s="160">
        <f t="shared" ref="T150:T166" si="13">S150*H150</f>
        <v>0</v>
      </c>
      <c r="AR150" s="161" t="s">
        <v>90</v>
      </c>
      <c r="AT150" s="161" t="s">
        <v>144</v>
      </c>
      <c r="AU150" s="161" t="s">
        <v>84</v>
      </c>
      <c r="AY150" s="16" t="s">
        <v>142</v>
      </c>
      <c r="BE150" s="162">
        <f t="shared" ref="BE150:BE166" si="14">IF(N150="základná",J150,0)</f>
        <v>0</v>
      </c>
      <c r="BF150" s="162">
        <f t="shared" ref="BF150:BF166" si="15">IF(N150="znížená",J150,0)</f>
        <v>0</v>
      </c>
      <c r="BG150" s="162">
        <f t="shared" ref="BG150:BG166" si="16">IF(N150="zákl. prenesená",J150,0)</f>
        <v>0</v>
      </c>
      <c r="BH150" s="162">
        <f t="shared" ref="BH150:BH166" si="17">IF(N150="zníž. prenesená",J150,0)</f>
        <v>0</v>
      </c>
      <c r="BI150" s="162">
        <f t="shared" ref="BI150:BI166" si="18">IF(N150="nulová",J150,0)</f>
        <v>0</v>
      </c>
      <c r="BJ150" s="16" t="s">
        <v>84</v>
      </c>
      <c r="BK150" s="163">
        <f t="shared" ref="BK150:BK166" si="19">ROUND(I150*H150,3)</f>
        <v>0</v>
      </c>
      <c r="BL150" s="16" t="s">
        <v>90</v>
      </c>
      <c r="BM150" s="161" t="s">
        <v>545</v>
      </c>
    </row>
    <row r="151" spans="2:65" s="1" customFormat="1" ht="16.5" customHeight="1">
      <c r="B151" s="150"/>
      <c r="C151" s="151" t="s">
        <v>263</v>
      </c>
      <c r="D151" s="151" t="s">
        <v>144</v>
      </c>
      <c r="E151" s="152" t="s">
        <v>955</v>
      </c>
      <c r="F151" s="153" t="s">
        <v>956</v>
      </c>
      <c r="G151" s="154" t="s">
        <v>350</v>
      </c>
      <c r="H151" s="155">
        <v>34.5</v>
      </c>
      <c r="I151" s="156"/>
      <c r="J151" s="155">
        <f t="shared" si="10"/>
        <v>0</v>
      </c>
      <c r="K151" s="153" t="s">
        <v>1</v>
      </c>
      <c r="L151" s="31"/>
      <c r="M151" s="157" t="s">
        <v>1</v>
      </c>
      <c r="N151" s="158" t="s">
        <v>41</v>
      </c>
      <c r="O151" s="54"/>
      <c r="P151" s="159">
        <f t="shared" si="11"/>
        <v>0</v>
      </c>
      <c r="Q151" s="159">
        <v>0</v>
      </c>
      <c r="R151" s="159">
        <f t="shared" si="12"/>
        <v>0</v>
      </c>
      <c r="S151" s="159">
        <v>0</v>
      </c>
      <c r="T151" s="160">
        <f t="shared" si="13"/>
        <v>0</v>
      </c>
      <c r="AR151" s="161" t="s">
        <v>90</v>
      </c>
      <c r="AT151" s="161" t="s">
        <v>144</v>
      </c>
      <c r="AU151" s="161" t="s">
        <v>84</v>
      </c>
      <c r="AY151" s="16" t="s">
        <v>142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6" t="s">
        <v>84</v>
      </c>
      <c r="BK151" s="163">
        <f t="shared" si="19"/>
        <v>0</v>
      </c>
      <c r="BL151" s="16" t="s">
        <v>90</v>
      </c>
      <c r="BM151" s="161" t="s">
        <v>548</v>
      </c>
    </row>
    <row r="152" spans="2:65" s="1" customFormat="1" ht="24" customHeight="1">
      <c r="B152" s="150"/>
      <c r="C152" s="193" t="s">
        <v>267</v>
      </c>
      <c r="D152" s="193" t="s">
        <v>293</v>
      </c>
      <c r="E152" s="194" t="s">
        <v>1024</v>
      </c>
      <c r="F152" s="195" t="s">
        <v>1025</v>
      </c>
      <c r="G152" s="196" t="s">
        <v>501</v>
      </c>
      <c r="H152" s="197">
        <v>4</v>
      </c>
      <c r="I152" s="198"/>
      <c r="J152" s="197">
        <f t="shared" si="10"/>
        <v>0</v>
      </c>
      <c r="K152" s="195" t="s">
        <v>1</v>
      </c>
      <c r="L152" s="199"/>
      <c r="M152" s="200" t="s">
        <v>1</v>
      </c>
      <c r="N152" s="201" t="s">
        <v>41</v>
      </c>
      <c r="O152" s="54"/>
      <c r="P152" s="159">
        <f t="shared" si="11"/>
        <v>0</v>
      </c>
      <c r="Q152" s="159">
        <v>0</v>
      </c>
      <c r="R152" s="159">
        <f t="shared" si="12"/>
        <v>0</v>
      </c>
      <c r="S152" s="159">
        <v>0</v>
      </c>
      <c r="T152" s="160">
        <f t="shared" si="13"/>
        <v>0</v>
      </c>
      <c r="AR152" s="161" t="s">
        <v>102</v>
      </c>
      <c r="AT152" s="161" t="s">
        <v>293</v>
      </c>
      <c r="AU152" s="161" t="s">
        <v>84</v>
      </c>
      <c r="AY152" s="16" t="s">
        <v>142</v>
      </c>
      <c r="BE152" s="162">
        <f t="shared" si="14"/>
        <v>0</v>
      </c>
      <c r="BF152" s="162">
        <f t="shared" si="15"/>
        <v>0</v>
      </c>
      <c r="BG152" s="162">
        <f t="shared" si="16"/>
        <v>0</v>
      </c>
      <c r="BH152" s="162">
        <f t="shared" si="17"/>
        <v>0</v>
      </c>
      <c r="BI152" s="162">
        <f t="shared" si="18"/>
        <v>0</v>
      </c>
      <c r="BJ152" s="16" t="s">
        <v>84</v>
      </c>
      <c r="BK152" s="163">
        <f t="shared" si="19"/>
        <v>0</v>
      </c>
      <c r="BL152" s="16" t="s">
        <v>90</v>
      </c>
      <c r="BM152" s="161" t="s">
        <v>551</v>
      </c>
    </row>
    <row r="153" spans="2:65" s="1" customFormat="1" ht="24" customHeight="1">
      <c r="B153" s="150"/>
      <c r="C153" s="193" t="s">
        <v>271</v>
      </c>
      <c r="D153" s="193" t="s">
        <v>293</v>
      </c>
      <c r="E153" s="194" t="s">
        <v>1026</v>
      </c>
      <c r="F153" s="195" t="s">
        <v>1027</v>
      </c>
      <c r="G153" s="196" t="s">
        <v>501</v>
      </c>
      <c r="H153" s="197">
        <v>2</v>
      </c>
      <c r="I153" s="198"/>
      <c r="J153" s="197">
        <f t="shared" si="10"/>
        <v>0</v>
      </c>
      <c r="K153" s="195" t="s">
        <v>1</v>
      </c>
      <c r="L153" s="199"/>
      <c r="M153" s="200" t="s">
        <v>1</v>
      </c>
      <c r="N153" s="201" t="s">
        <v>41</v>
      </c>
      <c r="O153" s="54"/>
      <c r="P153" s="159">
        <f t="shared" si="11"/>
        <v>0</v>
      </c>
      <c r="Q153" s="159">
        <v>0</v>
      </c>
      <c r="R153" s="159">
        <f t="shared" si="12"/>
        <v>0</v>
      </c>
      <c r="S153" s="159">
        <v>0</v>
      </c>
      <c r="T153" s="160">
        <f t="shared" si="13"/>
        <v>0</v>
      </c>
      <c r="AR153" s="161" t="s">
        <v>102</v>
      </c>
      <c r="AT153" s="161" t="s">
        <v>293</v>
      </c>
      <c r="AU153" s="161" t="s">
        <v>84</v>
      </c>
      <c r="AY153" s="16" t="s">
        <v>142</v>
      </c>
      <c r="BE153" s="162">
        <f t="shared" si="14"/>
        <v>0</v>
      </c>
      <c r="BF153" s="162">
        <f t="shared" si="15"/>
        <v>0</v>
      </c>
      <c r="BG153" s="162">
        <f t="shared" si="16"/>
        <v>0</v>
      </c>
      <c r="BH153" s="162">
        <f t="shared" si="17"/>
        <v>0</v>
      </c>
      <c r="BI153" s="162">
        <f t="shared" si="18"/>
        <v>0</v>
      </c>
      <c r="BJ153" s="16" t="s">
        <v>84</v>
      </c>
      <c r="BK153" s="163">
        <f t="shared" si="19"/>
        <v>0</v>
      </c>
      <c r="BL153" s="16" t="s">
        <v>90</v>
      </c>
      <c r="BM153" s="161" t="s">
        <v>554</v>
      </c>
    </row>
    <row r="154" spans="2:65" s="1" customFormat="1" ht="16.5" customHeight="1">
      <c r="B154" s="150"/>
      <c r="C154" s="193" t="s">
        <v>277</v>
      </c>
      <c r="D154" s="193" t="s">
        <v>293</v>
      </c>
      <c r="E154" s="194" t="s">
        <v>1028</v>
      </c>
      <c r="F154" s="195" t="s">
        <v>1029</v>
      </c>
      <c r="G154" s="196" t="s">
        <v>501</v>
      </c>
      <c r="H154" s="197">
        <v>5</v>
      </c>
      <c r="I154" s="198"/>
      <c r="J154" s="197">
        <f t="shared" si="10"/>
        <v>0</v>
      </c>
      <c r="K154" s="195" t="s">
        <v>1</v>
      </c>
      <c r="L154" s="199"/>
      <c r="M154" s="200" t="s">
        <v>1</v>
      </c>
      <c r="N154" s="201" t="s">
        <v>41</v>
      </c>
      <c r="O154" s="54"/>
      <c r="P154" s="159">
        <f t="shared" si="11"/>
        <v>0</v>
      </c>
      <c r="Q154" s="159">
        <v>0</v>
      </c>
      <c r="R154" s="159">
        <f t="shared" si="12"/>
        <v>0</v>
      </c>
      <c r="S154" s="159">
        <v>0</v>
      </c>
      <c r="T154" s="160">
        <f t="shared" si="13"/>
        <v>0</v>
      </c>
      <c r="AR154" s="161" t="s">
        <v>102</v>
      </c>
      <c r="AT154" s="161" t="s">
        <v>293</v>
      </c>
      <c r="AU154" s="161" t="s">
        <v>84</v>
      </c>
      <c r="AY154" s="16" t="s">
        <v>142</v>
      </c>
      <c r="BE154" s="162">
        <f t="shared" si="14"/>
        <v>0</v>
      </c>
      <c r="BF154" s="162">
        <f t="shared" si="15"/>
        <v>0</v>
      </c>
      <c r="BG154" s="162">
        <f t="shared" si="16"/>
        <v>0</v>
      </c>
      <c r="BH154" s="162">
        <f t="shared" si="17"/>
        <v>0</v>
      </c>
      <c r="BI154" s="162">
        <f t="shared" si="18"/>
        <v>0</v>
      </c>
      <c r="BJ154" s="16" t="s">
        <v>84</v>
      </c>
      <c r="BK154" s="163">
        <f t="shared" si="19"/>
        <v>0</v>
      </c>
      <c r="BL154" s="16" t="s">
        <v>90</v>
      </c>
      <c r="BM154" s="161" t="s">
        <v>558</v>
      </c>
    </row>
    <row r="155" spans="2:65" s="1" customFormat="1" ht="16.5" customHeight="1">
      <c r="B155" s="150"/>
      <c r="C155" s="193" t="s">
        <v>555</v>
      </c>
      <c r="D155" s="193" t="s">
        <v>293</v>
      </c>
      <c r="E155" s="194" t="s">
        <v>957</v>
      </c>
      <c r="F155" s="195" t="s">
        <v>958</v>
      </c>
      <c r="G155" s="196" t="s">
        <v>350</v>
      </c>
      <c r="H155" s="197">
        <v>8</v>
      </c>
      <c r="I155" s="198"/>
      <c r="J155" s="197">
        <f t="shared" si="10"/>
        <v>0</v>
      </c>
      <c r="K155" s="195" t="s">
        <v>1</v>
      </c>
      <c r="L155" s="199"/>
      <c r="M155" s="200" t="s">
        <v>1</v>
      </c>
      <c r="N155" s="201" t="s">
        <v>41</v>
      </c>
      <c r="O155" s="54"/>
      <c r="P155" s="159">
        <f t="shared" si="11"/>
        <v>0</v>
      </c>
      <c r="Q155" s="159">
        <v>0</v>
      </c>
      <c r="R155" s="159">
        <f t="shared" si="12"/>
        <v>0</v>
      </c>
      <c r="S155" s="159">
        <v>0</v>
      </c>
      <c r="T155" s="160">
        <f t="shared" si="13"/>
        <v>0</v>
      </c>
      <c r="AR155" s="161" t="s">
        <v>102</v>
      </c>
      <c r="AT155" s="161" t="s">
        <v>293</v>
      </c>
      <c r="AU155" s="161" t="s">
        <v>84</v>
      </c>
      <c r="AY155" s="16" t="s">
        <v>142</v>
      </c>
      <c r="BE155" s="162">
        <f t="shared" si="14"/>
        <v>0</v>
      </c>
      <c r="BF155" s="162">
        <f t="shared" si="15"/>
        <v>0</v>
      </c>
      <c r="BG155" s="162">
        <f t="shared" si="16"/>
        <v>0</v>
      </c>
      <c r="BH155" s="162">
        <f t="shared" si="17"/>
        <v>0</v>
      </c>
      <c r="BI155" s="162">
        <f t="shared" si="18"/>
        <v>0</v>
      </c>
      <c r="BJ155" s="16" t="s">
        <v>84</v>
      </c>
      <c r="BK155" s="163">
        <f t="shared" si="19"/>
        <v>0</v>
      </c>
      <c r="BL155" s="16" t="s">
        <v>90</v>
      </c>
      <c r="BM155" s="161" t="s">
        <v>561</v>
      </c>
    </row>
    <row r="156" spans="2:65" s="1" customFormat="1" ht="16.5" customHeight="1">
      <c r="B156" s="150"/>
      <c r="C156" s="193" t="s">
        <v>522</v>
      </c>
      <c r="D156" s="193" t="s">
        <v>293</v>
      </c>
      <c r="E156" s="194" t="s">
        <v>959</v>
      </c>
      <c r="F156" s="195" t="s">
        <v>960</v>
      </c>
      <c r="G156" s="196" t="s">
        <v>350</v>
      </c>
      <c r="H156" s="197">
        <v>34.5</v>
      </c>
      <c r="I156" s="198"/>
      <c r="J156" s="197">
        <f t="shared" si="10"/>
        <v>0</v>
      </c>
      <c r="K156" s="195" t="s">
        <v>1</v>
      </c>
      <c r="L156" s="199"/>
      <c r="M156" s="200" t="s">
        <v>1</v>
      </c>
      <c r="N156" s="201" t="s">
        <v>41</v>
      </c>
      <c r="O156" s="54"/>
      <c r="P156" s="159">
        <f t="shared" si="11"/>
        <v>0</v>
      </c>
      <c r="Q156" s="159">
        <v>0</v>
      </c>
      <c r="R156" s="159">
        <f t="shared" si="12"/>
        <v>0</v>
      </c>
      <c r="S156" s="159">
        <v>0</v>
      </c>
      <c r="T156" s="160">
        <f t="shared" si="13"/>
        <v>0</v>
      </c>
      <c r="AR156" s="161" t="s">
        <v>102</v>
      </c>
      <c r="AT156" s="161" t="s">
        <v>293</v>
      </c>
      <c r="AU156" s="161" t="s">
        <v>84</v>
      </c>
      <c r="AY156" s="16" t="s">
        <v>142</v>
      </c>
      <c r="BE156" s="162">
        <f t="shared" si="14"/>
        <v>0</v>
      </c>
      <c r="BF156" s="162">
        <f t="shared" si="15"/>
        <v>0</v>
      </c>
      <c r="BG156" s="162">
        <f t="shared" si="16"/>
        <v>0</v>
      </c>
      <c r="BH156" s="162">
        <f t="shared" si="17"/>
        <v>0</v>
      </c>
      <c r="BI156" s="162">
        <f t="shared" si="18"/>
        <v>0</v>
      </c>
      <c r="BJ156" s="16" t="s">
        <v>84</v>
      </c>
      <c r="BK156" s="163">
        <f t="shared" si="19"/>
        <v>0</v>
      </c>
      <c r="BL156" s="16" t="s">
        <v>90</v>
      </c>
      <c r="BM156" s="161" t="s">
        <v>565</v>
      </c>
    </row>
    <row r="157" spans="2:65" s="1" customFormat="1" ht="16.5" customHeight="1">
      <c r="B157" s="150"/>
      <c r="C157" s="193" t="s">
        <v>562</v>
      </c>
      <c r="D157" s="193" t="s">
        <v>293</v>
      </c>
      <c r="E157" s="194" t="s">
        <v>963</v>
      </c>
      <c r="F157" s="195" t="s">
        <v>964</v>
      </c>
      <c r="G157" s="196" t="s">
        <v>501</v>
      </c>
      <c r="H157" s="197">
        <v>1</v>
      </c>
      <c r="I157" s="198"/>
      <c r="J157" s="197">
        <f t="shared" si="10"/>
        <v>0</v>
      </c>
      <c r="K157" s="195" t="s">
        <v>1</v>
      </c>
      <c r="L157" s="199"/>
      <c r="M157" s="200" t="s">
        <v>1</v>
      </c>
      <c r="N157" s="201" t="s">
        <v>41</v>
      </c>
      <c r="O157" s="54"/>
      <c r="P157" s="159">
        <f t="shared" si="11"/>
        <v>0</v>
      </c>
      <c r="Q157" s="159">
        <v>0</v>
      </c>
      <c r="R157" s="159">
        <f t="shared" si="12"/>
        <v>0</v>
      </c>
      <c r="S157" s="159">
        <v>0</v>
      </c>
      <c r="T157" s="160">
        <f t="shared" si="13"/>
        <v>0</v>
      </c>
      <c r="AR157" s="161" t="s">
        <v>102</v>
      </c>
      <c r="AT157" s="161" t="s">
        <v>293</v>
      </c>
      <c r="AU157" s="161" t="s">
        <v>84</v>
      </c>
      <c r="AY157" s="16" t="s">
        <v>142</v>
      </c>
      <c r="BE157" s="162">
        <f t="shared" si="14"/>
        <v>0</v>
      </c>
      <c r="BF157" s="162">
        <f t="shared" si="15"/>
        <v>0</v>
      </c>
      <c r="BG157" s="162">
        <f t="shared" si="16"/>
        <v>0</v>
      </c>
      <c r="BH157" s="162">
        <f t="shared" si="17"/>
        <v>0</v>
      </c>
      <c r="BI157" s="162">
        <f t="shared" si="18"/>
        <v>0</v>
      </c>
      <c r="BJ157" s="16" t="s">
        <v>84</v>
      </c>
      <c r="BK157" s="163">
        <f t="shared" si="19"/>
        <v>0</v>
      </c>
      <c r="BL157" s="16" t="s">
        <v>90</v>
      </c>
      <c r="BM157" s="161" t="s">
        <v>568</v>
      </c>
    </row>
    <row r="158" spans="2:65" s="1" customFormat="1" ht="16.5" customHeight="1">
      <c r="B158" s="150"/>
      <c r="C158" s="151" t="s">
        <v>525</v>
      </c>
      <c r="D158" s="151" t="s">
        <v>144</v>
      </c>
      <c r="E158" s="152" t="s">
        <v>1030</v>
      </c>
      <c r="F158" s="153" t="s">
        <v>1031</v>
      </c>
      <c r="G158" s="154" t="s">
        <v>501</v>
      </c>
      <c r="H158" s="155">
        <v>1</v>
      </c>
      <c r="I158" s="156"/>
      <c r="J158" s="155">
        <f t="shared" si="10"/>
        <v>0</v>
      </c>
      <c r="K158" s="153" t="s">
        <v>1</v>
      </c>
      <c r="L158" s="31"/>
      <c r="M158" s="157" t="s">
        <v>1</v>
      </c>
      <c r="N158" s="158" t="s">
        <v>41</v>
      </c>
      <c r="O158" s="54"/>
      <c r="P158" s="159">
        <f t="shared" si="11"/>
        <v>0</v>
      </c>
      <c r="Q158" s="159">
        <v>0</v>
      </c>
      <c r="R158" s="159">
        <f t="shared" si="12"/>
        <v>0</v>
      </c>
      <c r="S158" s="159">
        <v>0</v>
      </c>
      <c r="T158" s="160">
        <f t="shared" si="13"/>
        <v>0</v>
      </c>
      <c r="AR158" s="161" t="s">
        <v>90</v>
      </c>
      <c r="AT158" s="161" t="s">
        <v>144</v>
      </c>
      <c r="AU158" s="161" t="s">
        <v>84</v>
      </c>
      <c r="AY158" s="16" t="s">
        <v>142</v>
      </c>
      <c r="BE158" s="162">
        <f t="shared" si="14"/>
        <v>0</v>
      </c>
      <c r="BF158" s="162">
        <f t="shared" si="15"/>
        <v>0</v>
      </c>
      <c r="BG158" s="162">
        <f t="shared" si="16"/>
        <v>0</v>
      </c>
      <c r="BH158" s="162">
        <f t="shared" si="17"/>
        <v>0</v>
      </c>
      <c r="BI158" s="162">
        <f t="shared" si="18"/>
        <v>0</v>
      </c>
      <c r="BJ158" s="16" t="s">
        <v>84</v>
      </c>
      <c r="BK158" s="163">
        <f t="shared" si="19"/>
        <v>0</v>
      </c>
      <c r="BL158" s="16" t="s">
        <v>90</v>
      </c>
      <c r="BM158" s="161" t="s">
        <v>572</v>
      </c>
    </row>
    <row r="159" spans="2:65" s="1" customFormat="1" ht="16.5" customHeight="1">
      <c r="B159" s="150"/>
      <c r="C159" s="193" t="s">
        <v>569</v>
      </c>
      <c r="D159" s="193" t="s">
        <v>293</v>
      </c>
      <c r="E159" s="194" t="s">
        <v>1032</v>
      </c>
      <c r="F159" s="195" t="s">
        <v>1033</v>
      </c>
      <c r="G159" s="196" t="s">
        <v>501</v>
      </c>
      <c r="H159" s="197">
        <v>1</v>
      </c>
      <c r="I159" s="198"/>
      <c r="J159" s="197">
        <f t="shared" si="10"/>
        <v>0</v>
      </c>
      <c r="K159" s="195" t="s">
        <v>1</v>
      </c>
      <c r="L159" s="199"/>
      <c r="M159" s="200" t="s">
        <v>1</v>
      </c>
      <c r="N159" s="201" t="s">
        <v>41</v>
      </c>
      <c r="O159" s="54"/>
      <c r="P159" s="159">
        <f t="shared" si="11"/>
        <v>0</v>
      </c>
      <c r="Q159" s="159">
        <v>0</v>
      </c>
      <c r="R159" s="159">
        <f t="shared" si="12"/>
        <v>0</v>
      </c>
      <c r="S159" s="159">
        <v>0</v>
      </c>
      <c r="T159" s="160">
        <f t="shared" si="13"/>
        <v>0</v>
      </c>
      <c r="AR159" s="161" t="s">
        <v>102</v>
      </c>
      <c r="AT159" s="161" t="s">
        <v>293</v>
      </c>
      <c r="AU159" s="161" t="s">
        <v>84</v>
      </c>
      <c r="AY159" s="16" t="s">
        <v>142</v>
      </c>
      <c r="BE159" s="162">
        <f t="shared" si="14"/>
        <v>0</v>
      </c>
      <c r="BF159" s="162">
        <f t="shared" si="15"/>
        <v>0</v>
      </c>
      <c r="BG159" s="162">
        <f t="shared" si="16"/>
        <v>0</v>
      </c>
      <c r="BH159" s="162">
        <f t="shared" si="17"/>
        <v>0</v>
      </c>
      <c r="BI159" s="162">
        <f t="shared" si="18"/>
        <v>0</v>
      </c>
      <c r="BJ159" s="16" t="s">
        <v>84</v>
      </c>
      <c r="BK159" s="163">
        <f t="shared" si="19"/>
        <v>0</v>
      </c>
      <c r="BL159" s="16" t="s">
        <v>90</v>
      </c>
      <c r="BM159" s="161" t="s">
        <v>575</v>
      </c>
    </row>
    <row r="160" spans="2:65" s="1" customFormat="1" ht="24" customHeight="1">
      <c r="B160" s="150"/>
      <c r="C160" s="193" t="s">
        <v>528</v>
      </c>
      <c r="D160" s="193" t="s">
        <v>293</v>
      </c>
      <c r="E160" s="194" t="s">
        <v>1034</v>
      </c>
      <c r="F160" s="195" t="s">
        <v>1035</v>
      </c>
      <c r="G160" s="196" t="s">
        <v>501</v>
      </c>
      <c r="H160" s="197">
        <v>1</v>
      </c>
      <c r="I160" s="198"/>
      <c r="J160" s="197">
        <f t="shared" si="10"/>
        <v>0</v>
      </c>
      <c r="K160" s="195" t="s">
        <v>1</v>
      </c>
      <c r="L160" s="199"/>
      <c r="M160" s="200" t="s">
        <v>1</v>
      </c>
      <c r="N160" s="201" t="s">
        <v>41</v>
      </c>
      <c r="O160" s="54"/>
      <c r="P160" s="159">
        <f t="shared" si="11"/>
        <v>0</v>
      </c>
      <c r="Q160" s="159">
        <v>0</v>
      </c>
      <c r="R160" s="159">
        <f t="shared" si="12"/>
        <v>0</v>
      </c>
      <c r="S160" s="159">
        <v>0</v>
      </c>
      <c r="T160" s="160">
        <f t="shared" si="13"/>
        <v>0</v>
      </c>
      <c r="AR160" s="161" t="s">
        <v>102</v>
      </c>
      <c r="AT160" s="161" t="s">
        <v>293</v>
      </c>
      <c r="AU160" s="161" t="s">
        <v>84</v>
      </c>
      <c r="AY160" s="16" t="s">
        <v>142</v>
      </c>
      <c r="BE160" s="162">
        <f t="shared" si="14"/>
        <v>0</v>
      </c>
      <c r="BF160" s="162">
        <f t="shared" si="15"/>
        <v>0</v>
      </c>
      <c r="BG160" s="162">
        <f t="shared" si="16"/>
        <v>0</v>
      </c>
      <c r="BH160" s="162">
        <f t="shared" si="17"/>
        <v>0</v>
      </c>
      <c r="BI160" s="162">
        <f t="shared" si="18"/>
        <v>0</v>
      </c>
      <c r="BJ160" s="16" t="s">
        <v>84</v>
      </c>
      <c r="BK160" s="163">
        <f t="shared" si="19"/>
        <v>0</v>
      </c>
      <c r="BL160" s="16" t="s">
        <v>90</v>
      </c>
      <c r="BM160" s="161" t="s">
        <v>579</v>
      </c>
    </row>
    <row r="161" spans="2:65" s="1" customFormat="1" ht="16.5" customHeight="1">
      <c r="B161" s="150"/>
      <c r="C161" s="151" t="s">
        <v>576</v>
      </c>
      <c r="D161" s="151" t="s">
        <v>144</v>
      </c>
      <c r="E161" s="152" t="s">
        <v>970</v>
      </c>
      <c r="F161" s="153" t="s">
        <v>971</v>
      </c>
      <c r="G161" s="154" t="s">
        <v>350</v>
      </c>
      <c r="H161" s="155">
        <v>42.5</v>
      </c>
      <c r="I161" s="156"/>
      <c r="J161" s="155">
        <f t="shared" si="10"/>
        <v>0</v>
      </c>
      <c r="K161" s="153" t="s">
        <v>1</v>
      </c>
      <c r="L161" s="31"/>
      <c r="M161" s="157" t="s">
        <v>1</v>
      </c>
      <c r="N161" s="158" t="s">
        <v>41</v>
      </c>
      <c r="O161" s="54"/>
      <c r="P161" s="159">
        <f t="shared" si="11"/>
        <v>0</v>
      </c>
      <c r="Q161" s="159">
        <v>0</v>
      </c>
      <c r="R161" s="159">
        <f t="shared" si="12"/>
        <v>0</v>
      </c>
      <c r="S161" s="159">
        <v>0</v>
      </c>
      <c r="T161" s="160">
        <f t="shared" si="13"/>
        <v>0</v>
      </c>
      <c r="AR161" s="161" t="s">
        <v>90</v>
      </c>
      <c r="AT161" s="161" t="s">
        <v>144</v>
      </c>
      <c r="AU161" s="161" t="s">
        <v>84</v>
      </c>
      <c r="AY161" s="16" t="s">
        <v>142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6" t="s">
        <v>84</v>
      </c>
      <c r="BK161" s="163">
        <f t="shared" si="19"/>
        <v>0</v>
      </c>
      <c r="BL161" s="16" t="s">
        <v>90</v>
      </c>
      <c r="BM161" s="161" t="s">
        <v>582</v>
      </c>
    </row>
    <row r="162" spans="2:65" s="1" customFormat="1" ht="16.5" customHeight="1">
      <c r="B162" s="150"/>
      <c r="C162" s="151" t="s">
        <v>383</v>
      </c>
      <c r="D162" s="151" t="s">
        <v>144</v>
      </c>
      <c r="E162" s="152" t="s">
        <v>1036</v>
      </c>
      <c r="F162" s="153" t="s">
        <v>1037</v>
      </c>
      <c r="G162" s="154" t="s">
        <v>501</v>
      </c>
      <c r="H162" s="155">
        <v>2</v>
      </c>
      <c r="I162" s="156"/>
      <c r="J162" s="155">
        <f t="shared" si="10"/>
        <v>0</v>
      </c>
      <c r="K162" s="153" t="s">
        <v>1</v>
      </c>
      <c r="L162" s="31"/>
      <c r="M162" s="157" t="s">
        <v>1</v>
      </c>
      <c r="N162" s="158" t="s">
        <v>41</v>
      </c>
      <c r="O162" s="54"/>
      <c r="P162" s="159">
        <f t="shared" si="11"/>
        <v>0</v>
      </c>
      <c r="Q162" s="159">
        <v>0</v>
      </c>
      <c r="R162" s="159">
        <f t="shared" si="12"/>
        <v>0</v>
      </c>
      <c r="S162" s="159">
        <v>0</v>
      </c>
      <c r="T162" s="160">
        <f t="shared" si="13"/>
        <v>0</v>
      </c>
      <c r="AR162" s="161" t="s">
        <v>90</v>
      </c>
      <c r="AT162" s="161" t="s">
        <v>144</v>
      </c>
      <c r="AU162" s="161" t="s">
        <v>84</v>
      </c>
      <c r="AY162" s="16" t="s">
        <v>142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6" t="s">
        <v>84</v>
      </c>
      <c r="BK162" s="163">
        <f t="shared" si="19"/>
        <v>0</v>
      </c>
      <c r="BL162" s="16" t="s">
        <v>90</v>
      </c>
      <c r="BM162" s="161" t="s">
        <v>586</v>
      </c>
    </row>
    <row r="163" spans="2:65" s="1" customFormat="1" ht="16.5" customHeight="1">
      <c r="B163" s="150"/>
      <c r="C163" s="193" t="s">
        <v>583</v>
      </c>
      <c r="D163" s="193" t="s">
        <v>293</v>
      </c>
      <c r="E163" s="194" t="s">
        <v>1038</v>
      </c>
      <c r="F163" s="195" t="s">
        <v>1039</v>
      </c>
      <c r="G163" s="196" t="s">
        <v>501</v>
      </c>
      <c r="H163" s="197">
        <v>1</v>
      </c>
      <c r="I163" s="198"/>
      <c r="J163" s="197">
        <f t="shared" si="10"/>
        <v>0</v>
      </c>
      <c r="K163" s="195" t="s">
        <v>1</v>
      </c>
      <c r="L163" s="199"/>
      <c r="M163" s="200" t="s">
        <v>1</v>
      </c>
      <c r="N163" s="201" t="s">
        <v>41</v>
      </c>
      <c r="O163" s="54"/>
      <c r="P163" s="159">
        <f t="shared" si="11"/>
        <v>0</v>
      </c>
      <c r="Q163" s="159">
        <v>0</v>
      </c>
      <c r="R163" s="159">
        <f t="shared" si="12"/>
        <v>0</v>
      </c>
      <c r="S163" s="159">
        <v>0</v>
      </c>
      <c r="T163" s="160">
        <f t="shared" si="13"/>
        <v>0</v>
      </c>
      <c r="AR163" s="161" t="s">
        <v>102</v>
      </c>
      <c r="AT163" s="161" t="s">
        <v>293</v>
      </c>
      <c r="AU163" s="161" t="s">
        <v>84</v>
      </c>
      <c r="AY163" s="16" t="s">
        <v>142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6" t="s">
        <v>84</v>
      </c>
      <c r="BK163" s="163">
        <f t="shared" si="19"/>
        <v>0</v>
      </c>
      <c r="BL163" s="16" t="s">
        <v>90</v>
      </c>
      <c r="BM163" s="161" t="s">
        <v>589</v>
      </c>
    </row>
    <row r="164" spans="2:65" s="1" customFormat="1" ht="16.5" customHeight="1">
      <c r="B164" s="150"/>
      <c r="C164" s="193" t="s">
        <v>533</v>
      </c>
      <c r="D164" s="193" t="s">
        <v>293</v>
      </c>
      <c r="E164" s="194" t="s">
        <v>1040</v>
      </c>
      <c r="F164" s="195" t="s">
        <v>1041</v>
      </c>
      <c r="G164" s="196" t="s">
        <v>501</v>
      </c>
      <c r="H164" s="197">
        <v>1</v>
      </c>
      <c r="I164" s="198"/>
      <c r="J164" s="197">
        <f t="shared" si="10"/>
        <v>0</v>
      </c>
      <c r="K164" s="195" t="s">
        <v>1</v>
      </c>
      <c r="L164" s="199"/>
      <c r="M164" s="200" t="s">
        <v>1</v>
      </c>
      <c r="N164" s="201" t="s">
        <v>41</v>
      </c>
      <c r="O164" s="54"/>
      <c r="P164" s="159">
        <f t="shared" si="11"/>
        <v>0</v>
      </c>
      <c r="Q164" s="159">
        <v>0</v>
      </c>
      <c r="R164" s="159">
        <f t="shared" si="12"/>
        <v>0</v>
      </c>
      <c r="S164" s="159">
        <v>0</v>
      </c>
      <c r="T164" s="160">
        <f t="shared" si="13"/>
        <v>0</v>
      </c>
      <c r="AR164" s="161" t="s">
        <v>102</v>
      </c>
      <c r="AT164" s="161" t="s">
        <v>293</v>
      </c>
      <c r="AU164" s="161" t="s">
        <v>84</v>
      </c>
      <c r="AY164" s="16" t="s">
        <v>142</v>
      </c>
      <c r="BE164" s="162">
        <f t="shared" si="14"/>
        <v>0</v>
      </c>
      <c r="BF164" s="162">
        <f t="shared" si="15"/>
        <v>0</v>
      </c>
      <c r="BG164" s="162">
        <f t="shared" si="16"/>
        <v>0</v>
      </c>
      <c r="BH164" s="162">
        <f t="shared" si="17"/>
        <v>0</v>
      </c>
      <c r="BI164" s="162">
        <f t="shared" si="18"/>
        <v>0</v>
      </c>
      <c r="BJ164" s="16" t="s">
        <v>84</v>
      </c>
      <c r="BK164" s="163">
        <f t="shared" si="19"/>
        <v>0</v>
      </c>
      <c r="BL164" s="16" t="s">
        <v>90</v>
      </c>
      <c r="BM164" s="161" t="s">
        <v>592</v>
      </c>
    </row>
    <row r="165" spans="2:65" s="1" customFormat="1" ht="24" customHeight="1">
      <c r="B165" s="150"/>
      <c r="C165" s="151" t="s">
        <v>590</v>
      </c>
      <c r="D165" s="151" t="s">
        <v>144</v>
      </c>
      <c r="E165" s="152" t="s">
        <v>974</v>
      </c>
      <c r="F165" s="153" t="s">
        <v>975</v>
      </c>
      <c r="G165" s="154" t="s">
        <v>350</v>
      </c>
      <c r="H165" s="155">
        <v>42.5</v>
      </c>
      <c r="I165" s="156"/>
      <c r="J165" s="155">
        <f t="shared" si="10"/>
        <v>0</v>
      </c>
      <c r="K165" s="153" t="s">
        <v>1</v>
      </c>
      <c r="L165" s="31"/>
      <c r="M165" s="157" t="s">
        <v>1</v>
      </c>
      <c r="N165" s="158" t="s">
        <v>41</v>
      </c>
      <c r="O165" s="54"/>
      <c r="P165" s="159">
        <f t="shared" si="11"/>
        <v>0</v>
      </c>
      <c r="Q165" s="159">
        <v>0</v>
      </c>
      <c r="R165" s="159">
        <f t="shared" si="12"/>
        <v>0</v>
      </c>
      <c r="S165" s="159">
        <v>0</v>
      </c>
      <c r="T165" s="160">
        <f t="shared" si="13"/>
        <v>0</v>
      </c>
      <c r="AR165" s="161" t="s">
        <v>90</v>
      </c>
      <c r="AT165" s="161" t="s">
        <v>144</v>
      </c>
      <c r="AU165" s="161" t="s">
        <v>84</v>
      </c>
      <c r="AY165" s="16" t="s">
        <v>142</v>
      </c>
      <c r="BE165" s="162">
        <f t="shared" si="14"/>
        <v>0</v>
      </c>
      <c r="BF165" s="162">
        <f t="shared" si="15"/>
        <v>0</v>
      </c>
      <c r="BG165" s="162">
        <f t="shared" si="16"/>
        <v>0</v>
      </c>
      <c r="BH165" s="162">
        <f t="shared" si="17"/>
        <v>0</v>
      </c>
      <c r="BI165" s="162">
        <f t="shared" si="18"/>
        <v>0</v>
      </c>
      <c r="BJ165" s="16" t="s">
        <v>84</v>
      </c>
      <c r="BK165" s="163">
        <f t="shared" si="19"/>
        <v>0</v>
      </c>
      <c r="BL165" s="16" t="s">
        <v>90</v>
      </c>
      <c r="BM165" s="161" t="s">
        <v>594</v>
      </c>
    </row>
    <row r="166" spans="2:65" s="1" customFormat="1" ht="16.5" customHeight="1">
      <c r="B166" s="150"/>
      <c r="C166" s="193" t="s">
        <v>536</v>
      </c>
      <c r="D166" s="193" t="s">
        <v>293</v>
      </c>
      <c r="E166" s="194" t="s">
        <v>976</v>
      </c>
      <c r="F166" s="195" t="s">
        <v>977</v>
      </c>
      <c r="G166" s="196" t="s">
        <v>350</v>
      </c>
      <c r="H166" s="197">
        <v>15</v>
      </c>
      <c r="I166" s="198"/>
      <c r="J166" s="197">
        <f t="shared" si="10"/>
        <v>0</v>
      </c>
      <c r="K166" s="195" t="s">
        <v>1</v>
      </c>
      <c r="L166" s="199"/>
      <c r="M166" s="200" t="s">
        <v>1</v>
      </c>
      <c r="N166" s="201" t="s">
        <v>41</v>
      </c>
      <c r="O166" s="54"/>
      <c r="P166" s="159">
        <f t="shared" si="11"/>
        <v>0</v>
      </c>
      <c r="Q166" s="159">
        <v>0</v>
      </c>
      <c r="R166" s="159">
        <f t="shared" si="12"/>
        <v>0</v>
      </c>
      <c r="S166" s="159">
        <v>0</v>
      </c>
      <c r="T166" s="160">
        <f t="shared" si="13"/>
        <v>0</v>
      </c>
      <c r="AR166" s="161" t="s">
        <v>102</v>
      </c>
      <c r="AT166" s="161" t="s">
        <v>293</v>
      </c>
      <c r="AU166" s="161" t="s">
        <v>84</v>
      </c>
      <c r="AY166" s="16" t="s">
        <v>142</v>
      </c>
      <c r="BE166" s="162">
        <f t="shared" si="14"/>
        <v>0</v>
      </c>
      <c r="BF166" s="162">
        <f t="shared" si="15"/>
        <v>0</v>
      </c>
      <c r="BG166" s="162">
        <f t="shared" si="16"/>
        <v>0</v>
      </c>
      <c r="BH166" s="162">
        <f t="shared" si="17"/>
        <v>0</v>
      </c>
      <c r="BI166" s="162">
        <f t="shared" si="18"/>
        <v>0</v>
      </c>
      <c r="BJ166" s="16" t="s">
        <v>84</v>
      </c>
      <c r="BK166" s="163">
        <f t="shared" si="19"/>
        <v>0</v>
      </c>
      <c r="BL166" s="16" t="s">
        <v>90</v>
      </c>
      <c r="BM166" s="161" t="s">
        <v>598</v>
      </c>
    </row>
    <row r="167" spans="2:65" s="11" customFormat="1" ht="25.9" customHeight="1">
      <c r="B167" s="137"/>
      <c r="D167" s="138" t="s">
        <v>74</v>
      </c>
      <c r="E167" s="139" t="s">
        <v>984</v>
      </c>
      <c r="F167" s="139" t="s">
        <v>985</v>
      </c>
      <c r="I167" s="140"/>
      <c r="J167" s="141">
        <f>BK167</f>
        <v>0</v>
      </c>
      <c r="L167" s="137"/>
      <c r="M167" s="142"/>
      <c r="N167" s="143"/>
      <c r="O167" s="143"/>
      <c r="P167" s="144">
        <f>P168</f>
        <v>0</v>
      </c>
      <c r="Q167" s="143"/>
      <c r="R167" s="144">
        <f>R168</f>
        <v>0</v>
      </c>
      <c r="S167" s="143"/>
      <c r="T167" s="145">
        <f>T168</f>
        <v>0</v>
      </c>
      <c r="AR167" s="138" t="s">
        <v>80</v>
      </c>
      <c r="AT167" s="146" t="s">
        <v>74</v>
      </c>
      <c r="AU167" s="146" t="s">
        <v>75</v>
      </c>
      <c r="AY167" s="138" t="s">
        <v>142</v>
      </c>
      <c r="BK167" s="147">
        <f>BK168</f>
        <v>0</v>
      </c>
    </row>
    <row r="168" spans="2:65" s="11" customFormat="1" ht="22.9" customHeight="1">
      <c r="B168" s="137"/>
      <c r="D168" s="138" t="s">
        <v>74</v>
      </c>
      <c r="E168" s="148" t="s">
        <v>986</v>
      </c>
      <c r="F168" s="148" t="s">
        <v>987</v>
      </c>
      <c r="I168" s="140"/>
      <c r="J168" s="149">
        <f>BK168</f>
        <v>0</v>
      </c>
      <c r="L168" s="137"/>
      <c r="M168" s="142"/>
      <c r="N168" s="143"/>
      <c r="O168" s="143"/>
      <c r="P168" s="144">
        <f>SUM(P169:P171)</f>
        <v>0</v>
      </c>
      <c r="Q168" s="143"/>
      <c r="R168" s="144">
        <f>SUM(R169:R171)</f>
        <v>0</v>
      </c>
      <c r="S168" s="143"/>
      <c r="T168" s="145">
        <f>SUM(T169:T171)</f>
        <v>0</v>
      </c>
      <c r="AR168" s="138" t="s">
        <v>80</v>
      </c>
      <c r="AT168" s="146" t="s">
        <v>74</v>
      </c>
      <c r="AU168" s="146" t="s">
        <v>80</v>
      </c>
      <c r="AY168" s="138" t="s">
        <v>142</v>
      </c>
      <c r="BK168" s="147">
        <f>SUM(BK169:BK171)</f>
        <v>0</v>
      </c>
    </row>
    <row r="169" spans="2:65" s="1" customFormat="1" ht="16.5" customHeight="1">
      <c r="B169" s="150"/>
      <c r="C169" s="151" t="s">
        <v>595</v>
      </c>
      <c r="D169" s="151" t="s">
        <v>144</v>
      </c>
      <c r="E169" s="152" t="s">
        <v>1042</v>
      </c>
      <c r="F169" s="153" t="s">
        <v>1043</v>
      </c>
      <c r="G169" s="154" t="s">
        <v>501</v>
      </c>
      <c r="H169" s="155">
        <v>1</v>
      </c>
      <c r="I169" s="156"/>
      <c r="J169" s="155">
        <f>ROUND(I169*H169,3)</f>
        <v>0</v>
      </c>
      <c r="K169" s="153" t="s">
        <v>1</v>
      </c>
      <c r="L169" s="31"/>
      <c r="M169" s="157" t="s">
        <v>1</v>
      </c>
      <c r="N169" s="158" t="s">
        <v>41</v>
      </c>
      <c r="O169" s="54"/>
      <c r="P169" s="159">
        <f>O169*H169</f>
        <v>0</v>
      </c>
      <c r="Q169" s="159">
        <v>0</v>
      </c>
      <c r="R169" s="159">
        <f>Q169*H169</f>
        <v>0</v>
      </c>
      <c r="S169" s="159">
        <v>0</v>
      </c>
      <c r="T169" s="160">
        <f>S169*H169</f>
        <v>0</v>
      </c>
      <c r="AR169" s="161" t="s">
        <v>90</v>
      </c>
      <c r="AT169" s="161" t="s">
        <v>144</v>
      </c>
      <c r="AU169" s="161" t="s">
        <v>84</v>
      </c>
      <c r="AY169" s="16" t="s">
        <v>142</v>
      </c>
      <c r="BE169" s="162">
        <f>IF(N169="základná",J169,0)</f>
        <v>0</v>
      </c>
      <c r="BF169" s="162">
        <f>IF(N169="znížená",J169,0)</f>
        <v>0</v>
      </c>
      <c r="BG169" s="162">
        <f>IF(N169="zákl. prenesená",J169,0)</f>
        <v>0</v>
      </c>
      <c r="BH169" s="162">
        <f>IF(N169="zníž. prenesená",J169,0)</f>
        <v>0</v>
      </c>
      <c r="BI169" s="162">
        <f>IF(N169="nulová",J169,0)</f>
        <v>0</v>
      </c>
      <c r="BJ169" s="16" t="s">
        <v>84</v>
      </c>
      <c r="BK169" s="163">
        <f>ROUND(I169*H169,3)</f>
        <v>0</v>
      </c>
      <c r="BL169" s="16" t="s">
        <v>90</v>
      </c>
      <c r="BM169" s="161" t="s">
        <v>601</v>
      </c>
    </row>
    <row r="170" spans="2:65" s="1" customFormat="1" ht="16.5" customHeight="1">
      <c r="B170" s="150"/>
      <c r="C170" s="151" t="s">
        <v>539</v>
      </c>
      <c r="D170" s="151" t="s">
        <v>144</v>
      </c>
      <c r="E170" s="152" t="s">
        <v>999</v>
      </c>
      <c r="F170" s="153" t="s">
        <v>1000</v>
      </c>
      <c r="G170" s="154" t="s">
        <v>501</v>
      </c>
      <c r="H170" s="155">
        <v>2</v>
      </c>
      <c r="I170" s="156"/>
      <c r="J170" s="155">
        <f>ROUND(I170*H170,3)</f>
        <v>0</v>
      </c>
      <c r="K170" s="153" t="s">
        <v>1</v>
      </c>
      <c r="L170" s="31"/>
      <c r="M170" s="157" t="s">
        <v>1</v>
      </c>
      <c r="N170" s="158" t="s">
        <v>41</v>
      </c>
      <c r="O170" s="54"/>
      <c r="P170" s="159">
        <f>O170*H170</f>
        <v>0</v>
      </c>
      <c r="Q170" s="159">
        <v>0</v>
      </c>
      <c r="R170" s="159">
        <f>Q170*H170</f>
        <v>0</v>
      </c>
      <c r="S170" s="159">
        <v>0</v>
      </c>
      <c r="T170" s="160">
        <f>S170*H170</f>
        <v>0</v>
      </c>
      <c r="AR170" s="161" t="s">
        <v>90</v>
      </c>
      <c r="AT170" s="161" t="s">
        <v>144</v>
      </c>
      <c r="AU170" s="161" t="s">
        <v>84</v>
      </c>
      <c r="AY170" s="16" t="s">
        <v>142</v>
      </c>
      <c r="BE170" s="162">
        <f>IF(N170="základná",J170,0)</f>
        <v>0</v>
      </c>
      <c r="BF170" s="162">
        <f>IF(N170="znížená",J170,0)</f>
        <v>0</v>
      </c>
      <c r="BG170" s="162">
        <f>IF(N170="zákl. prenesená",J170,0)</f>
        <v>0</v>
      </c>
      <c r="BH170" s="162">
        <f>IF(N170="zníž. prenesená",J170,0)</f>
        <v>0</v>
      </c>
      <c r="BI170" s="162">
        <f>IF(N170="nulová",J170,0)</f>
        <v>0</v>
      </c>
      <c r="BJ170" s="16" t="s">
        <v>84</v>
      </c>
      <c r="BK170" s="163">
        <f>ROUND(I170*H170,3)</f>
        <v>0</v>
      </c>
      <c r="BL170" s="16" t="s">
        <v>90</v>
      </c>
      <c r="BM170" s="161" t="s">
        <v>605</v>
      </c>
    </row>
    <row r="171" spans="2:65" s="1" customFormat="1" ht="24" customHeight="1">
      <c r="B171" s="150"/>
      <c r="C171" s="151" t="s">
        <v>602</v>
      </c>
      <c r="D171" s="151" t="s">
        <v>144</v>
      </c>
      <c r="E171" s="152" t="s">
        <v>1044</v>
      </c>
      <c r="F171" s="153" t="s">
        <v>1045</v>
      </c>
      <c r="G171" s="154" t="s">
        <v>501</v>
      </c>
      <c r="H171" s="155">
        <v>1</v>
      </c>
      <c r="I171" s="156"/>
      <c r="J171" s="155">
        <f>ROUND(I171*H171,3)</f>
        <v>0</v>
      </c>
      <c r="K171" s="153" t="s">
        <v>1</v>
      </c>
      <c r="L171" s="31"/>
      <c r="M171" s="157" t="s">
        <v>1</v>
      </c>
      <c r="N171" s="158" t="s">
        <v>41</v>
      </c>
      <c r="O171" s="54"/>
      <c r="P171" s="159">
        <f>O171*H171</f>
        <v>0</v>
      </c>
      <c r="Q171" s="159">
        <v>0</v>
      </c>
      <c r="R171" s="159">
        <f>Q171*H171</f>
        <v>0</v>
      </c>
      <c r="S171" s="159">
        <v>0</v>
      </c>
      <c r="T171" s="160">
        <f>S171*H171</f>
        <v>0</v>
      </c>
      <c r="AR171" s="161" t="s">
        <v>90</v>
      </c>
      <c r="AT171" s="161" t="s">
        <v>144</v>
      </c>
      <c r="AU171" s="161" t="s">
        <v>84</v>
      </c>
      <c r="AY171" s="16" t="s">
        <v>142</v>
      </c>
      <c r="BE171" s="162">
        <f>IF(N171="základná",J171,0)</f>
        <v>0</v>
      </c>
      <c r="BF171" s="162">
        <f>IF(N171="znížená",J171,0)</f>
        <v>0</v>
      </c>
      <c r="BG171" s="162">
        <f>IF(N171="zákl. prenesená",J171,0)</f>
        <v>0</v>
      </c>
      <c r="BH171" s="162">
        <f>IF(N171="zníž. prenesená",J171,0)</f>
        <v>0</v>
      </c>
      <c r="BI171" s="162">
        <f>IF(N171="nulová",J171,0)</f>
        <v>0</v>
      </c>
      <c r="BJ171" s="16" t="s">
        <v>84</v>
      </c>
      <c r="BK171" s="163">
        <f>ROUND(I171*H171,3)</f>
        <v>0</v>
      </c>
      <c r="BL171" s="16" t="s">
        <v>90</v>
      </c>
      <c r="BM171" s="161" t="s">
        <v>608</v>
      </c>
    </row>
    <row r="172" spans="2:65" s="11" customFormat="1" ht="25.9" customHeight="1">
      <c r="B172" s="137"/>
      <c r="D172" s="138" t="s">
        <v>74</v>
      </c>
      <c r="E172" s="139" t="s">
        <v>1005</v>
      </c>
      <c r="F172" s="139" t="s">
        <v>492</v>
      </c>
      <c r="I172" s="140"/>
      <c r="J172" s="141">
        <f>BK172</f>
        <v>0</v>
      </c>
      <c r="L172" s="137"/>
      <c r="M172" s="142"/>
      <c r="N172" s="143"/>
      <c r="O172" s="143"/>
      <c r="P172" s="144">
        <f>P173</f>
        <v>0</v>
      </c>
      <c r="Q172" s="143"/>
      <c r="R172" s="144">
        <f>R173</f>
        <v>0</v>
      </c>
      <c r="S172" s="143"/>
      <c r="T172" s="145">
        <f>T173</f>
        <v>0</v>
      </c>
      <c r="AR172" s="138" t="s">
        <v>80</v>
      </c>
      <c r="AT172" s="146" t="s">
        <v>74</v>
      </c>
      <c r="AU172" s="146" t="s">
        <v>75</v>
      </c>
      <c r="AY172" s="138" t="s">
        <v>142</v>
      </c>
      <c r="BK172" s="147">
        <f>BK173</f>
        <v>0</v>
      </c>
    </row>
    <row r="173" spans="2:65" s="11" customFormat="1" ht="22.9" customHeight="1">
      <c r="B173" s="137"/>
      <c r="D173" s="138" t="s">
        <v>74</v>
      </c>
      <c r="E173" s="148" t="s">
        <v>1006</v>
      </c>
      <c r="F173" s="148" t="s">
        <v>1007</v>
      </c>
      <c r="I173" s="140"/>
      <c r="J173" s="149">
        <f>BK173</f>
        <v>0</v>
      </c>
      <c r="L173" s="137"/>
      <c r="M173" s="142"/>
      <c r="N173" s="143"/>
      <c r="O173" s="143"/>
      <c r="P173" s="144">
        <f>P174</f>
        <v>0</v>
      </c>
      <c r="Q173" s="143"/>
      <c r="R173" s="144">
        <f>R174</f>
        <v>0</v>
      </c>
      <c r="S173" s="143"/>
      <c r="T173" s="145">
        <f>T174</f>
        <v>0</v>
      </c>
      <c r="AR173" s="138" t="s">
        <v>80</v>
      </c>
      <c r="AT173" s="146" t="s">
        <v>74</v>
      </c>
      <c r="AU173" s="146" t="s">
        <v>80</v>
      </c>
      <c r="AY173" s="138" t="s">
        <v>142</v>
      </c>
      <c r="BK173" s="147">
        <f>BK174</f>
        <v>0</v>
      </c>
    </row>
    <row r="174" spans="2:65" s="1" customFormat="1" ht="16.5" customHeight="1">
      <c r="B174" s="150"/>
      <c r="C174" s="151" t="s">
        <v>542</v>
      </c>
      <c r="D174" s="151" t="s">
        <v>144</v>
      </c>
      <c r="E174" s="152" t="s">
        <v>1008</v>
      </c>
      <c r="F174" s="153" t="s">
        <v>1009</v>
      </c>
      <c r="G174" s="154" t="s">
        <v>350</v>
      </c>
      <c r="H174" s="155">
        <v>15</v>
      </c>
      <c r="I174" s="156"/>
      <c r="J174" s="155">
        <f>ROUND(I174*H174,3)</f>
        <v>0</v>
      </c>
      <c r="K174" s="153" t="s">
        <v>1</v>
      </c>
      <c r="L174" s="31"/>
      <c r="M174" s="188" t="s">
        <v>1</v>
      </c>
      <c r="N174" s="189" t="s">
        <v>41</v>
      </c>
      <c r="O174" s="190"/>
      <c r="P174" s="191">
        <f>O174*H174</f>
        <v>0</v>
      </c>
      <c r="Q174" s="191">
        <v>0</v>
      </c>
      <c r="R174" s="191">
        <f>Q174*H174</f>
        <v>0</v>
      </c>
      <c r="S174" s="191">
        <v>0</v>
      </c>
      <c r="T174" s="192">
        <f>S174*H174</f>
        <v>0</v>
      </c>
      <c r="AR174" s="161" t="s">
        <v>90</v>
      </c>
      <c r="AT174" s="161" t="s">
        <v>144</v>
      </c>
      <c r="AU174" s="161" t="s">
        <v>84</v>
      </c>
      <c r="AY174" s="16" t="s">
        <v>142</v>
      </c>
      <c r="BE174" s="162">
        <f>IF(N174="základná",J174,0)</f>
        <v>0</v>
      </c>
      <c r="BF174" s="162">
        <f>IF(N174="znížená",J174,0)</f>
        <v>0</v>
      </c>
      <c r="BG174" s="162">
        <f>IF(N174="zákl. prenesená",J174,0)</f>
        <v>0</v>
      </c>
      <c r="BH174" s="162">
        <f>IF(N174="zníž. prenesená",J174,0)</f>
        <v>0</v>
      </c>
      <c r="BI174" s="162">
        <f>IF(N174="nulová",J174,0)</f>
        <v>0</v>
      </c>
      <c r="BJ174" s="16" t="s">
        <v>84</v>
      </c>
      <c r="BK174" s="163">
        <f>ROUND(I174*H174,3)</f>
        <v>0</v>
      </c>
      <c r="BL174" s="16" t="s">
        <v>90</v>
      </c>
      <c r="BM174" s="161" t="s">
        <v>612</v>
      </c>
    </row>
    <row r="175" spans="2:65" s="1" customFormat="1" ht="6.95" customHeight="1">
      <c r="B175" s="43"/>
      <c r="C175" s="44"/>
      <c r="D175" s="44"/>
      <c r="E175" s="44"/>
      <c r="F175" s="44"/>
      <c r="G175" s="44"/>
      <c r="H175" s="44"/>
      <c r="I175" s="111"/>
      <c r="J175" s="44"/>
      <c r="K175" s="44"/>
      <c r="L175" s="31"/>
    </row>
  </sheetData>
  <autoFilter ref="C124:K174" xr:uid="{00000000-0009-0000-0000-000008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1 - SO 01 - Terénne úpravy</vt:lpstr>
      <vt:lpstr>2 - SO 02 - Spevnené plochy</vt:lpstr>
      <vt:lpstr>3 - SO 03 - Hlavné pódium</vt:lpstr>
      <vt:lpstr>4 - SO 04 - Mobilné zázemie</vt:lpstr>
      <vt:lpstr>5 - SO 05 - Rozvody NN</vt:lpstr>
      <vt:lpstr>6 -  SO 06 Rozšírenie ver...</vt:lpstr>
      <vt:lpstr>7 - SO 07 - Vonkajší rozv...</vt:lpstr>
      <vt:lpstr>8 - SO 08 - Studňa úžitko...</vt:lpstr>
      <vt:lpstr>9 - SO 09 - Prípojka dažď...</vt:lpstr>
      <vt:lpstr>'1 - SO 01 - Terénne úpravy'!Názvy_tlače</vt:lpstr>
      <vt:lpstr>'2 - SO 02 - Spevnené plochy'!Názvy_tlače</vt:lpstr>
      <vt:lpstr>'3 - SO 03 - Hlavné pódium'!Názvy_tlače</vt:lpstr>
      <vt:lpstr>'4 - SO 04 - Mobilné zázemie'!Názvy_tlače</vt:lpstr>
      <vt:lpstr>'5 - SO 05 - Rozvody NN'!Názvy_tlače</vt:lpstr>
      <vt:lpstr>'6 -  SO 06 Rozšírenie ver...'!Názvy_tlače</vt:lpstr>
      <vt:lpstr>'7 - SO 07 - Vonkajší rozv...'!Názvy_tlače</vt:lpstr>
      <vt:lpstr>'8 - SO 08 - Studňa úžitko...'!Názvy_tlače</vt:lpstr>
      <vt:lpstr>'9 - SO 09 - Prípojka dažď...'!Názvy_tlače</vt:lpstr>
      <vt:lpstr>'Rekapitulácia stavby'!Názvy_tlače</vt:lpstr>
      <vt:lpstr>'1 - SO 01 - Terénne úpravy'!Oblasť_tlače</vt:lpstr>
      <vt:lpstr>'2 - SO 02 - Spevnené plochy'!Oblasť_tlače</vt:lpstr>
      <vt:lpstr>'3 - SO 03 - Hlavné pódium'!Oblasť_tlače</vt:lpstr>
      <vt:lpstr>'4 - SO 04 - Mobilné zázemie'!Oblasť_tlače</vt:lpstr>
      <vt:lpstr>'5 - SO 05 - Rozvody NN'!Oblasť_tlače</vt:lpstr>
      <vt:lpstr>'6 -  SO 06 Rozšírenie ver...'!Oblasť_tlače</vt:lpstr>
      <vt:lpstr>'7 - SO 07 - Vonkajší rozv...'!Oblasť_tlače</vt:lpstr>
      <vt:lpstr>'8 - SO 08 - Studňa úžitko...'!Oblasť_tlače</vt:lpstr>
      <vt:lpstr>'9 - SO 09 - Prípojka dažď...'!Oblasť_tlače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Katrína Martinusová</dc:creator>
  <cp:lastModifiedBy>Golejová Ľubica, Ing.</cp:lastModifiedBy>
  <dcterms:created xsi:type="dcterms:W3CDTF">2019-06-12T16:58:45Z</dcterms:created>
  <dcterms:modified xsi:type="dcterms:W3CDTF">2019-07-18T07:59:23Z</dcterms:modified>
</cp:coreProperties>
</file>