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bica.golejova\Desktop\VO\VO\Podlimitky\FONDOVÁ\2019-ÁTRIUM pod Mestskou vežou\Átrium dokumentácia-aktuálna\3.časť-sadové úpravy\"/>
    </mc:Choice>
  </mc:AlternateContent>
  <xr:revisionPtr revIDLastSave="0" documentId="13_ncr:1_{F17B93B5-734A-4D43-9E38-485C096E8489}" xr6:coauthVersionLast="43" xr6:coauthVersionMax="43" xr10:uidLastSave="{00000000-0000-0000-0000-000000000000}"/>
  <bookViews>
    <workbookView xWindow="28680" yWindow="-120" windowWidth="29040" windowHeight="15840" xr2:uid="{5C970921-FBAF-4232-94D9-B3F1C3957D34}"/>
  </bookViews>
  <sheets>
    <sheet name="11 - SO 11 - Sadové úpravy" sheetId="2" r:id="rId1"/>
  </sheets>
  <externalReferences>
    <externalReference r:id="rId2"/>
  </externalReferences>
  <definedNames>
    <definedName name="_xlnm._FilterDatabase" localSheetId="0" hidden="1">'11 - SO 11 - Sadové úpravy'!$C$120:$K$171</definedName>
    <definedName name="_xlnm.Print_Titles" localSheetId="0">'11 - SO 11 - Sadové úpravy'!$120:$120</definedName>
    <definedName name="_xlnm.Print_Area" localSheetId="0">'11 - SO 11 - Sadové úpravy'!$C$4:$J$76,'11 - SO 11 - Sadové úpravy'!$C$82:$J$102,'11 - SO 11 - Sadové úpravy'!$C$108:$K$171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7" i="2" l="1"/>
  <c r="J12" i="2"/>
  <c r="J17" i="2"/>
  <c r="E18" i="2"/>
  <c r="F118" i="2" s="1"/>
  <c r="J18" i="2"/>
  <c r="J35" i="2"/>
  <c r="J36" i="2"/>
  <c r="J37" i="2"/>
  <c r="E85" i="2"/>
  <c r="E87" i="2"/>
  <c r="F89" i="2"/>
  <c r="J89" i="2"/>
  <c r="F91" i="2"/>
  <c r="J91" i="2"/>
  <c r="F92" i="2"/>
  <c r="J92" i="2"/>
  <c r="E111" i="2"/>
  <c r="E113" i="2"/>
  <c r="F115" i="2"/>
  <c r="J115" i="2"/>
  <c r="F117" i="2"/>
  <c r="J117" i="2"/>
  <c r="J118" i="2"/>
  <c r="R123" i="2"/>
  <c r="R122" i="2" s="1"/>
  <c r="R121" i="2" s="1"/>
  <c r="J124" i="2"/>
  <c r="P124" i="2"/>
  <c r="P123" i="2" s="1"/>
  <c r="R124" i="2"/>
  <c r="T124" i="2"/>
  <c r="BE124" i="2"/>
  <c r="F33" i="2" s="1"/>
  <c r="BF124" i="2"/>
  <c r="BG124" i="2"/>
  <c r="F35" i="2" s="1"/>
  <c r="BH124" i="2"/>
  <c r="F36" i="2" s="1"/>
  <c r="BI124" i="2"/>
  <c r="F37" i="2" s="1"/>
  <c r="BK124" i="2"/>
  <c r="BK123" i="2" s="1"/>
  <c r="J125" i="2"/>
  <c r="BF125" i="2" s="1"/>
  <c r="P125" i="2"/>
  <c r="R125" i="2"/>
  <c r="T125" i="2"/>
  <c r="T123" i="2" s="1"/>
  <c r="BE125" i="2"/>
  <c r="BG125" i="2"/>
  <c r="BH125" i="2"/>
  <c r="BI125" i="2"/>
  <c r="BK125" i="2"/>
  <c r="J126" i="2"/>
  <c r="P126" i="2"/>
  <c r="R126" i="2"/>
  <c r="T126" i="2"/>
  <c r="BE126" i="2"/>
  <c r="BF126" i="2"/>
  <c r="BG126" i="2"/>
  <c r="BH126" i="2"/>
  <c r="BI126" i="2"/>
  <c r="BK126" i="2"/>
  <c r="J127" i="2"/>
  <c r="BF127" i="2" s="1"/>
  <c r="P127" i="2"/>
  <c r="R127" i="2"/>
  <c r="T127" i="2"/>
  <c r="BE127" i="2"/>
  <c r="BG127" i="2"/>
  <c r="BH127" i="2"/>
  <c r="BI127" i="2"/>
  <c r="BK127" i="2"/>
  <c r="J128" i="2"/>
  <c r="P128" i="2"/>
  <c r="R128" i="2"/>
  <c r="T128" i="2"/>
  <c r="BE128" i="2"/>
  <c r="BF128" i="2"/>
  <c r="BG128" i="2"/>
  <c r="BH128" i="2"/>
  <c r="BI128" i="2"/>
  <c r="BK128" i="2"/>
  <c r="J129" i="2"/>
  <c r="BF129" i="2" s="1"/>
  <c r="P129" i="2"/>
  <c r="R129" i="2"/>
  <c r="T129" i="2"/>
  <c r="BE129" i="2"/>
  <c r="BG129" i="2"/>
  <c r="BH129" i="2"/>
  <c r="BI129" i="2"/>
  <c r="BK129" i="2"/>
  <c r="J130" i="2"/>
  <c r="P130" i="2"/>
  <c r="R130" i="2"/>
  <c r="T130" i="2"/>
  <c r="BE130" i="2"/>
  <c r="BF130" i="2"/>
  <c r="BG130" i="2"/>
  <c r="BH130" i="2"/>
  <c r="BI130" i="2"/>
  <c r="BK130" i="2"/>
  <c r="J131" i="2"/>
  <c r="BF131" i="2" s="1"/>
  <c r="P131" i="2"/>
  <c r="R131" i="2"/>
  <c r="T131" i="2"/>
  <c r="BE131" i="2"/>
  <c r="BG131" i="2"/>
  <c r="BH131" i="2"/>
  <c r="BI131" i="2"/>
  <c r="BK131" i="2"/>
  <c r="J132" i="2"/>
  <c r="P132" i="2"/>
  <c r="R132" i="2"/>
  <c r="T132" i="2"/>
  <c r="BE132" i="2"/>
  <c r="BF132" i="2"/>
  <c r="BG132" i="2"/>
  <c r="BH132" i="2"/>
  <c r="BI132" i="2"/>
  <c r="BK132" i="2"/>
  <c r="J133" i="2"/>
  <c r="BF133" i="2" s="1"/>
  <c r="P133" i="2"/>
  <c r="R133" i="2"/>
  <c r="T133" i="2"/>
  <c r="BE133" i="2"/>
  <c r="BG133" i="2"/>
  <c r="BH133" i="2"/>
  <c r="BI133" i="2"/>
  <c r="BK133" i="2"/>
  <c r="J134" i="2"/>
  <c r="P134" i="2"/>
  <c r="R134" i="2"/>
  <c r="T134" i="2"/>
  <c r="BE134" i="2"/>
  <c r="BF134" i="2"/>
  <c r="BG134" i="2"/>
  <c r="BH134" i="2"/>
  <c r="BI134" i="2"/>
  <c r="BK134" i="2"/>
  <c r="J135" i="2"/>
  <c r="BF135" i="2" s="1"/>
  <c r="P135" i="2"/>
  <c r="R135" i="2"/>
  <c r="T135" i="2"/>
  <c r="BE135" i="2"/>
  <c r="BG135" i="2"/>
  <c r="BH135" i="2"/>
  <c r="BI135" i="2"/>
  <c r="BK135" i="2"/>
  <c r="J136" i="2"/>
  <c r="P136" i="2"/>
  <c r="R136" i="2"/>
  <c r="T136" i="2"/>
  <c r="BE136" i="2"/>
  <c r="BF136" i="2"/>
  <c r="BG136" i="2"/>
  <c r="BH136" i="2"/>
  <c r="BI136" i="2"/>
  <c r="BK136" i="2"/>
  <c r="J137" i="2"/>
  <c r="P137" i="2"/>
  <c r="R137" i="2"/>
  <c r="T137" i="2"/>
  <c r="BE137" i="2"/>
  <c r="BF137" i="2"/>
  <c r="BG137" i="2"/>
  <c r="BH137" i="2"/>
  <c r="BI137" i="2"/>
  <c r="BK137" i="2"/>
  <c r="J138" i="2"/>
  <c r="P138" i="2"/>
  <c r="R138" i="2"/>
  <c r="T138" i="2"/>
  <c r="BE138" i="2"/>
  <c r="BF138" i="2"/>
  <c r="BG138" i="2"/>
  <c r="BH138" i="2"/>
  <c r="BI138" i="2"/>
  <c r="BK138" i="2"/>
  <c r="J139" i="2"/>
  <c r="P139" i="2"/>
  <c r="R139" i="2"/>
  <c r="T139" i="2"/>
  <c r="BE139" i="2"/>
  <c r="BF139" i="2"/>
  <c r="BG139" i="2"/>
  <c r="BH139" i="2"/>
  <c r="BI139" i="2"/>
  <c r="BK139" i="2"/>
  <c r="J140" i="2"/>
  <c r="P140" i="2"/>
  <c r="R140" i="2"/>
  <c r="T140" i="2"/>
  <c r="BE140" i="2"/>
  <c r="BF140" i="2"/>
  <c r="BG140" i="2"/>
  <c r="BH140" i="2"/>
  <c r="BI140" i="2"/>
  <c r="BK140" i="2"/>
  <c r="J141" i="2"/>
  <c r="P141" i="2"/>
  <c r="R141" i="2"/>
  <c r="T141" i="2"/>
  <c r="BE141" i="2"/>
  <c r="BF141" i="2"/>
  <c r="BG141" i="2"/>
  <c r="BH141" i="2"/>
  <c r="BI141" i="2"/>
  <c r="BK141" i="2"/>
  <c r="J142" i="2"/>
  <c r="P142" i="2"/>
  <c r="R142" i="2"/>
  <c r="T142" i="2"/>
  <c r="BE142" i="2"/>
  <c r="BF142" i="2"/>
  <c r="BG142" i="2"/>
  <c r="BH142" i="2"/>
  <c r="BI142" i="2"/>
  <c r="BK142" i="2"/>
  <c r="J143" i="2"/>
  <c r="P143" i="2"/>
  <c r="R143" i="2"/>
  <c r="T143" i="2"/>
  <c r="BE143" i="2"/>
  <c r="BF143" i="2"/>
  <c r="BG143" i="2"/>
  <c r="BH143" i="2"/>
  <c r="BI143" i="2"/>
  <c r="BK143" i="2"/>
  <c r="P144" i="2"/>
  <c r="J145" i="2"/>
  <c r="BF145" i="2" s="1"/>
  <c r="P145" i="2"/>
  <c r="R145" i="2"/>
  <c r="R144" i="2" s="1"/>
  <c r="T145" i="2"/>
  <c r="BE145" i="2"/>
  <c r="J33" i="2" s="1"/>
  <c r="BG145" i="2"/>
  <c r="BH145" i="2"/>
  <c r="BI145" i="2"/>
  <c r="BK145" i="2"/>
  <c r="BK144" i="2" s="1"/>
  <c r="J144" i="2" s="1"/>
  <c r="J99" i="2" s="1"/>
  <c r="J146" i="2"/>
  <c r="BF146" i="2" s="1"/>
  <c r="P146" i="2"/>
  <c r="R146" i="2"/>
  <c r="T146" i="2"/>
  <c r="T144" i="2" s="1"/>
  <c r="BE146" i="2"/>
  <c r="BG146" i="2"/>
  <c r="BH146" i="2"/>
  <c r="BI146" i="2"/>
  <c r="BK146" i="2"/>
  <c r="J147" i="2"/>
  <c r="BF147" i="2" s="1"/>
  <c r="P147" i="2"/>
  <c r="R147" i="2"/>
  <c r="T147" i="2"/>
  <c r="BE147" i="2"/>
  <c r="BG147" i="2"/>
  <c r="BH147" i="2"/>
  <c r="BI147" i="2"/>
  <c r="BK147" i="2"/>
  <c r="J148" i="2"/>
  <c r="P148" i="2"/>
  <c r="R148" i="2"/>
  <c r="T148" i="2"/>
  <c r="BE148" i="2"/>
  <c r="BF148" i="2"/>
  <c r="BG148" i="2"/>
  <c r="BH148" i="2"/>
  <c r="BI148" i="2"/>
  <c r="BK148" i="2"/>
  <c r="J149" i="2"/>
  <c r="BF149" i="2" s="1"/>
  <c r="P149" i="2"/>
  <c r="R149" i="2"/>
  <c r="T149" i="2"/>
  <c r="BE149" i="2"/>
  <c r="BG149" i="2"/>
  <c r="BH149" i="2"/>
  <c r="BI149" i="2"/>
  <c r="BK149" i="2"/>
  <c r="J150" i="2"/>
  <c r="P150" i="2"/>
  <c r="R150" i="2"/>
  <c r="T150" i="2"/>
  <c r="BE150" i="2"/>
  <c r="BF150" i="2"/>
  <c r="BG150" i="2"/>
  <c r="BH150" i="2"/>
  <c r="BI150" i="2"/>
  <c r="BK150" i="2"/>
  <c r="J151" i="2"/>
  <c r="BF151" i="2" s="1"/>
  <c r="P151" i="2"/>
  <c r="R151" i="2"/>
  <c r="T151" i="2"/>
  <c r="BE151" i="2"/>
  <c r="BG151" i="2"/>
  <c r="BH151" i="2"/>
  <c r="BI151" i="2"/>
  <c r="BK151" i="2"/>
  <c r="J152" i="2"/>
  <c r="P152" i="2"/>
  <c r="R152" i="2"/>
  <c r="T152" i="2"/>
  <c r="BE152" i="2"/>
  <c r="BF152" i="2"/>
  <c r="BG152" i="2"/>
  <c r="BH152" i="2"/>
  <c r="BI152" i="2"/>
  <c r="BK152" i="2"/>
  <c r="J153" i="2"/>
  <c r="BF153" i="2" s="1"/>
  <c r="P153" i="2"/>
  <c r="R153" i="2"/>
  <c r="T153" i="2"/>
  <c r="BE153" i="2"/>
  <c r="BG153" i="2"/>
  <c r="BH153" i="2"/>
  <c r="BI153" i="2"/>
  <c r="BK153" i="2"/>
  <c r="R154" i="2"/>
  <c r="J155" i="2"/>
  <c r="P155" i="2"/>
  <c r="P154" i="2" s="1"/>
  <c r="R155" i="2"/>
  <c r="T155" i="2"/>
  <c r="T154" i="2" s="1"/>
  <c r="BE155" i="2"/>
  <c r="BF155" i="2"/>
  <c r="BG155" i="2"/>
  <c r="BH155" i="2"/>
  <c r="BI155" i="2"/>
  <c r="BK155" i="2"/>
  <c r="BK154" i="2" s="1"/>
  <c r="J154" i="2" s="1"/>
  <c r="J100" i="2" s="1"/>
  <c r="J156" i="2"/>
  <c r="P156" i="2"/>
  <c r="R156" i="2"/>
  <c r="T156" i="2"/>
  <c r="BE156" i="2"/>
  <c r="BF156" i="2"/>
  <c r="BG156" i="2"/>
  <c r="BH156" i="2"/>
  <c r="BI156" i="2"/>
  <c r="BK156" i="2"/>
  <c r="J157" i="2"/>
  <c r="P157" i="2"/>
  <c r="R157" i="2"/>
  <c r="T157" i="2"/>
  <c r="BE157" i="2"/>
  <c r="BF157" i="2"/>
  <c r="BG157" i="2"/>
  <c r="BH157" i="2"/>
  <c r="BI157" i="2"/>
  <c r="BK157" i="2"/>
  <c r="J158" i="2"/>
  <c r="P158" i="2"/>
  <c r="R158" i="2"/>
  <c r="T158" i="2"/>
  <c r="BE158" i="2"/>
  <c r="BF158" i="2"/>
  <c r="BG158" i="2"/>
  <c r="BH158" i="2"/>
  <c r="BI158" i="2"/>
  <c r="BK158" i="2"/>
  <c r="J159" i="2"/>
  <c r="P159" i="2"/>
  <c r="R159" i="2"/>
  <c r="T159" i="2"/>
  <c r="BE159" i="2"/>
  <c r="BF159" i="2"/>
  <c r="BG159" i="2"/>
  <c r="BH159" i="2"/>
  <c r="BI159" i="2"/>
  <c r="BK159" i="2"/>
  <c r="J160" i="2"/>
  <c r="P160" i="2"/>
  <c r="R160" i="2"/>
  <c r="T160" i="2"/>
  <c r="BE160" i="2"/>
  <c r="BF160" i="2"/>
  <c r="BG160" i="2"/>
  <c r="BH160" i="2"/>
  <c r="BI160" i="2"/>
  <c r="BK160" i="2"/>
  <c r="J161" i="2"/>
  <c r="P161" i="2"/>
  <c r="R161" i="2"/>
  <c r="T161" i="2"/>
  <c r="BE161" i="2"/>
  <c r="BF161" i="2"/>
  <c r="BG161" i="2"/>
  <c r="BH161" i="2"/>
  <c r="BI161" i="2"/>
  <c r="BK161" i="2"/>
  <c r="J162" i="2"/>
  <c r="P162" i="2"/>
  <c r="R162" i="2"/>
  <c r="T162" i="2"/>
  <c r="BE162" i="2"/>
  <c r="BF162" i="2"/>
  <c r="BG162" i="2"/>
  <c r="BH162" i="2"/>
  <c r="BI162" i="2"/>
  <c r="BK162" i="2"/>
  <c r="J163" i="2"/>
  <c r="P163" i="2"/>
  <c r="R163" i="2"/>
  <c r="T163" i="2"/>
  <c r="BE163" i="2"/>
  <c r="BF163" i="2"/>
  <c r="BG163" i="2"/>
  <c r="BH163" i="2"/>
  <c r="BI163" i="2"/>
  <c r="BK163" i="2"/>
  <c r="J164" i="2"/>
  <c r="P164" i="2"/>
  <c r="R164" i="2"/>
  <c r="T164" i="2"/>
  <c r="BE164" i="2"/>
  <c r="BF164" i="2"/>
  <c r="BG164" i="2"/>
  <c r="BH164" i="2"/>
  <c r="BI164" i="2"/>
  <c r="BK164" i="2"/>
  <c r="J165" i="2"/>
  <c r="P165" i="2"/>
  <c r="R165" i="2"/>
  <c r="T165" i="2"/>
  <c r="BE165" i="2"/>
  <c r="BF165" i="2"/>
  <c r="BG165" i="2"/>
  <c r="BH165" i="2"/>
  <c r="BI165" i="2"/>
  <c r="BK165" i="2"/>
  <c r="T166" i="2"/>
  <c r="J167" i="2"/>
  <c r="P167" i="2"/>
  <c r="P166" i="2" s="1"/>
  <c r="R167" i="2"/>
  <c r="R166" i="2" s="1"/>
  <c r="T167" i="2"/>
  <c r="BE167" i="2"/>
  <c r="BF167" i="2"/>
  <c r="BG167" i="2"/>
  <c r="BH167" i="2"/>
  <c r="BI167" i="2"/>
  <c r="BK167" i="2"/>
  <c r="BK166" i="2" s="1"/>
  <c r="J166" i="2" s="1"/>
  <c r="J101" i="2" s="1"/>
  <c r="J168" i="2"/>
  <c r="BF168" i="2" s="1"/>
  <c r="P168" i="2"/>
  <c r="R168" i="2"/>
  <c r="T168" i="2"/>
  <c r="BE168" i="2"/>
  <c r="BG168" i="2"/>
  <c r="BH168" i="2"/>
  <c r="BI168" i="2"/>
  <c r="BK168" i="2"/>
  <c r="J169" i="2"/>
  <c r="P169" i="2"/>
  <c r="R169" i="2"/>
  <c r="T169" i="2"/>
  <c r="BE169" i="2"/>
  <c r="BF169" i="2"/>
  <c r="BG169" i="2"/>
  <c r="BH169" i="2"/>
  <c r="BI169" i="2"/>
  <c r="BK169" i="2"/>
  <c r="J170" i="2"/>
  <c r="BF170" i="2" s="1"/>
  <c r="P170" i="2"/>
  <c r="R170" i="2"/>
  <c r="T170" i="2"/>
  <c r="BE170" i="2"/>
  <c r="BG170" i="2"/>
  <c r="BH170" i="2"/>
  <c r="BI170" i="2"/>
  <c r="BK170" i="2"/>
  <c r="J171" i="2"/>
  <c r="P171" i="2"/>
  <c r="R171" i="2"/>
  <c r="T171" i="2"/>
  <c r="BE171" i="2"/>
  <c r="BF171" i="2"/>
  <c r="BG171" i="2"/>
  <c r="BH171" i="2"/>
  <c r="BI171" i="2"/>
  <c r="BK171" i="2"/>
  <c r="T122" i="2" l="1"/>
  <c r="T121" i="2" s="1"/>
  <c r="BK122" i="2"/>
  <c r="J123" i="2"/>
  <c r="J98" i="2" s="1"/>
  <c r="F34" i="2"/>
  <c r="P122" i="2"/>
  <c r="P121" i="2" s="1"/>
  <c r="J34" i="2"/>
  <c r="J122" i="2" l="1"/>
  <c r="J97" i="2" s="1"/>
  <c r="BK121" i="2"/>
  <c r="J121" i="2" s="1"/>
  <c r="J30" i="2" l="1"/>
  <c r="J39" i="2" s="1"/>
  <c r="J96" i="2"/>
</calcChain>
</file>

<file path=xl/sharedStrings.xml><?xml version="1.0" encoding="utf-8"?>
<sst xmlns="http://schemas.openxmlformats.org/spreadsheetml/2006/main" count="821" uniqueCount="266">
  <si>
    <t>-19141613</t>
  </si>
  <si>
    <t>4</t>
  </si>
  <si>
    <t>2</t>
  </si>
  <si>
    <t>ROZPOCET</t>
  </si>
  <si>
    <t>M</t>
  </si>
  <si>
    <t>8</t>
  </si>
  <si>
    <t>znížená</t>
  </si>
  <si>
    <t/>
  </si>
  <si>
    <t>ks</t>
  </si>
  <si>
    <t>Rubus fruticosus, výška 0,5 m, C3</t>
  </si>
  <si>
    <t>Pol122</t>
  </si>
  <si>
    <t>45</t>
  </si>
  <si>
    <t>2115069296</t>
  </si>
  <si>
    <t>Pavinič (Parthenocissus), výška 30-40 cm, C2</t>
  </si>
  <si>
    <t>Pol121</t>
  </si>
  <si>
    <t>44</t>
  </si>
  <si>
    <t>-924184321</t>
  </si>
  <si>
    <t>Vinič hroznorodý – (Vitis vinifera), výška 30-40 cm, C2</t>
  </si>
  <si>
    <t>Pol120</t>
  </si>
  <si>
    <t>43</t>
  </si>
  <si>
    <t>1078892085</t>
  </si>
  <si>
    <t>Hortenzia popínavá (Hydrangea petiolaris), výška 30-40 cm, C2</t>
  </si>
  <si>
    <t>Pol119</t>
  </si>
  <si>
    <t>42</t>
  </si>
  <si>
    <t>-1146972636</t>
  </si>
  <si>
    <t>Brečtan popínavý (Hedera helix), výška 30-40 cm, C2</t>
  </si>
  <si>
    <t>Pol118</t>
  </si>
  <si>
    <t>41</t>
  </si>
  <si>
    <t>1</t>
  </si>
  <si>
    <t>D</t>
  </si>
  <si>
    <t>Rastlinný materiál</t>
  </si>
  <si>
    <t>D3</t>
  </si>
  <si>
    <t>-1717098204</t>
  </si>
  <si>
    <t>kg</t>
  </si>
  <si>
    <t>Trávové osivo - divoká lúka</t>
  </si>
  <si>
    <t>Pol117</t>
  </si>
  <si>
    <t>40</t>
  </si>
  <si>
    <t>1665685347</t>
  </si>
  <si>
    <t>Trávové osivo - parková zmes</t>
  </si>
  <si>
    <t>Pol116</t>
  </si>
  <si>
    <t>39</t>
  </si>
  <si>
    <t>-1028436932</t>
  </si>
  <si>
    <t>Hnojivo Proturf - 2-3 mesačné</t>
  </si>
  <si>
    <t>Pol115</t>
  </si>
  <si>
    <t>38</t>
  </si>
  <si>
    <t>-655801258</t>
  </si>
  <si>
    <t>Hnojivo Oscmocote Exact - 8-9 mesačné</t>
  </si>
  <si>
    <t>Pol114</t>
  </si>
  <si>
    <t>37</t>
  </si>
  <si>
    <t>-901126962</t>
  </si>
  <si>
    <t>t</t>
  </si>
  <si>
    <t>Dunajský valúň 16/32 mm</t>
  </si>
  <si>
    <t>Pol113</t>
  </si>
  <si>
    <t>36</t>
  </si>
  <si>
    <t>1042839081</t>
  </si>
  <si>
    <t>m3</t>
  </si>
  <si>
    <t>Trávnikový substrát</t>
  </si>
  <si>
    <t>Pol112</t>
  </si>
  <si>
    <t>35</t>
  </si>
  <si>
    <t>-928960218</t>
  </si>
  <si>
    <t>Substrát 250 L  pH 5,5-6,5</t>
  </si>
  <si>
    <t>Pol111</t>
  </si>
  <si>
    <t>34</t>
  </si>
  <si>
    <t>2143020047</t>
  </si>
  <si>
    <t>Klinec do plastového obrubníka, dĺžka 25 cm</t>
  </si>
  <si>
    <t>Pol110</t>
  </si>
  <si>
    <t>33</t>
  </si>
  <si>
    <t>-55571935</t>
  </si>
  <si>
    <t>bm</t>
  </si>
  <si>
    <t>Plastový obrubník, dĺžka 1 m, výška 0,5 m</t>
  </si>
  <si>
    <t>Pol109</t>
  </si>
  <si>
    <t>32</t>
  </si>
  <si>
    <t>742054075</t>
  </si>
  <si>
    <t>Plastový klinec pre upevnenie textílie, dĺžka 13 cm</t>
  </si>
  <si>
    <t>Pol108</t>
  </si>
  <si>
    <t>31</t>
  </si>
  <si>
    <t>1761054997</t>
  </si>
  <si>
    <t>m2</t>
  </si>
  <si>
    <t>Mulčovacia textília, gramáž 50 g/m2, hnedá</t>
  </si>
  <si>
    <t>Pol107</t>
  </si>
  <si>
    <t>30</t>
  </si>
  <si>
    <t>Pomocný materiál</t>
  </si>
  <si>
    <t>D2</t>
  </si>
  <si>
    <t>1849660800</t>
  </si>
  <si>
    <t>K</t>
  </si>
  <si>
    <t>Založenie trávnika ,,divoká lúka´´ výsevom v rovine do 1:5</t>
  </si>
  <si>
    <t>Pol106</t>
  </si>
  <si>
    <t>29</t>
  </si>
  <si>
    <t>447179645</t>
  </si>
  <si>
    <t>Založenie trávnika parkového výsevom v rovine do 1:5</t>
  </si>
  <si>
    <t>Pol105</t>
  </si>
  <si>
    <t>28</t>
  </si>
  <si>
    <t>-1764385098</t>
  </si>
  <si>
    <t>Hnojenie trávnika v rovine alebo na svahu do 1:5 umelým hnojivom</t>
  </si>
  <si>
    <t>Pol104</t>
  </si>
  <si>
    <t>27</t>
  </si>
  <si>
    <t>403616800</t>
  </si>
  <si>
    <t>Rozprestretie trávnikového substrátu v rovine, plocha nad 500 m2,hr. do 300 mm</t>
  </si>
  <si>
    <t>Pol103</t>
  </si>
  <si>
    <t>26</t>
  </si>
  <si>
    <t>-238660974</t>
  </si>
  <si>
    <t>Obrobenie pôdy valcovaním v rovine alebo na svahu do 1:5</t>
  </si>
  <si>
    <t>Pol102</t>
  </si>
  <si>
    <t>25</t>
  </si>
  <si>
    <t>-429876759</t>
  </si>
  <si>
    <t>Obrobenie pôdy hrabaním v rovine alebo na svahu do 1:5</t>
  </si>
  <si>
    <t>Pol101</t>
  </si>
  <si>
    <t>24</t>
  </si>
  <si>
    <t>797872839</t>
  </si>
  <si>
    <t>Nivelácia terénu v rovine alebo na svahu do 1:5</t>
  </si>
  <si>
    <t>Pol100</t>
  </si>
  <si>
    <t>23</t>
  </si>
  <si>
    <t>830609566</t>
  </si>
  <si>
    <t>Obrobenie pôdy kultivátorovaním v rovine alebo na svahu do 1:5</t>
  </si>
  <si>
    <t>Pol99</t>
  </si>
  <si>
    <t>22</t>
  </si>
  <si>
    <t>350413415</t>
  </si>
  <si>
    <t>Rozrušenie pôdy na hĺbku nad 50 do 15O mm v rovine alebo na svahu do 1:5</t>
  </si>
  <si>
    <t>Pol98</t>
  </si>
  <si>
    <t>21</t>
  </si>
  <si>
    <t>Založenie trávnika výsevom</t>
  </si>
  <si>
    <t>D1</t>
  </si>
  <si>
    <t>-395226663</t>
  </si>
  <si>
    <t>Presuny a doprava</t>
  </si>
  <si>
    <t>Pol97</t>
  </si>
  <si>
    <t>20</t>
  </si>
  <si>
    <t>1851383329</t>
  </si>
  <si>
    <t>Presun hmôt pre sadovnícke a krajinárske úpravy do 5000 m vodorovne bez zvislého presunu</t>
  </si>
  <si>
    <t>Pol96</t>
  </si>
  <si>
    <t>19</t>
  </si>
  <si>
    <t>-1257785364</t>
  </si>
  <si>
    <t>Dovoz vody pre zálievku rastlín na vzdialenosť do 6000 m</t>
  </si>
  <si>
    <t>Pol95</t>
  </si>
  <si>
    <t>18</t>
  </si>
  <si>
    <t>-1068668406</t>
  </si>
  <si>
    <t>Zaliatie rastlín vodou, plochy jednotlivo nad 20 m2</t>
  </si>
  <si>
    <t>Pol94</t>
  </si>
  <si>
    <t>17</t>
  </si>
  <si>
    <t>-1943418411</t>
  </si>
  <si>
    <t>Hnojenie rastlín v rovine alebo na svahu do 1:5 umelým hnojivom</t>
  </si>
  <si>
    <t>Pol93</t>
  </si>
  <si>
    <t>16</t>
  </si>
  <si>
    <t>559384215</t>
  </si>
  <si>
    <t>Mulčovanie vysadených rastlín štrkom s prípadným naložením odpadu na dopravný prostriedok, odvozom do 20 km a so zložením pri hr. mulča nad 50 do 100 mm v rovine alebo na svahu</t>
  </si>
  <si>
    <t>Pol92</t>
  </si>
  <si>
    <t>15</t>
  </si>
  <si>
    <t>-2145903998</t>
  </si>
  <si>
    <t>14</t>
  </si>
  <si>
    <t>697001367</t>
  </si>
  <si>
    <t>Osadenie záhonového plastového obrubníka</t>
  </si>
  <si>
    <t>Pol91</t>
  </si>
  <si>
    <t>13</t>
  </si>
  <si>
    <t>103878400</t>
  </si>
  <si>
    <t>Uloženie netkanej textílie proti zaburineniu  s 10% preložením</t>
  </si>
  <si>
    <t>Pol90</t>
  </si>
  <si>
    <t>12</t>
  </si>
  <si>
    <t>-1538689989</t>
  </si>
  <si>
    <t>Lokálna výmena pôdy pre drevinu v rovine alebo na svahu do 1:5 pri priemere balu/kvetináča do  od 200 do 500mm</t>
  </si>
  <si>
    <t>Pol89</t>
  </si>
  <si>
    <t>11</t>
  </si>
  <si>
    <t>-1589007301</t>
  </si>
  <si>
    <t>Výsadba dreviny v kvetináči alebo s balom do vopred vyhĺbenej jamky v rovine alebo na svahu do 1:5 pri priemere balu/kvetináča od 200 do 500mm</t>
  </si>
  <si>
    <t>Pol88</t>
  </si>
  <si>
    <t>10</t>
  </si>
  <si>
    <t>-1400515163</t>
  </si>
  <si>
    <t>Hĺbenie jamiek pre vysadzovanie rastlín v hornine 1 až 4 bez výmeny pôdy, s prípadným naložením prebytočných výkopkov na dopravný prostriedok, odvozom na vzdialenosť do 20km a so zložením v rovine alebo na svahu do 1:5 objemu nad 0,05m3 do 0,4m3</t>
  </si>
  <si>
    <t>Pol87</t>
  </si>
  <si>
    <t>9</t>
  </si>
  <si>
    <t>-570393499</t>
  </si>
  <si>
    <t>Výsadba dreviny s balom v rovine alebo na svahu do 1:5, priemer balu nad 100 do 200 mm</t>
  </si>
  <si>
    <t>Pol86</t>
  </si>
  <si>
    <t>-647126687</t>
  </si>
  <si>
    <t>Hĺbenie jamiek pre vysadzovanie rastlín v hornine 1 až 4 bez výmeny pôdy, s prípadným naložením prebytočných výkopkov na dopravný prostriedok, odvozom na vzdialenosť do 20km a so zložením v rovine alebo na svahu do 1:5 objemu nad 0,02m3 do 0,05m3</t>
  </si>
  <si>
    <t>Pol85</t>
  </si>
  <si>
    <t>7</t>
  </si>
  <si>
    <t>74950661</t>
  </si>
  <si>
    <t>Vytýčenie rastlín a stromov</t>
  </si>
  <si>
    <t>Pol84</t>
  </si>
  <si>
    <t>6</t>
  </si>
  <si>
    <t>-2122712030</t>
  </si>
  <si>
    <t>Zmladzovací rez stromov</t>
  </si>
  <si>
    <t>Pol83</t>
  </si>
  <si>
    <t>5</t>
  </si>
  <si>
    <t>2125394322</t>
  </si>
  <si>
    <t>Odstránenie koreňov stromov</t>
  </si>
  <si>
    <t>Pol82</t>
  </si>
  <si>
    <t>756984097</t>
  </si>
  <si>
    <t>Odstránenie ihličnatých stromov</t>
  </si>
  <si>
    <t>Pol81</t>
  </si>
  <si>
    <t>3</t>
  </si>
  <si>
    <t>-1940844341</t>
  </si>
  <si>
    <t>Odstránenie travín a tŕstia s príp. nutným premiestnením, a s uložením na hromady do 50 m, pri celkovej ploche do, 1000m2</t>
  </si>
  <si>
    <t>Pol80</t>
  </si>
  <si>
    <t>1240953370</t>
  </si>
  <si>
    <t>Chemické odburinenie pôdy v rovine alebo na svahu do 1:5 na široko, vrátane dodávky totálneho herbicídu</t>
  </si>
  <si>
    <t>Pol79</t>
  </si>
  <si>
    <t xml:space="preserve"> Zemné práce</t>
  </si>
  <si>
    <t>0</t>
  </si>
  <si>
    <t>Práce a dodávky HSV</t>
  </si>
  <si>
    <t>HSV</t>
  </si>
  <si>
    <t>-1</t>
  </si>
  <si>
    <t>Náklady z rozpočtu</t>
  </si>
  <si>
    <t>Suť Celkom [t]</t>
  </si>
  <si>
    <t>J. suť [t]</t>
  </si>
  <si>
    <t>Hmotnosť celkom [t]</t>
  </si>
  <si>
    <t>J. hmotnosť [t]</t>
  </si>
  <si>
    <t>Nh celkom [h]</t>
  </si>
  <si>
    <t>J. Nh [h]</t>
  </si>
  <si>
    <t>DPH</t>
  </si>
  <si>
    <t>Cenová sústava</t>
  </si>
  <si>
    <t>Cena celkom [EUR]</t>
  </si>
  <si>
    <t>J.cena [EUR]</t>
  </si>
  <si>
    <t>Množstvo</t>
  </si>
  <si>
    <t>MJ</t>
  </si>
  <si>
    <t>Popis</t>
  </si>
  <si>
    <t>Kód</t>
  </si>
  <si>
    <t>Typ</t>
  </si>
  <si>
    <t>PČ</t>
  </si>
  <si>
    <t>Spracovateľ:</t>
  </si>
  <si>
    <t>Zhotoviteľ:</t>
  </si>
  <si>
    <t>Projektant:</t>
  </si>
  <si>
    <t>Objednávateľ:</t>
  </si>
  <si>
    <t>Dátum:</t>
  </si>
  <si>
    <t>Miesto:</t>
  </si>
  <si>
    <t>Objekt:</t>
  </si>
  <si>
    <t>Stavba:</t>
  </si>
  <si>
    <t>ROZPOČET</t>
  </si>
  <si>
    <t xml:space="preserve">    D3 - Rastlinný materiál</t>
  </si>
  <si>
    <t xml:space="preserve">    D2 - Pomocný materiál</t>
  </si>
  <si>
    <t xml:space="preserve">    D1 - Založenie trávnika výsevom</t>
  </si>
  <si>
    <t xml:space="preserve">    1 -  Zemné práce</t>
  </si>
  <si>
    <t>HSV - Práce a dodávky HSV</t>
  </si>
  <si>
    <t>Kód dielu - Popis</t>
  </si>
  <si>
    <t>REKAPITULÁCIA ROZPOČTU</t>
  </si>
  <si>
    <t>Pečiatka</t>
  </si>
  <si>
    <t>Dátum a podpis:</t>
  </si>
  <si>
    <t>Zhotoviteľ</t>
  </si>
  <si>
    <t>Objednávateľ</t>
  </si>
  <si>
    <t>Spracovateľ</t>
  </si>
  <si>
    <t>Projektant</t>
  </si>
  <si>
    <t>EUR</t>
  </si>
  <si>
    <t>v</t>
  </si>
  <si>
    <t>Cena s DPH</t>
  </si>
  <si>
    <t>nulová</t>
  </si>
  <si>
    <t>zníž. prenesená</t>
  </si>
  <si>
    <t>zákl. prenesená</t>
  </si>
  <si>
    <t>základná</t>
  </si>
  <si>
    <t>Výška dane</t>
  </si>
  <si>
    <t>Sadzba dane</t>
  </si>
  <si>
    <t>Základ dane</t>
  </si>
  <si>
    <t>Cena bez DPH</t>
  </si>
  <si>
    <t>Poznámka:</t>
  </si>
  <si>
    <t>IČ DPH:</t>
  </si>
  <si>
    <t>Martinusová Katarína</t>
  </si>
  <si>
    <t>IČO:</t>
  </si>
  <si>
    <t>G - ateliér, Ing.arch. Peter Guga</t>
  </si>
  <si>
    <t>Mesto Trenčín</t>
  </si>
  <si>
    <t xml:space="preserve"> </t>
  </si>
  <si>
    <t>KS:</t>
  </si>
  <si>
    <t>JKSO:</t>
  </si>
  <si>
    <t>11 - SO 11 - Sadové úpravy</t>
  </si>
  <si>
    <t>False</t>
  </si>
  <si>
    <t>v ---  nižšie sa nachádzajú doplnkové a pomocné údaje k zostavám  --- v</t>
  </si>
  <si>
    <t>KRYCÍ LIST ROZPOČTU</t>
  </si>
  <si>
    <t>{9fa7f696-e4ec-4181-ae2f-d4c896e24d90}</t>
  </si>
  <si>
    <t>&gt;&gt;  skryté stĺpce 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</si>
</sst>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00"/>
    <numFmt numFmtId="166" formatCode="dd\.mm\.yyyy"/>
    <numFmt numFmtId="167" formatCode="#,##0.00%"/>
  </numFmts>
  <fonts count="23" x14ac:knownFonts="1">
    <font>
      <sz val="11"/>
      <color theme="1"/>
      <name val="Calibri"/>
      <family val="2"/>
      <charset val="238"/>
      <scheme val="minor"/>
    </font>
    <font>
      <sz val="8"/>
      <name val="Arial CE"/>
      <family val="2"/>
    </font>
    <font>
      <sz val="9"/>
      <name val="Arial CE"/>
    </font>
    <font>
      <sz val="9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color rgb="FF003366"/>
      <name val="Arial CE"/>
    </font>
    <font>
      <sz val="10"/>
      <color rgb="FF003366"/>
      <name val="Arial CE"/>
    </font>
    <font>
      <sz val="12"/>
      <color rgb="FF003366"/>
      <name val="Arial CE"/>
    </font>
    <font>
      <b/>
      <sz val="8"/>
      <name val="Arial CE"/>
    </font>
    <font>
      <sz val="8"/>
      <color rgb="FF960000"/>
      <name val="Arial CE"/>
    </font>
    <font>
      <b/>
      <sz val="12"/>
      <color rgb="FF960000"/>
      <name val="Arial CE"/>
    </font>
    <font>
      <sz val="10"/>
      <name val="Arial CE"/>
    </font>
    <font>
      <sz val="10"/>
      <color rgb="FF969696"/>
      <name val="Arial CE"/>
    </font>
    <font>
      <b/>
      <sz val="11"/>
      <name val="Arial CE"/>
    </font>
    <font>
      <b/>
      <sz val="14"/>
      <name val="Arial CE"/>
    </font>
    <font>
      <b/>
      <sz val="12"/>
      <color rgb="FF800000"/>
      <name val="Arial CE"/>
    </font>
    <font>
      <b/>
      <sz val="10"/>
      <color rgb="FF464646"/>
      <name val="Arial CE"/>
    </font>
    <font>
      <b/>
      <sz val="12"/>
      <name val="Arial CE"/>
    </font>
    <font>
      <sz val="8"/>
      <color rgb="FF969696"/>
      <name val="Arial CE"/>
    </font>
    <font>
      <b/>
      <sz val="10"/>
      <name val="Arial CE"/>
    </font>
    <font>
      <sz val="10"/>
      <color rgb="FF3366FF"/>
      <name val="Arial CE"/>
    </font>
    <font>
      <sz val="8"/>
      <color rgb="FF3366FF"/>
      <name val="Arial CE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D2D2D2"/>
      </patternFill>
    </fill>
    <fill>
      <patternFill patternType="solid">
        <fgColor rgb="FFC0C0C0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1" fillId="0" borderId="0"/>
  </cellStyleXfs>
  <cellXfs count="135">
    <xf numFmtId="0" fontId="0" fillId="0" borderId="0" xfId="0"/>
    <xf numFmtId="0" fontId="1" fillId="0" borderId="0" xfId="1"/>
    <xf numFmtId="0" fontId="1" fillId="0" borderId="0" xfId="1" applyProtection="1">
      <protection locked="0"/>
    </xf>
    <xf numFmtId="0" fontId="1" fillId="0" borderId="0" xfId="1" applyAlignment="1">
      <alignment vertical="center"/>
    </xf>
    <xf numFmtId="0" fontId="1" fillId="0" borderId="1" xfId="1" applyBorder="1" applyAlignment="1">
      <alignment vertical="center"/>
    </xf>
    <xf numFmtId="0" fontId="1" fillId="0" borderId="2" xfId="1" applyBorder="1" applyAlignment="1">
      <alignment vertical="center"/>
    </xf>
    <xf numFmtId="0" fontId="1" fillId="0" borderId="2" xfId="1" applyBorder="1" applyAlignment="1" applyProtection="1">
      <alignment vertical="center"/>
      <protection locked="0"/>
    </xf>
    <xf numFmtId="0" fontId="1" fillId="0" borderId="3" xfId="1" applyBorder="1" applyAlignment="1">
      <alignment vertical="center"/>
    </xf>
    <xf numFmtId="0" fontId="2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164" fontId="1" fillId="0" borderId="0" xfId="1" applyNumberFormat="1" applyAlignment="1">
      <alignment vertical="center"/>
    </xf>
    <xf numFmtId="4" fontId="1" fillId="0" borderId="0" xfId="1" applyNumberFormat="1" applyAlignment="1">
      <alignment vertical="center"/>
    </xf>
    <xf numFmtId="165" fontId="3" fillId="0" borderId="4" xfId="1" applyNumberFormat="1" applyFont="1" applyBorder="1" applyAlignment="1">
      <alignment vertical="center"/>
    </xf>
    <xf numFmtId="165" fontId="3" fillId="0" borderId="5" xfId="1" applyNumberFormat="1" applyFont="1" applyBorder="1" applyAlignment="1">
      <alignment vertical="center"/>
    </xf>
    <xf numFmtId="0" fontId="1" fillId="0" borderId="5" xfId="1" applyBorder="1" applyAlignment="1">
      <alignment vertical="center"/>
    </xf>
    <xf numFmtId="0" fontId="4" fillId="0" borderId="5" xfId="1" applyFont="1" applyBorder="1" applyAlignment="1">
      <alignment horizontal="center" vertical="center"/>
    </xf>
    <xf numFmtId="0" fontId="4" fillId="2" borderId="6" xfId="1" applyFont="1" applyFill="1" applyBorder="1" applyAlignment="1" applyProtection="1">
      <alignment horizontal="left" vertical="center"/>
      <protection locked="0"/>
    </xf>
    <xf numFmtId="0" fontId="5" fillId="0" borderId="1" xfId="1" applyFont="1" applyBorder="1" applyAlignment="1">
      <alignment vertical="center"/>
    </xf>
    <xf numFmtId="0" fontId="4" fillId="0" borderId="7" xfId="1" applyFont="1" applyBorder="1" applyAlignment="1" applyProtection="1">
      <alignment horizontal="left" vertical="center" wrapText="1"/>
      <protection locked="0"/>
    </xf>
    <xf numFmtId="164" fontId="4" fillId="0" borderId="7" xfId="1" applyNumberFormat="1" applyFont="1" applyBorder="1" applyAlignment="1" applyProtection="1">
      <alignment vertical="center"/>
      <protection locked="0"/>
    </xf>
    <xf numFmtId="164" fontId="4" fillId="2" borderId="7" xfId="1" applyNumberFormat="1" applyFont="1" applyFill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horizontal="center" vertical="center" wrapText="1"/>
      <protection locked="0"/>
    </xf>
    <xf numFmtId="49" fontId="4" fillId="0" borderId="7" xfId="1" applyNumberFormat="1" applyFont="1" applyBorder="1" applyAlignment="1" applyProtection="1">
      <alignment horizontal="left" vertical="center" wrapText="1"/>
      <protection locked="0"/>
    </xf>
    <xf numFmtId="0" fontId="4" fillId="0" borderId="7" xfId="1" applyFont="1" applyBorder="1" applyAlignment="1" applyProtection="1">
      <alignment horizontal="center" vertical="center"/>
      <protection locked="0"/>
    </xf>
    <xf numFmtId="0" fontId="1" fillId="0" borderId="1" xfId="1" applyBorder="1" applyAlignment="1" applyProtection="1">
      <alignment vertical="center"/>
      <protection locked="0"/>
    </xf>
    <xf numFmtId="165" fontId="3" fillId="0" borderId="8" xfId="1" applyNumberFormat="1" applyFont="1" applyBorder="1" applyAlignment="1">
      <alignment vertical="center"/>
    </xf>
    <xf numFmtId="165" fontId="3" fillId="0" borderId="0" xfId="1" applyNumberFormat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2" borderId="9" xfId="1" applyFont="1" applyFill="1" applyBorder="1" applyAlignment="1" applyProtection="1">
      <alignment horizontal="left" vertical="center"/>
      <protection locked="0"/>
    </xf>
    <xf numFmtId="0" fontId="6" fillId="0" borderId="0" xfId="1" applyFont="1"/>
    <xf numFmtId="164" fontId="6" fillId="0" borderId="0" xfId="1" applyNumberFormat="1" applyFont="1" applyAlignment="1">
      <alignment vertical="center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165" fontId="6" fillId="0" borderId="8" xfId="1" applyNumberFormat="1" applyFont="1" applyBorder="1"/>
    <xf numFmtId="165" fontId="6" fillId="0" borderId="0" xfId="1" applyNumberFormat="1" applyFont="1"/>
    <xf numFmtId="0" fontId="6" fillId="0" borderId="9" xfId="1" applyFont="1" applyBorder="1"/>
    <xf numFmtId="0" fontId="6" fillId="0" borderId="1" xfId="1" applyFont="1" applyBorder="1"/>
    <xf numFmtId="164" fontId="7" fillId="0" borderId="0" xfId="1" applyNumberFormat="1" applyFont="1"/>
    <xf numFmtId="0" fontId="6" fillId="0" borderId="0" xfId="1" applyFont="1" applyProtection="1">
      <protection locked="0"/>
    </xf>
    <xf numFmtId="0" fontId="7" fillId="0" borderId="0" xfId="1" applyFont="1" applyAlignment="1">
      <alignment horizontal="left"/>
    </xf>
    <xf numFmtId="0" fontId="3" fillId="0" borderId="0" xfId="1" applyFont="1" applyAlignment="1">
      <alignment horizontal="center" vertical="center"/>
    </xf>
    <xf numFmtId="0" fontId="3" fillId="2" borderId="9" xfId="1" applyFont="1" applyFill="1" applyBorder="1" applyAlignment="1" applyProtection="1">
      <alignment horizontal="left" vertical="center"/>
      <protection locked="0"/>
    </xf>
    <xf numFmtId="0" fontId="2" fillId="0" borderId="7" xfId="1" applyFont="1" applyBorder="1" applyAlignment="1" applyProtection="1">
      <alignment horizontal="left" vertical="center" wrapText="1"/>
      <protection locked="0"/>
    </xf>
    <xf numFmtId="164" fontId="2" fillId="0" borderId="7" xfId="1" applyNumberFormat="1" applyFont="1" applyBorder="1" applyAlignment="1" applyProtection="1">
      <alignment vertical="center"/>
      <protection locked="0"/>
    </xf>
    <xf numFmtId="164" fontId="2" fillId="2" borderId="7" xfId="1" applyNumberFormat="1" applyFont="1" applyFill="1" applyBorder="1" applyAlignment="1" applyProtection="1">
      <alignment vertical="center"/>
      <protection locked="0"/>
    </xf>
    <xf numFmtId="0" fontId="2" fillId="0" borderId="7" xfId="1" applyFont="1" applyBorder="1" applyAlignment="1" applyProtection="1">
      <alignment horizontal="center" vertical="center" wrapText="1"/>
      <protection locked="0"/>
    </xf>
    <xf numFmtId="49" fontId="2" fillId="0" borderId="7" xfId="1" applyNumberFormat="1" applyFont="1" applyBorder="1" applyAlignment="1" applyProtection="1">
      <alignment horizontal="left" vertical="center" wrapText="1"/>
      <protection locked="0"/>
    </xf>
    <xf numFmtId="0" fontId="2" fillId="0" borderId="7" xfId="1" applyFont="1" applyBorder="1" applyAlignment="1" applyProtection="1">
      <alignment horizontal="center" vertical="center"/>
      <protection locked="0"/>
    </xf>
    <xf numFmtId="164" fontId="8" fillId="0" borderId="0" xfId="1" applyNumberFormat="1" applyFont="1"/>
    <xf numFmtId="0" fontId="8" fillId="0" borderId="0" xfId="1" applyFont="1" applyAlignment="1">
      <alignment horizontal="left"/>
    </xf>
    <xf numFmtId="164" fontId="9" fillId="0" borderId="0" xfId="1" applyNumberFormat="1" applyFont="1" applyAlignment="1">
      <alignment vertical="center"/>
    </xf>
    <xf numFmtId="165" fontId="10" fillId="0" borderId="10" xfId="1" applyNumberFormat="1" applyFont="1" applyBorder="1"/>
    <xf numFmtId="0" fontId="1" fillId="0" borderId="11" xfId="1" applyBorder="1" applyAlignment="1">
      <alignment vertical="center"/>
    </xf>
    <xf numFmtId="165" fontId="10" fillId="0" borderId="11" xfId="1" applyNumberFormat="1" applyFont="1" applyBorder="1"/>
    <xf numFmtId="0" fontId="1" fillId="0" borderId="12" xfId="1" applyBorder="1" applyAlignment="1">
      <alignment vertical="center"/>
    </xf>
    <xf numFmtId="164" fontId="11" fillId="0" borderId="0" xfId="1" applyNumberFormat="1" applyFont="1"/>
    <xf numFmtId="0" fontId="1" fillId="0" borderId="0" xfId="1" applyAlignment="1" applyProtection="1">
      <alignment vertical="center"/>
      <protection locked="0"/>
    </xf>
    <xf numFmtId="0" fontId="11" fillId="0" borderId="0" xfId="1" applyFont="1" applyAlignment="1">
      <alignment horizontal="left" vertical="center"/>
    </xf>
    <xf numFmtId="0" fontId="1" fillId="0" borderId="0" xfId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2" fillId="3" borderId="0" xfId="1" applyFont="1" applyFill="1" applyAlignment="1">
      <alignment horizontal="center" vertical="center" wrapText="1"/>
    </xf>
    <xf numFmtId="0" fontId="2" fillId="3" borderId="13" xfId="1" applyFont="1" applyFill="1" applyBorder="1" applyAlignment="1">
      <alignment horizontal="center" vertical="center" wrapText="1"/>
    </xf>
    <xf numFmtId="0" fontId="2" fillId="3" borderId="14" xfId="1" applyFont="1" applyFill="1" applyBorder="1" applyAlignment="1" applyProtection="1">
      <alignment horizontal="center" vertical="center" wrapText="1"/>
      <protection locked="0"/>
    </xf>
    <xf numFmtId="0" fontId="2" fillId="3" borderId="14" xfId="1" applyFont="1" applyFill="1" applyBorder="1" applyAlignment="1">
      <alignment horizontal="center" vertical="center" wrapText="1"/>
    </xf>
    <xf numFmtId="0" fontId="2" fillId="3" borderId="15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left" vertical="center" wrapText="1"/>
    </xf>
    <xf numFmtId="0" fontId="13" fillId="0" borderId="0" xfId="1" applyFont="1" applyAlignment="1" applyProtection="1">
      <alignment horizontal="left" vertical="center"/>
      <protection locked="0"/>
    </xf>
    <xf numFmtId="0" fontId="12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166" fontId="12" fillId="0" borderId="0" xfId="1" applyNumberFormat="1" applyFont="1" applyAlignment="1">
      <alignment horizontal="left" vertical="center"/>
    </xf>
    <xf numFmtId="0" fontId="1" fillId="0" borderId="0" xfId="1" applyAlignment="1">
      <alignment vertical="center"/>
    </xf>
    <xf numFmtId="0" fontId="14" fillId="0" borderId="0" xfId="1" applyFont="1" applyAlignment="1">
      <alignment horizontal="left" vertical="center" wrapText="1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 wrapText="1"/>
    </xf>
    <xf numFmtId="0" fontId="15" fillId="0" borderId="0" xfId="1" applyFont="1" applyAlignment="1">
      <alignment horizontal="left" vertical="center"/>
    </xf>
    <xf numFmtId="0" fontId="1" fillId="0" borderId="16" xfId="1" applyBorder="1" applyAlignment="1">
      <alignment vertical="center"/>
    </xf>
    <xf numFmtId="0" fontId="1" fillId="0" borderId="16" xfId="1" applyBorder="1" applyAlignment="1" applyProtection="1">
      <alignment vertical="center"/>
      <protection locked="0"/>
    </xf>
    <xf numFmtId="0" fontId="1" fillId="0" borderId="17" xfId="1" applyBorder="1" applyAlignment="1">
      <alignment vertical="center"/>
    </xf>
    <xf numFmtId="0" fontId="7" fillId="0" borderId="0" xfId="1" applyFont="1" applyAlignment="1">
      <alignment vertical="center"/>
    </xf>
    <xf numFmtId="0" fontId="7" fillId="0" borderId="1" xfId="1" applyFont="1" applyBorder="1" applyAlignment="1">
      <alignment vertical="center"/>
    </xf>
    <xf numFmtId="4" fontId="7" fillId="0" borderId="5" xfId="1" applyNumberFormat="1" applyFont="1" applyBorder="1" applyAlignment="1">
      <alignment vertical="center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5" xfId="1" applyFont="1" applyBorder="1" applyAlignment="1">
      <alignment vertical="center"/>
    </xf>
    <xf numFmtId="0" fontId="7" fillId="0" borderId="5" xfId="1" applyFont="1" applyBorder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1" xfId="1" applyFont="1" applyBorder="1" applyAlignment="1">
      <alignment vertical="center"/>
    </xf>
    <xf numFmtId="4" fontId="8" fillId="0" borderId="5" xfId="1" applyNumberFormat="1" applyFont="1" applyBorder="1" applyAlignment="1">
      <alignment vertical="center"/>
    </xf>
    <xf numFmtId="0" fontId="8" fillId="0" borderId="5" xfId="1" applyFont="1" applyBorder="1" applyAlignment="1" applyProtection="1">
      <alignment vertical="center"/>
      <protection locked="0"/>
    </xf>
    <xf numFmtId="0" fontId="8" fillId="0" borderId="5" xfId="1" applyFont="1" applyBorder="1" applyAlignment="1">
      <alignment vertical="center"/>
    </xf>
    <xf numFmtId="0" fontId="8" fillId="0" borderId="5" xfId="1" applyFont="1" applyBorder="1" applyAlignment="1">
      <alignment horizontal="left" vertical="center"/>
    </xf>
    <xf numFmtId="4" fontId="11" fillId="0" borderId="0" xfId="1" applyNumberFormat="1" applyFont="1" applyAlignment="1">
      <alignment vertical="center"/>
    </xf>
    <xf numFmtId="0" fontId="16" fillId="0" borderId="0" xfId="1" applyFont="1" applyAlignment="1">
      <alignment horizontal="left" vertical="center"/>
    </xf>
    <xf numFmtId="0" fontId="1" fillId="3" borderId="0" xfId="1" applyFill="1" applyAlignment="1">
      <alignment vertical="center"/>
    </xf>
    <xf numFmtId="0" fontId="2" fillId="3" borderId="0" xfId="1" applyFont="1" applyFill="1" applyAlignment="1">
      <alignment horizontal="right" vertical="center"/>
    </xf>
    <xf numFmtId="0" fontId="1" fillId="3" borderId="0" xfId="1" applyFill="1" applyAlignment="1" applyProtection="1">
      <alignment vertical="center"/>
      <protection locked="0"/>
    </xf>
    <xf numFmtId="0" fontId="2" fillId="3" borderId="0" xfId="1" applyFont="1" applyFill="1" applyAlignment="1">
      <alignment horizontal="left" vertical="center"/>
    </xf>
    <xf numFmtId="0" fontId="1" fillId="0" borderId="18" xfId="1" applyBorder="1" applyAlignment="1">
      <alignment vertical="center"/>
    </xf>
    <xf numFmtId="0" fontId="13" fillId="0" borderId="18" xfId="1" applyFont="1" applyBorder="1" applyAlignment="1">
      <alignment horizontal="right" vertical="center"/>
    </xf>
    <xf numFmtId="0" fontId="1" fillId="0" borderId="18" xfId="1" applyBorder="1" applyAlignment="1" applyProtection="1">
      <alignment vertical="center"/>
      <protection locked="0"/>
    </xf>
    <xf numFmtId="0" fontId="13" fillId="0" borderId="18" xfId="1" applyFont="1" applyBorder="1" applyAlignment="1">
      <alignment horizontal="left" vertical="center"/>
    </xf>
    <xf numFmtId="0" fontId="13" fillId="0" borderId="18" xfId="1" applyFont="1" applyBorder="1" applyAlignment="1">
      <alignment horizontal="center" vertical="center"/>
    </xf>
    <xf numFmtId="0" fontId="1" fillId="0" borderId="1" xfId="1" applyBorder="1"/>
    <xf numFmtId="0" fontId="1" fillId="0" borderId="19" xfId="1" applyBorder="1" applyAlignment="1">
      <alignment vertical="center"/>
    </xf>
    <xf numFmtId="0" fontId="1" fillId="0" borderId="19" xfId="1" applyBorder="1" applyAlignment="1" applyProtection="1">
      <alignment vertical="center"/>
      <protection locked="0"/>
    </xf>
    <xf numFmtId="0" fontId="17" fillId="0" borderId="19" xfId="1" applyFont="1" applyBorder="1" applyAlignment="1">
      <alignment horizontal="left" vertical="center"/>
    </xf>
    <xf numFmtId="0" fontId="1" fillId="3" borderId="20" xfId="1" applyFill="1" applyBorder="1" applyAlignment="1">
      <alignment vertical="center"/>
    </xf>
    <xf numFmtId="4" fontId="18" fillId="3" borderId="21" xfId="1" applyNumberFormat="1" applyFont="1" applyFill="1" applyBorder="1" applyAlignment="1">
      <alignment vertical="center"/>
    </xf>
    <xf numFmtId="0" fontId="1" fillId="3" borderId="21" xfId="1" applyFill="1" applyBorder="1" applyAlignment="1" applyProtection="1">
      <alignment vertical="center"/>
      <protection locked="0"/>
    </xf>
    <xf numFmtId="0" fontId="18" fillId="3" borderId="21" xfId="1" applyFont="1" applyFill="1" applyBorder="1" applyAlignment="1">
      <alignment horizontal="center" vertical="center"/>
    </xf>
    <xf numFmtId="0" fontId="18" fillId="3" borderId="21" xfId="1" applyFont="1" applyFill="1" applyBorder="1" applyAlignment="1">
      <alignment horizontal="right" vertical="center"/>
    </xf>
    <xf numFmtId="0" fontId="1" fillId="3" borderId="21" xfId="1" applyFill="1" applyBorder="1" applyAlignment="1">
      <alignment vertical="center"/>
    </xf>
    <xf numFmtId="0" fontId="18" fillId="3" borderId="22" xfId="1" applyFont="1" applyFill="1" applyBorder="1" applyAlignment="1">
      <alignment horizontal="left" vertical="center"/>
    </xf>
    <xf numFmtId="4" fontId="13" fillId="0" borderId="0" xfId="1" applyNumberFormat="1" applyFont="1" applyAlignment="1">
      <alignment vertical="center"/>
    </xf>
    <xf numFmtId="167" fontId="13" fillId="0" borderId="0" xfId="1" applyNumberFormat="1" applyFont="1" applyAlignment="1" applyProtection="1">
      <alignment horizontal="right" vertical="center"/>
      <protection locked="0"/>
    </xf>
    <xf numFmtId="0" fontId="19" fillId="0" borderId="0" xfId="1" applyFont="1" applyAlignment="1">
      <alignment horizontal="left" vertical="center"/>
    </xf>
    <xf numFmtId="0" fontId="13" fillId="0" borderId="0" xfId="1" applyFont="1" applyAlignment="1">
      <alignment horizontal="right" vertical="center"/>
    </xf>
    <xf numFmtId="0" fontId="13" fillId="0" borderId="0" xfId="1" applyFont="1" applyAlignment="1" applyProtection="1">
      <alignment horizontal="right" vertical="center"/>
      <protection locked="0"/>
    </xf>
    <xf numFmtId="0" fontId="1" fillId="0" borderId="11" xfId="1" applyBorder="1" applyAlignment="1" applyProtection="1">
      <alignment vertical="center"/>
      <protection locked="0"/>
    </xf>
    <xf numFmtId="0" fontId="20" fillId="0" borderId="0" xfId="1" applyFont="1" applyAlignment="1">
      <alignment horizontal="left" vertical="center"/>
    </xf>
    <xf numFmtId="0" fontId="1" fillId="0" borderId="0" xfId="1" applyAlignment="1">
      <alignment vertical="center" wrapText="1"/>
    </xf>
    <xf numFmtId="0" fontId="1" fillId="0" borderId="1" xfId="1" applyBorder="1" applyAlignment="1">
      <alignment vertical="center" wrapText="1"/>
    </xf>
    <xf numFmtId="0" fontId="1" fillId="0" borderId="0" xfId="1" applyAlignment="1" applyProtection="1">
      <alignment vertical="center" wrapText="1"/>
      <protection locked="0"/>
    </xf>
    <xf numFmtId="0" fontId="12" fillId="0" borderId="0" xfId="1" applyFont="1" applyAlignment="1">
      <alignment horizontal="left" vertical="center" wrapText="1"/>
    </xf>
    <xf numFmtId="0" fontId="12" fillId="2" borderId="0" xfId="1" applyFont="1" applyFill="1" applyAlignment="1" applyProtection="1">
      <alignment horizontal="left" vertical="center"/>
      <protection locked="0"/>
    </xf>
    <xf numFmtId="0" fontId="12" fillId="0" borderId="0" xfId="1" applyFont="1" applyAlignment="1">
      <alignment horizontal="left" vertical="center"/>
    </xf>
    <xf numFmtId="0" fontId="12" fillId="2" borderId="0" xfId="1" applyFont="1" applyFill="1" applyAlignment="1" applyProtection="1">
      <alignment horizontal="left" vertical="center"/>
      <protection locked="0"/>
    </xf>
    <xf numFmtId="0" fontId="21" fillId="0" borderId="0" xfId="1" applyFont="1" applyAlignment="1">
      <alignment horizontal="left" vertical="center"/>
    </xf>
    <xf numFmtId="0" fontId="1" fillId="0" borderId="16" xfId="1" applyBorder="1"/>
    <xf numFmtId="0" fontId="1" fillId="0" borderId="16" xfId="1" applyBorder="1" applyProtection="1">
      <protection locked="0"/>
    </xf>
    <xf numFmtId="0" fontId="1" fillId="0" borderId="17" xfId="1" applyBorder="1"/>
    <xf numFmtId="0" fontId="1" fillId="0" borderId="0" xfId="1"/>
    <xf numFmtId="0" fontId="22" fillId="4" borderId="0" xfId="1" applyFont="1" applyFill="1" applyAlignment="1">
      <alignment horizontal="center" vertical="center"/>
    </xf>
  </cellXfs>
  <cellStyles count="2">
    <cellStyle name="Normálna" xfId="0" builtinId="0"/>
    <cellStyle name="Normálna 2" xfId="1" xr:uid="{9D9A8B62-AAD0-4D8C-9E31-FDC450F66F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bica.golejova/Desktop/VO/VO/Podlimitky/FONDOV&#193;/2019-&#193;TRIUM%20pod%20Mestskou%20ve&#382;ou/&#193;trium%20dokument&#225;cia-aktu&#225;lna/V&#221;KAZ-V&#221;MER/V&#253;kaz-v&#253;mer_Revitaliz&#225;cia%20&#193;tria%20Tren&#269;&#237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ácia stavby"/>
      <sheetName val="1 - SO 01 - Terénne úpravy"/>
      <sheetName val="2 - SO 02 - Spevnené plochy"/>
      <sheetName val="3 - SO 03 - Hlavné pódium"/>
      <sheetName val="4 - SO 04 - Mobilné zázemie"/>
      <sheetName val="5 - SO 05 - Rozvody NN"/>
      <sheetName val="6 -  SO 06 Rozšírenie ver..."/>
      <sheetName val="7 - SO 07 - Vonkajší rozv..."/>
      <sheetName val="8 - SO 08 - Studňa úžitko..."/>
      <sheetName val="9 - SO 09 - Prípojka dažď..."/>
    </sheetNames>
    <sheetDataSet>
      <sheetData sheetId="0">
        <row r="6">
          <cell r="K6" t="str">
            <v>Revitalizácia átria Trenčín</v>
          </cell>
        </row>
        <row r="8">
          <cell r="AN8" t="str">
            <v>12.6.2019</v>
          </cell>
        </row>
        <row r="13">
          <cell r="AN13" t="str">
            <v>Vyplň údaj</v>
          </cell>
        </row>
        <row r="14">
          <cell r="E14" t="str">
            <v>Vyplň údaj</v>
          </cell>
          <cell r="AN14" t="str">
            <v>Vyplň údaj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638C6-3A00-40E7-B958-C9D9B3893E3E}">
  <sheetPr>
    <pageSetUpPr fitToPage="1"/>
  </sheetPr>
  <dimension ref="B2:BM172"/>
  <sheetViews>
    <sheetView showGridLines="0" tabSelected="1" topLeftCell="A263" workbookViewId="0"/>
  </sheetViews>
  <sheetFormatPr defaultRowHeight="11.25" x14ac:dyDescent="0.2"/>
  <cols>
    <col min="1" max="1" width="7.140625" style="1" customWidth="1"/>
    <col min="2" max="2" width="1.42578125" style="1" customWidth="1"/>
    <col min="3" max="3" width="3.5703125" style="1" customWidth="1"/>
    <col min="4" max="4" width="3.7109375" style="1" customWidth="1"/>
    <col min="5" max="5" width="14.7109375" style="1" customWidth="1"/>
    <col min="6" max="6" width="43.5703125" style="1" customWidth="1"/>
    <col min="7" max="7" width="6" style="1" customWidth="1"/>
    <col min="8" max="8" width="9.85546875" style="1" customWidth="1"/>
    <col min="9" max="9" width="17.28515625" style="2" customWidth="1"/>
    <col min="10" max="10" width="17.28515625" style="1" customWidth="1"/>
    <col min="11" max="11" width="17.28515625" style="1" hidden="1" customWidth="1"/>
    <col min="12" max="12" width="8" style="1" customWidth="1"/>
    <col min="13" max="13" width="9.28515625" style="1" hidden="1" customWidth="1"/>
    <col min="14" max="14" width="9.140625" style="1"/>
    <col min="15" max="20" width="12.140625" style="1" hidden="1" customWidth="1"/>
    <col min="21" max="21" width="14" style="1" hidden="1" customWidth="1"/>
    <col min="22" max="22" width="10.5703125" style="1" customWidth="1"/>
    <col min="23" max="23" width="14" style="1" customWidth="1"/>
    <col min="24" max="24" width="10.5703125" style="1" customWidth="1"/>
    <col min="25" max="25" width="12.85546875" style="1" customWidth="1"/>
    <col min="26" max="26" width="9.42578125" style="1" customWidth="1"/>
    <col min="27" max="27" width="12.85546875" style="1" customWidth="1"/>
    <col min="28" max="28" width="14" style="1" customWidth="1"/>
    <col min="29" max="29" width="9.42578125" style="1" customWidth="1"/>
    <col min="30" max="30" width="12.85546875" style="1" customWidth="1"/>
    <col min="31" max="31" width="14" style="1" customWidth="1"/>
    <col min="32" max="16384" width="9.140625" style="1"/>
  </cols>
  <sheetData>
    <row r="2" spans="2:46" ht="36.950000000000003" customHeight="1" x14ac:dyDescent="0.2">
      <c r="L2" s="134" t="s">
        <v>265</v>
      </c>
      <c r="M2" s="133"/>
      <c r="N2" s="133"/>
      <c r="O2" s="133"/>
      <c r="P2" s="133"/>
      <c r="Q2" s="133"/>
      <c r="R2" s="133"/>
      <c r="S2" s="133"/>
      <c r="T2" s="133"/>
      <c r="U2" s="133"/>
      <c r="V2" s="133"/>
      <c r="AT2" s="9" t="s">
        <v>264</v>
      </c>
    </row>
    <row r="3" spans="2:46" ht="6.95" customHeight="1" x14ac:dyDescent="0.2">
      <c r="B3" s="132"/>
      <c r="C3" s="130"/>
      <c r="D3" s="130"/>
      <c r="E3" s="130"/>
      <c r="F3" s="130"/>
      <c r="G3" s="130"/>
      <c r="H3" s="130"/>
      <c r="I3" s="131"/>
      <c r="J3" s="130"/>
      <c r="K3" s="130"/>
      <c r="L3" s="104"/>
      <c r="AT3" s="9" t="s">
        <v>197</v>
      </c>
    </row>
    <row r="4" spans="2:46" ht="24.95" customHeight="1" x14ac:dyDescent="0.2">
      <c r="B4" s="104"/>
      <c r="D4" s="77" t="s">
        <v>263</v>
      </c>
      <c r="L4" s="104"/>
      <c r="M4" s="129" t="s">
        <v>262</v>
      </c>
      <c r="AT4" s="9" t="s">
        <v>261</v>
      </c>
    </row>
    <row r="5" spans="2:46" ht="6.95" customHeight="1" x14ac:dyDescent="0.2">
      <c r="B5" s="104"/>
      <c r="L5" s="104"/>
    </row>
    <row r="6" spans="2:46" ht="12" customHeight="1" x14ac:dyDescent="0.2">
      <c r="B6" s="104"/>
      <c r="D6" s="71" t="s">
        <v>225</v>
      </c>
      <c r="L6" s="104"/>
    </row>
    <row r="7" spans="2:46" ht="16.5" customHeight="1" x14ac:dyDescent="0.2">
      <c r="B7" s="104"/>
      <c r="E7" s="76" t="str">
        <f>'[1]Rekapitulácia stavby'!K6</f>
        <v>Revitalizácia átria Trenčín</v>
      </c>
      <c r="F7" s="75"/>
      <c r="G7" s="75"/>
      <c r="H7" s="75"/>
      <c r="L7" s="104"/>
    </row>
    <row r="8" spans="2:46" s="3" customFormat="1" ht="12" customHeight="1" x14ac:dyDescent="0.25">
      <c r="B8" s="4"/>
      <c r="D8" s="71" t="s">
        <v>224</v>
      </c>
      <c r="I8" s="56"/>
      <c r="L8" s="4"/>
    </row>
    <row r="9" spans="2:46" s="3" customFormat="1" ht="36.950000000000003" customHeight="1" x14ac:dyDescent="0.25">
      <c r="B9" s="4"/>
      <c r="E9" s="74" t="s">
        <v>260</v>
      </c>
      <c r="F9" s="73"/>
      <c r="G9" s="73"/>
      <c r="H9" s="73"/>
      <c r="I9" s="56"/>
      <c r="L9" s="4"/>
    </row>
    <row r="10" spans="2:46" s="3" customFormat="1" x14ac:dyDescent="0.25">
      <c r="B10" s="4"/>
      <c r="I10" s="56"/>
      <c r="L10" s="4"/>
    </row>
    <row r="11" spans="2:46" s="3" customFormat="1" ht="12" customHeight="1" x14ac:dyDescent="0.25">
      <c r="B11" s="4"/>
      <c r="D11" s="71" t="s">
        <v>259</v>
      </c>
      <c r="F11" s="70" t="s">
        <v>7</v>
      </c>
      <c r="I11" s="69" t="s">
        <v>258</v>
      </c>
      <c r="J11" s="70" t="s">
        <v>7</v>
      </c>
      <c r="L11" s="4"/>
    </row>
    <row r="12" spans="2:46" s="3" customFormat="1" ht="12" customHeight="1" x14ac:dyDescent="0.25">
      <c r="B12" s="4"/>
      <c r="D12" s="71" t="s">
        <v>223</v>
      </c>
      <c r="F12" s="70" t="s">
        <v>257</v>
      </c>
      <c r="I12" s="69" t="s">
        <v>222</v>
      </c>
      <c r="J12" s="72" t="str">
        <f>'[1]Rekapitulácia stavby'!AN8</f>
        <v>12.6.2019</v>
      </c>
      <c r="L12" s="4"/>
    </row>
    <row r="13" spans="2:46" s="3" customFormat="1" ht="10.9" customHeight="1" x14ac:dyDescent="0.25">
      <c r="B13" s="4"/>
      <c r="I13" s="56"/>
      <c r="L13" s="4"/>
    </row>
    <row r="14" spans="2:46" s="3" customFormat="1" ht="12" customHeight="1" x14ac:dyDescent="0.25">
      <c r="B14" s="4"/>
      <c r="D14" s="71" t="s">
        <v>221</v>
      </c>
      <c r="I14" s="69" t="s">
        <v>254</v>
      </c>
      <c r="J14" s="70" t="s">
        <v>7</v>
      </c>
      <c r="L14" s="4"/>
    </row>
    <row r="15" spans="2:46" s="3" customFormat="1" ht="18" customHeight="1" x14ac:dyDescent="0.25">
      <c r="B15" s="4"/>
      <c r="E15" s="70" t="s">
        <v>256</v>
      </c>
      <c r="I15" s="69" t="s">
        <v>252</v>
      </c>
      <c r="J15" s="70" t="s">
        <v>7</v>
      </c>
      <c r="L15" s="4"/>
    </row>
    <row r="16" spans="2:46" s="3" customFormat="1" ht="6.95" customHeight="1" x14ac:dyDescent="0.25">
      <c r="B16" s="4"/>
      <c r="I16" s="56"/>
      <c r="L16" s="4"/>
    </row>
    <row r="17" spans="2:12" s="3" customFormat="1" ht="12" customHeight="1" x14ac:dyDescent="0.25">
      <c r="B17" s="4"/>
      <c r="D17" s="71" t="s">
        <v>219</v>
      </c>
      <c r="I17" s="69" t="s">
        <v>254</v>
      </c>
      <c r="J17" s="126" t="str">
        <f>'[1]Rekapitulácia stavby'!AN13</f>
        <v>Vyplň údaj</v>
      </c>
      <c r="L17" s="4"/>
    </row>
    <row r="18" spans="2:12" s="3" customFormat="1" ht="18" customHeight="1" x14ac:dyDescent="0.25">
      <c r="B18" s="4"/>
      <c r="E18" s="128" t="str">
        <f>'[1]Rekapitulácia stavby'!E14</f>
        <v>Vyplň údaj</v>
      </c>
      <c r="F18" s="127"/>
      <c r="G18" s="127"/>
      <c r="H18" s="127"/>
      <c r="I18" s="69" t="s">
        <v>252</v>
      </c>
      <c r="J18" s="126" t="str">
        <f>'[1]Rekapitulácia stavby'!AN14</f>
        <v>Vyplň údaj</v>
      </c>
      <c r="L18" s="4"/>
    </row>
    <row r="19" spans="2:12" s="3" customFormat="1" ht="6.95" customHeight="1" x14ac:dyDescent="0.25">
      <c r="B19" s="4"/>
      <c r="I19" s="56"/>
      <c r="L19" s="4"/>
    </row>
    <row r="20" spans="2:12" s="3" customFormat="1" ht="12" customHeight="1" x14ac:dyDescent="0.25">
      <c r="B20" s="4"/>
      <c r="D20" s="71" t="s">
        <v>220</v>
      </c>
      <c r="I20" s="69" t="s">
        <v>254</v>
      </c>
      <c r="J20" s="70" t="s">
        <v>7</v>
      </c>
      <c r="L20" s="4"/>
    </row>
    <row r="21" spans="2:12" s="3" customFormat="1" ht="18" customHeight="1" x14ac:dyDescent="0.25">
      <c r="B21" s="4"/>
      <c r="E21" s="70" t="s">
        <v>255</v>
      </c>
      <c r="I21" s="69" t="s">
        <v>252</v>
      </c>
      <c r="J21" s="70" t="s">
        <v>7</v>
      </c>
      <c r="L21" s="4"/>
    </row>
    <row r="22" spans="2:12" s="3" customFormat="1" ht="6.95" customHeight="1" x14ac:dyDescent="0.25">
      <c r="B22" s="4"/>
      <c r="I22" s="56"/>
      <c r="L22" s="4"/>
    </row>
    <row r="23" spans="2:12" s="3" customFormat="1" ht="12" customHeight="1" x14ac:dyDescent="0.25">
      <c r="B23" s="4"/>
      <c r="D23" s="71" t="s">
        <v>218</v>
      </c>
      <c r="I23" s="69" t="s">
        <v>254</v>
      </c>
      <c r="J23" s="70" t="s">
        <v>7</v>
      </c>
      <c r="L23" s="4"/>
    </row>
    <row r="24" spans="2:12" s="3" customFormat="1" ht="18" customHeight="1" x14ac:dyDescent="0.25">
      <c r="B24" s="4"/>
      <c r="E24" s="70" t="s">
        <v>253</v>
      </c>
      <c r="I24" s="69" t="s">
        <v>252</v>
      </c>
      <c r="J24" s="70" t="s">
        <v>7</v>
      </c>
      <c r="L24" s="4"/>
    </row>
    <row r="25" spans="2:12" s="3" customFormat="1" ht="6.95" customHeight="1" x14ac:dyDescent="0.25">
      <c r="B25" s="4"/>
      <c r="I25" s="56"/>
      <c r="L25" s="4"/>
    </row>
    <row r="26" spans="2:12" s="3" customFormat="1" ht="12" customHeight="1" x14ac:dyDescent="0.25">
      <c r="B26" s="4"/>
      <c r="D26" s="71" t="s">
        <v>251</v>
      </c>
      <c r="I26" s="56"/>
      <c r="L26" s="4"/>
    </row>
    <row r="27" spans="2:12" s="122" customFormat="1" ht="16.5" customHeight="1" x14ac:dyDescent="0.25">
      <c r="B27" s="123"/>
      <c r="E27" s="125" t="s">
        <v>7</v>
      </c>
      <c r="F27" s="125"/>
      <c r="G27" s="125"/>
      <c r="H27" s="125"/>
      <c r="I27" s="124"/>
      <c r="L27" s="123"/>
    </row>
    <row r="28" spans="2:12" s="3" customFormat="1" ht="6.95" customHeight="1" x14ac:dyDescent="0.25">
      <c r="B28" s="4"/>
      <c r="I28" s="56"/>
      <c r="L28" s="4"/>
    </row>
    <row r="29" spans="2:12" s="3" customFormat="1" ht="6.95" customHeight="1" x14ac:dyDescent="0.25">
      <c r="B29" s="4"/>
      <c r="D29" s="52"/>
      <c r="E29" s="52"/>
      <c r="F29" s="52"/>
      <c r="G29" s="52"/>
      <c r="H29" s="52"/>
      <c r="I29" s="120"/>
      <c r="J29" s="52"/>
      <c r="K29" s="52"/>
      <c r="L29" s="4"/>
    </row>
    <row r="30" spans="2:12" s="3" customFormat="1" ht="25.35" customHeight="1" x14ac:dyDescent="0.25">
      <c r="B30" s="4"/>
      <c r="D30" s="121" t="s">
        <v>250</v>
      </c>
      <c r="I30" s="56"/>
      <c r="J30" s="93">
        <f>ROUND(J121, 2)</f>
        <v>0</v>
      </c>
      <c r="L30" s="4"/>
    </row>
    <row r="31" spans="2:12" s="3" customFormat="1" ht="6.95" customHeight="1" x14ac:dyDescent="0.25">
      <c r="B31" s="4"/>
      <c r="D31" s="52"/>
      <c r="E31" s="52"/>
      <c r="F31" s="52"/>
      <c r="G31" s="52"/>
      <c r="H31" s="52"/>
      <c r="I31" s="120"/>
      <c r="J31" s="52"/>
      <c r="K31" s="52"/>
      <c r="L31" s="4"/>
    </row>
    <row r="32" spans="2:12" s="3" customFormat="1" ht="14.45" customHeight="1" x14ac:dyDescent="0.25">
      <c r="B32" s="4"/>
      <c r="F32" s="118" t="s">
        <v>249</v>
      </c>
      <c r="I32" s="119" t="s">
        <v>248</v>
      </c>
      <c r="J32" s="118" t="s">
        <v>247</v>
      </c>
      <c r="L32" s="4"/>
    </row>
    <row r="33" spans="2:12" s="3" customFormat="1" ht="14.45" customHeight="1" x14ac:dyDescent="0.25">
      <c r="B33" s="4"/>
      <c r="D33" s="117" t="s">
        <v>208</v>
      </c>
      <c r="E33" s="71" t="s">
        <v>246</v>
      </c>
      <c r="F33" s="115">
        <f>ROUND((SUM(BE121:BE171)),  2)</f>
        <v>0</v>
      </c>
      <c r="I33" s="116">
        <v>0.2</v>
      </c>
      <c r="J33" s="115">
        <f>ROUND(((SUM(BE121:BE171))*I33),  2)</f>
        <v>0</v>
      </c>
      <c r="L33" s="4"/>
    </row>
    <row r="34" spans="2:12" s="3" customFormat="1" ht="14.45" customHeight="1" x14ac:dyDescent="0.25">
      <c r="B34" s="4"/>
      <c r="E34" s="71" t="s">
        <v>6</v>
      </c>
      <c r="F34" s="115">
        <f>ROUND((SUM(BF121:BF171)),  2)</f>
        <v>0</v>
      </c>
      <c r="I34" s="116">
        <v>0.2</v>
      </c>
      <c r="J34" s="115">
        <f>ROUND(((SUM(BF121:BF171))*I34),  2)</f>
        <v>0</v>
      </c>
      <c r="L34" s="4"/>
    </row>
    <row r="35" spans="2:12" s="3" customFormat="1" ht="14.45" hidden="1" customHeight="1" x14ac:dyDescent="0.25">
      <c r="B35" s="4"/>
      <c r="E35" s="71" t="s">
        <v>245</v>
      </c>
      <c r="F35" s="115">
        <f>ROUND((SUM(BG121:BG171)),  2)</f>
        <v>0</v>
      </c>
      <c r="I35" s="116">
        <v>0.2</v>
      </c>
      <c r="J35" s="115">
        <f>0</f>
        <v>0</v>
      </c>
      <c r="L35" s="4"/>
    </row>
    <row r="36" spans="2:12" s="3" customFormat="1" ht="14.45" hidden="1" customHeight="1" x14ac:dyDescent="0.25">
      <c r="B36" s="4"/>
      <c r="E36" s="71" t="s">
        <v>244</v>
      </c>
      <c r="F36" s="115">
        <f>ROUND((SUM(BH121:BH171)),  2)</f>
        <v>0</v>
      </c>
      <c r="I36" s="116">
        <v>0.2</v>
      </c>
      <c r="J36" s="115">
        <f>0</f>
        <v>0</v>
      </c>
      <c r="L36" s="4"/>
    </row>
    <row r="37" spans="2:12" s="3" customFormat="1" ht="14.45" hidden="1" customHeight="1" x14ac:dyDescent="0.25">
      <c r="B37" s="4"/>
      <c r="E37" s="71" t="s">
        <v>243</v>
      </c>
      <c r="F37" s="115">
        <f>ROUND((SUM(BI121:BI171)),  2)</f>
        <v>0</v>
      </c>
      <c r="I37" s="116">
        <v>0</v>
      </c>
      <c r="J37" s="115">
        <f>0</f>
        <v>0</v>
      </c>
      <c r="L37" s="4"/>
    </row>
    <row r="38" spans="2:12" s="3" customFormat="1" ht="6.95" customHeight="1" x14ac:dyDescent="0.25">
      <c r="B38" s="4"/>
      <c r="I38" s="56"/>
      <c r="L38" s="4"/>
    </row>
    <row r="39" spans="2:12" s="3" customFormat="1" ht="25.35" customHeight="1" x14ac:dyDescent="0.25">
      <c r="B39" s="4"/>
      <c r="C39" s="95"/>
      <c r="D39" s="114" t="s">
        <v>242</v>
      </c>
      <c r="E39" s="113"/>
      <c r="F39" s="113"/>
      <c r="G39" s="112" t="s">
        <v>241</v>
      </c>
      <c r="H39" s="111" t="s">
        <v>240</v>
      </c>
      <c r="I39" s="110"/>
      <c r="J39" s="109">
        <f>SUM(J30:J37)</f>
        <v>0</v>
      </c>
      <c r="K39" s="108"/>
      <c r="L39" s="4"/>
    </row>
    <row r="40" spans="2:12" s="3" customFormat="1" ht="14.45" customHeight="1" x14ac:dyDescent="0.25">
      <c r="B40" s="4"/>
      <c r="I40" s="56"/>
      <c r="L40" s="4"/>
    </row>
    <row r="41" spans="2:12" ht="14.45" customHeight="1" x14ac:dyDescent="0.2">
      <c r="B41" s="104"/>
      <c r="L41" s="104"/>
    </row>
    <row r="42" spans="2:12" ht="14.45" customHeight="1" x14ac:dyDescent="0.2">
      <c r="B42" s="104"/>
      <c r="L42" s="104"/>
    </row>
    <row r="43" spans="2:12" ht="14.45" customHeight="1" x14ac:dyDescent="0.2">
      <c r="B43" s="104"/>
      <c r="L43" s="104"/>
    </row>
    <row r="44" spans="2:12" ht="14.45" customHeight="1" x14ac:dyDescent="0.2">
      <c r="B44" s="104"/>
      <c r="L44" s="104"/>
    </row>
    <row r="45" spans="2:12" ht="14.45" customHeight="1" x14ac:dyDescent="0.2">
      <c r="B45" s="104"/>
      <c r="L45" s="104"/>
    </row>
    <row r="46" spans="2:12" ht="14.45" customHeight="1" x14ac:dyDescent="0.2">
      <c r="B46" s="104"/>
      <c r="L46" s="104"/>
    </row>
    <row r="47" spans="2:12" ht="14.45" customHeight="1" x14ac:dyDescent="0.2">
      <c r="B47" s="104"/>
      <c r="L47" s="104"/>
    </row>
    <row r="48" spans="2:12" ht="14.45" customHeight="1" x14ac:dyDescent="0.2">
      <c r="B48" s="104"/>
      <c r="L48" s="104"/>
    </row>
    <row r="49" spans="2:12" ht="14.45" customHeight="1" x14ac:dyDescent="0.2">
      <c r="B49" s="104"/>
      <c r="L49" s="104"/>
    </row>
    <row r="50" spans="2:12" s="3" customFormat="1" ht="14.45" customHeight="1" x14ac:dyDescent="0.25">
      <c r="B50" s="4"/>
      <c r="D50" s="107" t="s">
        <v>239</v>
      </c>
      <c r="E50" s="105"/>
      <c r="F50" s="105"/>
      <c r="G50" s="107" t="s">
        <v>238</v>
      </c>
      <c r="H50" s="105"/>
      <c r="I50" s="106"/>
      <c r="J50" s="105"/>
      <c r="K50" s="105"/>
      <c r="L50" s="4"/>
    </row>
    <row r="51" spans="2:12" x14ac:dyDescent="0.2">
      <c r="B51" s="104"/>
      <c r="L51" s="104"/>
    </row>
    <row r="52" spans="2:12" x14ac:dyDescent="0.2">
      <c r="B52" s="104"/>
      <c r="L52" s="104"/>
    </row>
    <row r="53" spans="2:12" x14ac:dyDescent="0.2">
      <c r="B53" s="104"/>
      <c r="L53" s="104"/>
    </row>
    <row r="54" spans="2:12" x14ac:dyDescent="0.2">
      <c r="B54" s="104"/>
      <c r="L54" s="104"/>
    </row>
    <row r="55" spans="2:12" x14ac:dyDescent="0.2">
      <c r="B55" s="104"/>
      <c r="L55" s="104"/>
    </row>
    <row r="56" spans="2:12" x14ac:dyDescent="0.2">
      <c r="B56" s="104"/>
      <c r="L56" s="104"/>
    </row>
    <row r="57" spans="2:12" x14ac:dyDescent="0.2">
      <c r="B57" s="104"/>
      <c r="L57" s="104"/>
    </row>
    <row r="58" spans="2:12" x14ac:dyDescent="0.2">
      <c r="B58" s="104"/>
      <c r="L58" s="104"/>
    </row>
    <row r="59" spans="2:12" x14ac:dyDescent="0.2">
      <c r="B59" s="104"/>
      <c r="L59" s="104"/>
    </row>
    <row r="60" spans="2:12" x14ac:dyDescent="0.2">
      <c r="B60" s="104"/>
      <c r="L60" s="104"/>
    </row>
    <row r="61" spans="2:12" s="3" customFormat="1" ht="12.75" x14ac:dyDescent="0.25">
      <c r="B61" s="4"/>
      <c r="D61" s="102" t="s">
        <v>235</v>
      </c>
      <c r="E61" s="99"/>
      <c r="F61" s="103" t="s">
        <v>234</v>
      </c>
      <c r="G61" s="102" t="s">
        <v>235</v>
      </c>
      <c r="H61" s="99"/>
      <c r="I61" s="101"/>
      <c r="J61" s="100" t="s">
        <v>234</v>
      </c>
      <c r="K61" s="99"/>
      <c r="L61" s="4"/>
    </row>
    <row r="62" spans="2:12" x14ac:dyDescent="0.2">
      <c r="B62" s="104"/>
      <c r="L62" s="104"/>
    </row>
    <row r="63" spans="2:12" x14ac:dyDescent="0.2">
      <c r="B63" s="104"/>
      <c r="L63" s="104"/>
    </row>
    <row r="64" spans="2:12" x14ac:dyDescent="0.2">
      <c r="B64" s="104"/>
      <c r="L64" s="104"/>
    </row>
    <row r="65" spans="2:12" s="3" customFormat="1" ht="12.75" x14ac:dyDescent="0.25">
      <c r="B65" s="4"/>
      <c r="D65" s="107" t="s">
        <v>237</v>
      </c>
      <c r="E65" s="105"/>
      <c r="F65" s="105"/>
      <c r="G65" s="107" t="s">
        <v>236</v>
      </c>
      <c r="H65" s="105"/>
      <c r="I65" s="106"/>
      <c r="J65" s="105"/>
      <c r="K65" s="105"/>
      <c r="L65" s="4"/>
    </row>
    <row r="66" spans="2:12" x14ac:dyDescent="0.2">
      <c r="B66" s="104"/>
      <c r="L66" s="104"/>
    </row>
    <row r="67" spans="2:12" x14ac:dyDescent="0.2">
      <c r="B67" s="104"/>
      <c r="L67" s="104"/>
    </row>
    <row r="68" spans="2:12" x14ac:dyDescent="0.2">
      <c r="B68" s="104"/>
      <c r="L68" s="104"/>
    </row>
    <row r="69" spans="2:12" x14ac:dyDescent="0.2">
      <c r="B69" s="104"/>
      <c r="L69" s="104"/>
    </row>
    <row r="70" spans="2:12" x14ac:dyDescent="0.2">
      <c r="B70" s="104"/>
      <c r="L70" s="104"/>
    </row>
    <row r="71" spans="2:12" x14ac:dyDescent="0.2">
      <c r="B71" s="104"/>
      <c r="L71" s="104"/>
    </row>
    <row r="72" spans="2:12" x14ac:dyDescent="0.2">
      <c r="B72" s="104"/>
      <c r="L72" s="104"/>
    </row>
    <row r="73" spans="2:12" x14ac:dyDescent="0.2">
      <c r="B73" s="104"/>
      <c r="L73" s="104"/>
    </row>
    <row r="74" spans="2:12" x14ac:dyDescent="0.2">
      <c r="B74" s="104"/>
      <c r="L74" s="104"/>
    </row>
    <row r="75" spans="2:12" x14ac:dyDescent="0.2">
      <c r="B75" s="104"/>
      <c r="L75" s="104"/>
    </row>
    <row r="76" spans="2:12" s="3" customFormat="1" ht="12.75" x14ac:dyDescent="0.25">
      <c r="B76" s="4"/>
      <c r="D76" s="102" t="s">
        <v>235</v>
      </c>
      <c r="E76" s="99"/>
      <c r="F76" s="103" t="s">
        <v>234</v>
      </c>
      <c r="G76" s="102" t="s">
        <v>235</v>
      </c>
      <c r="H76" s="99"/>
      <c r="I76" s="101"/>
      <c r="J76" s="100" t="s">
        <v>234</v>
      </c>
      <c r="K76" s="99"/>
      <c r="L76" s="4"/>
    </row>
    <row r="77" spans="2:12" s="3" customFormat="1" ht="14.45" customHeight="1" x14ac:dyDescent="0.25">
      <c r="B77" s="7"/>
      <c r="C77" s="5"/>
      <c r="D77" s="5"/>
      <c r="E77" s="5"/>
      <c r="F77" s="5"/>
      <c r="G77" s="5"/>
      <c r="H77" s="5"/>
      <c r="I77" s="6"/>
      <c r="J77" s="5"/>
      <c r="K77" s="5"/>
      <c r="L77" s="4"/>
    </row>
    <row r="81" spans="2:47" s="3" customFormat="1" ht="6.95" customHeight="1" x14ac:dyDescent="0.25">
      <c r="B81" s="80"/>
      <c r="C81" s="78"/>
      <c r="D81" s="78"/>
      <c r="E81" s="78"/>
      <c r="F81" s="78"/>
      <c r="G81" s="78"/>
      <c r="H81" s="78"/>
      <c r="I81" s="79"/>
      <c r="J81" s="78"/>
      <c r="K81" s="78"/>
      <c r="L81" s="4"/>
    </row>
    <row r="82" spans="2:47" s="3" customFormat="1" ht="24.95" customHeight="1" x14ac:dyDescent="0.25">
      <c r="B82" s="4"/>
      <c r="C82" s="77" t="s">
        <v>233</v>
      </c>
      <c r="I82" s="56"/>
      <c r="L82" s="4"/>
    </row>
    <row r="83" spans="2:47" s="3" customFormat="1" ht="6.95" customHeight="1" x14ac:dyDescent="0.25">
      <c r="B83" s="4"/>
      <c r="I83" s="56"/>
      <c r="L83" s="4"/>
    </row>
    <row r="84" spans="2:47" s="3" customFormat="1" ht="12" customHeight="1" x14ac:dyDescent="0.25">
      <c r="B84" s="4"/>
      <c r="C84" s="71" t="s">
        <v>225</v>
      </c>
      <c r="I84" s="56"/>
      <c r="L84" s="4"/>
    </row>
    <row r="85" spans="2:47" s="3" customFormat="1" ht="16.5" customHeight="1" x14ac:dyDescent="0.25">
      <c r="B85" s="4"/>
      <c r="E85" s="76" t="str">
        <f>E7</f>
        <v>Revitalizácia átria Trenčín</v>
      </c>
      <c r="F85" s="75"/>
      <c r="G85" s="75"/>
      <c r="H85" s="75"/>
      <c r="I85" s="56"/>
      <c r="L85" s="4"/>
    </row>
    <row r="86" spans="2:47" s="3" customFormat="1" ht="12" customHeight="1" x14ac:dyDescent="0.25">
      <c r="B86" s="4"/>
      <c r="C86" s="71" t="s">
        <v>224</v>
      </c>
      <c r="I86" s="56"/>
      <c r="L86" s="4"/>
    </row>
    <row r="87" spans="2:47" s="3" customFormat="1" ht="16.5" customHeight="1" x14ac:dyDescent="0.25">
      <c r="B87" s="4"/>
      <c r="E87" s="74" t="str">
        <f>E9</f>
        <v>11 - SO 11 - Sadové úpravy</v>
      </c>
      <c r="F87" s="73"/>
      <c r="G87" s="73"/>
      <c r="H87" s="73"/>
      <c r="I87" s="56"/>
      <c r="L87" s="4"/>
    </row>
    <row r="88" spans="2:47" s="3" customFormat="1" ht="6.95" customHeight="1" x14ac:dyDescent="0.25">
      <c r="B88" s="4"/>
      <c r="I88" s="56"/>
      <c r="L88" s="4"/>
    </row>
    <row r="89" spans="2:47" s="3" customFormat="1" ht="12" customHeight="1" x14ac:dyDescent="0.25">
      <c r="B89" s="4"/>
      <c r="C89" s="71" t="s">
        <v>223</v>
      </c>
      <c r="F89" s="70" t="str">
        <f>F12</f>
        <v xml:space="preserve"> </v>
      </c>
      <c r="I89" s="69" t="s">
        <v>222</v>
      </c>
      <c r="J89" s="72" t="str">
        <f>IF(J12="","",J12)</f>
        <v>12.6.2019</v>
      </c>
      <c r="L89" s="4"/>
    </row>
    <row r="90" spans="2:47" s="3" customFormat="1" ht="6.95" customHeight="1" x14ac:dyDescent="0.25">
      <c r="B90" s="4"/>
      <c r="I90" s="56"/>
      <c r="L90" s="4"/>
    </row>
    <row r="91" spans="2:47" s="3" customFormat="1" ht="27.95" customHeight="1" x14ac:dyDescent="0.25">
      <c r="B91" s="4"/>
      <c r="C91" s="71" t="s">
        <v>221</v>
      </c>
      <c r="F91" s="70" t="str">
        <f>E15</f>
        <v>Mesto Trenčín</v>
      </c>
      <c r="I91" s="69" t="s">
        <v>220</v>
      </c>
      <c r="J91" s="68" t="str">
        <f>E21</f>
        <v>G - ateliér, Ing.arch. Peter Guga</v>
      </c>
      <c r="L91" s="4"/>
    </row>
    <row r="92" spans="2:47" s="3" customFormat="1" ht="27.95" customHeight="1" x14ac:dyDescent="0.25">
      <c r="B92" s="4"/>
      <c r="C92" s="71" t="s">
        <v>219</v>
      </c>
      <c r="F92" s="70" t="str">
        <f>IF(E18="","",E18)</f>
        <v>Vyplň údaj</v>
      </c>
      <c r="I92" s="69" t="s">
        <v>218</v>
      </c>
      <c r="J92" s="68" t="str">
        <f>E24</f>
        <v>Martinusová Katarína</v>
      </c>
      <c r="L92" s="4"/>
    </row>
    <row r="93" spans="2:47" s="3" customFormat="1" ht="10.35" customHeight="1" x14ac:dyDescent="0.25">
      <c r="B93" s="4"/>
      <c r="I93" s="56"/>
      <c r="L93" s="4"/>
    </row>
    <row r="94" spans="2:47" s="3" customFormat="1" ht="29.25" customHeight="1" x14ac:dyDescent="0.25">
      <c r="B94" s="4"/>
      <c r="C94" s="98" t="s">
        <v>232</v>
      </c>
      <c r="D94" s="95"/>
      <c r="E94" s="95"/>
      <c r="F94" s="95"/>
      <c r="G94" s="95"/>
      <c r="H94" s="95"/>
      <c r="I94" s="97"/>
      <c r="J94" s="96" t="s">
        <v>210</v>
      </c>
      <c r="K94" s="95"/>
      <c r="L94" s="4"/>
    </row>
    <row r="95" spans="2:47" s="3" customFormat="1" ht="10.35" customHeight="1" x14ac:dyDescent="0.25">
      <c r="B95" s="4"/>
      <c r="I95" s="56"/>
      <c r="L95" s="4"/>
    </row>
    <row r="96" spans="2:47" s="3" customFormat="1" ht="22.9" customHeight="1" x14ac:dyDescent="0.25">
      <c r="B96" s="4"/>
      <c r="C96" s="94" t="s">
        <v>201</v>
      </c>
      <c r="I96" s="56"/>
      <c r="J96" s="93">
        <f>J121</f>
        <v>0</v>
      </c>
      <c r="L96" s="4"/>
      <c r="AU96" s="9" t="s">
        <v>200</v>
      </c>
    </row>
    <row r="97" spans="2:12" s="87" customFormat="1" ht="24.95" customHeight="1" x14ac:dyDescent="0.25">
      <c r="B97" s="88"/>
      <c r="D97" s="92" t="s">
        <v>231</v>
      </c>
      <c r="E97" s="91"/>
      <c r="F97" s="91"/>
      <c r="G97" s="91"/>
      <c r="H97" s="91"/>
      <c r="I97" s="90"/>
      <c r="J97" s="89">
        <f>J122</f>
        <v>0</v>
      </c>
      <c r="L97" s="88"/>
    </row>
    <row r="98" spans="2:12" s="81" customFormat="1" ht="19.899999999999999" customHeight="1" x14ac:dyDescent="0.25">
      <c r="B98" s="82"/>
      <c r="D98" s="86" t="s">
        <v>230</v>
      </c>
      <c r="E98" s="85"/>
      <c r="F98" s="85"/>
      <c r="G98" s="85"/>
      <c r="H98" s="85"/>
      <c r="I98" s="84"/>
      <c r="J98" s="83">
        <f>J123</f>
        <v>0</v>
      </c>
      <c r="L98" s="82"/>
    </row>
    <row r="99" spans="2:12" s="81" customFormat="1" ht="19.899999999999999" customHeight="1" x14ac:dyDescent="0.25">
      <c r="B99" s="82"/>
      <c r="D99" s="86" t="s">
        <v>229</v>
      </c>
      <c r="E99" s="85"/>
      <c r="F99" s="85"/>
      <c r="G99" s="85"/>
      <c r="H99" s="85"/>
      <c r="I99" s="84"/>
      <c r="J99" s="83">
        <f>J144</f>
        <v>0</v>
      </c>
      <c r="L99" s="82"/>
    </row>
    <row r="100" spans="2:12" s="81" customFormat="1" ht="19.899999999999999" customHeight="1" x14ac:dyDescent="0.25">
      <c r="B100" s="82"/>
      <c r="D100" s="86" t="s">
        <v>228</v>
      </c>
      <c r="E100" s="85"/>
      <c r="F100" s="85"/>
      <c r="G100" s="85"/>
      <c r="H100" s="85"/>
      <c r="I100" s="84"/>
      <c r="J100" s="83">
        <f>J154</f>
        <v>0</v>
      </c>
      <c r="L100" s="82"/>
    </row>
    <row r="101" spans="2:12" s="81" customFormat="1" ht="19.899999999999999" customHeight="1" x14ac:dyDescent="0.25">
      <c r="B101" s="82"/>
      <c r="D101" s="86" t="s">
        <v>227</v>
      </c>
      <c r="E101" s="85"/>
      <c r="F101" s="85"/>
      <c r="G101" s="85"/>
      <c r="H101" s="85"/>
      <c r="I101" s="84"/>
      <c r="J101" s="83">
        <f>J166</f>
        <v>0</v>
      </c>
      <c r="L101" s="82"/>
    </row>
    <row r="102" spans="2:12" s="3" customFormat="1" ht="21.75" customHeight="1" x14ac:dyDescent="0.25">
      <c r="B102" s="4"/>
      <c r="I102" s="56"/>
      <c r="L102" s="4"/>
    </row>
    <row r="103" spans="2:12" s="3" customFormat="1" ht="6.95" customHeight="1" x14ac:dyDescent="0.25">
      <c r="B103" s="7"/>
      <c r="C103" s="5"/>
      <c r="D103" s="5"/>
      <c r="E103" s="5"/>
      <c r="F103" s="5"/>
      <c r="G103" s="5"/>
      <c r="H103" s="5"/>
      <c r="I103" s="6"/>
      <c r="J103" s="5"/>
      <c r="K103" s="5"/>
      <c r="L103" s="4"/>
    </row>
    <row r="107" spans="2:12" s="3" customFormat="1" ht="6.95" customHeight="1" x14ac:dyDescent="0.25">
      <c r="B107" s="80"/>
      <c r="C107" s="78"/>
      <c r="D107" s="78"/>
      <c r="E107" s="78"/>
      <c r="F107" s="78"/>
      <c r="G107" s="78"/>
      <c r="H107" s="78"/>
      <c r="I107" s="79"/>
      <c r="J107" s="78"/>
      <c r="K107" s="78"/>
      <c r="L107" s="4"/>
    </row>
    <row r="108" spans="2:12" s="3" customFormat="1" ht="24.95" customHeight="1" x14ac:dyDescent="0.25">
      <c r="B108" s="4"/>
      <c r="C108" s="77" t="s">
        <v>226</v>
      </c>
      <c r="I108" s="56"/>
      <c r="L108" s="4"/>
    </row>
    <row r="109" spans="2:12" s="3" customFormat="1" ht="6.95" customHeight="1" x14ac:dyDescent="0.25">
      <c r="B109" s="4"/>
      <c r="I109" s="56"/>
      <c r="L109" s="4"/>
    </row>
    <row r="110" spans="2:12" s="3" customFormat="1" ht="12" customHeight="1" x14ac:dyDescent="0.25">
      <c r="B110" s="4"/>
      <c r="C110" s="71" t="s">
        <v>225</v>
      </c>
      <c r="I110" s="56"/>
      <c r="L110" s="4"/>
    </row>
    <row r="111" spans="2:12" s="3" customFormat="1" ht="16.5" customHeight="1" x14ac:dyDescent="0.25">
      <c r="B111" s="4"/>
      <c r="E111" s="76" t="str">
        <f>E7</f>
        <v>Revitalizácia átria Trenčín</v>
      </c>
      <c r="F111" s="75"/>
      <c r="G111" s="75"/>
      <c r="H111" s="75"/>
      <c r="I111" s="56"/>
      <c r="L111" s="4"/>
    </row>
    <row r="112" spans="2:12" s="3" customFormat="1" ht="12" customHeight="1" x14ac:dyDescent="0.25">
      <c r="B112" s="4"/>
      <c r="C112" s="71" t="s">
        <v>224</v>
      </c>
      <c r="I112" s="56"/>
      <c r="L112" s="4"/>
    </row>
    <row r="113" spans="2:65" s="3" customFormat="1" ht="16.5" customHeight="1" x14ac:dyDescent="0.25">
      <c r="B113" s="4"/>
      <c r="E113" s="74" t="str">
        <f>E9</f>
        <v>11 - SO 11 - Sadové úpravy</v>
      </c>
      <c r="F113" s="73"/>
      <c r="G113" s="73"/>
      <c r="H113" s="73"/>
      <c r="I113" s="56"/>
      <c r="L113" s="4"/>
    </row>
    <row r="114" spans="2:65" s="3" customFormat="1" ht="6.95" customHeight="1" x14ac:dyDescent="0.25">
      <c r="B114" s="4"/>
      <c r="I114" s="56"/>
      <c r="L114" s="4"/>
    </row>
    <row r="115" spans="2:65" s="3" customFormat="1" ht="12" customHeight="1" x14ac:dyDescent="0.25">
      <c r="B115" s="4"/>
      <c r="C115" s="71" t="s">
        <v>223</v>
      </c>
      <c r="F115" s="70" t="str">
        <f>F12</f>
        <v xml:space="preserve"> </v>
      </c>
      <c r="I115" s="69" t="s">
        <v>222</v>
      </c>
      <c r="J115" s="72" t="str">
        <f>IF(J12="","",J12)</f>
        <v>12.6.2019</v>
      </c>
      <c r="L115" s="4"/>
    </row>
    <row r="116" spans="2:65" s="3" customFormat="1" ht="6.95" customHeight="1" x14ac:dyDescent="0.25">
      <c r="B116" s="4"/>
      <c r="I116" s="56"/>
      <c r="L116" s="4"/>
    </row>
    <row r="117" spans="2:65" s="3" customFormat="1" ht="27.95" customHeight="1" x14ac:dyDescent="0.25">
      <c r="B117" s="4"/>
      <c r="C117" s="71" t="s">
        <v>221</v>
      </c>
      <c r="F117" s="70" t="str">
        <f>E15</f>
        <v>Mesto Trenčín</v>
      </c>
      <c r="I117" s="69" t="s">
        <v>220</v>
      </c>
      <c r="J117" s="68" t="str">
        <f>E21</f>
        <v>G - ateliér, Ing.arch. Peter Guga</v>
      </c>
      <c r="L117" s="4"/>
    </row>
    <row r="118" spans="2:65" s="3" customFormat="1" ht="27.95" customHeight="1" x14ac:dyDescent="0.25">
      <c r="B118" s="4"/>
      <c r="C118" s="71" t="s">
        <v>219</v>
      </c>
      <c r="F118" s="70" t="str">
        <f>IF(E18="","",E18)</f>
        <v>Vyplň údaj</v>
      </c>
      <c r="I118" s="69" t="s">
        <v>218</v>
      </c>
      <c r="J118" s="68" t="str">
        <f>E24</f>
        <v>Martinusová Katarína</v>
      </c>
      <c r="L118" s="4"/>
    </row>
    <row r="119" spans="2:65" s="3" customFormat="1" ht="10.35" customHeight="1" x14ac:dyDescent="0.25">
      <c r="B119" s="4"/>
      <c r="I119" s="56"/>
      <c r="L119" s="4"/>
    </row>
    <row r="120" spans="2:65" s="58" customFormat="1" ht="29.25" customHeight="1" x14ac:dyDescent="0.25">
      <c r="B120" s="62"/>
      <c r="C120" s="67" t="s">
        <v>217</v>
      </c>
      <c r="D120" s="66" t="s">
        <v>216</v>
      </c>
      <c r="E120" s="66" t="s">
        <v>215</v>
      </c>
      <c r="F120" s="66" t="s">
        <v>214</v>
      </c>
      <c r="G120" s="66" t="s">
        <v>213</v>
      </c>
      <c r="H120" s="66" t="s">
        <v>212</v>
      </c>
      <c r="I120" s="65" t="s">
        <v>211</v>
      </c>
      <c r="J120" s="64" t="s">
        <v>210</v>
      </c>
      <c r="K120" s="63" t="s">
        <v>209</v>
      </c>
      <c r="L120" s="62"/>
      <c r="M120" s="61" t="s">
        <v>7</v>
      </c>
      <c r="N120" s="60" t="s">
        <v>208</v>
      </c>
      <c r="O120" s="60" t="s">
        <v>207</v>
      </c>
      <c r="P120" s="60" t="s">
        <v>206</v>
      </c>
      <c r="Q120" s="60" t="s">
        <v>205</v>
      </c>
      <c r="R120" s="60" t="s">
        <v>204</v>
      </c>
      <c r="S120" s="60" t="s">
        <v>203</v>
      </c>
      <c r="T120" s="59" t="s">
        <v>202</v>
      </c>
    </row>
    <row r="121" spans="2:65" s="3" customFormat="1" ht="22.9" customHeight="1" x14ac:dyDescent="0.25">
      <c r="B121" s="4"/>
      <c r="C121" s="57" t="s">
        <v>201</v>
      </c>
      <c r="I121" s="56"/>
      <c r="J121" s="55">
        <f>BK121</f>
        <v>0</v>
      </c>
      <c r="L121" s="4"/>
      <c r="M121" s="54"/>
      <c r="N121" s="52"/>
      <c r="O121" s="52"/>
      <c r="P121" s="53">
        <f>P122</f>
        <v>0</v>
      </c>
      <c r="Q121" s="52"/>
      <c r="R121" s="53">
        <f>R122</f>
        <v>0</v>
      </c>
      <c r="S121" s="52"/>
      <c r="T121" s="51">
        <f>T122</f>
        <v>0</v>
      </c>
      <c r="AT121" s="9" t="s">
        <v>29</v>
      </c>
      <c r="AU121" s="9" t="s">
        <v>200</v>
      </c>
      <c r="BK121" s="50">
        <f>BK122</f>
        <v>0</v>
      </c>
    </row>
    <row r="122" spans="2:65" s="29" customFormat="1" ht="25.9" customHeight="1" x14ac:dyDescent="0.2">
      <c r="B122" s="36"/>
      <c r="D122" s="31" t="s">
        <v>29</v>
      </c>
      <c r="E122" s="49" t="s">
        <v>199</v>
      </c>
      <c r="F122" s="49" t="s">
        <v>198</v>
      </c>
      <c r="I122" s="38"/>
      <c r="J122" s="48">
        <f>BK122</f>
        <v>0</v>
      </c>
      <c r="L122" s="36"/>
      <c r="M122" s="35"/>
      <c r="P122" s="34">
        <f>P123+P144+P154+P166</f>
        <v>0</v>
      </c>
      <c r="R122" s="34">
        <f>R123+R144+R154+R166</f>
        <v>0</v>
      </c>
      <c r="T122" s="33">
        <f>T123+T144+T154+T166</f>
        <v>0</v>
      </c>
      <c r="AR122" s="31" t="s">
        <v>28</v>
      </c>
      <c r="AT122" s="32" t="s">
        <v>29</v>
      </c>
      <c r="AU122" s="32" t="s">
        <v>197</v>
      </c>
      <c r="AY122" s="31" t="s">
        <v>3</v>
      </c>
      <c r="BK122" s="30">
        <f>BK123+BK144+BK154+BK166</f>
        <v>0</v>
      </c>
    </row>
    <row r="123" spans="2:65" s="29" customFormat="1" ht="22.9" customHeight="1" x14ac:dyDescent="0.2">
      <c r="B123" s="36"/>
      <c r="D123" s="31" t="s">
        <v>29</v>
      </c>
      <c r="E123" s="39" t="s">
        <v>28</v>
      </c>
      <c r="F123" s="39" t="s">
        <v>196</v>
      </c>
      <c r="I123" s="38"/>
      <c r="J123" s="37">
        <f>BK123</f>
        <v>0</v>
      </c>
      <c r="L123" s="36"/>
      <c r="M123" s="35"/>
      <c r="P123" s="34">
        <f>SUM(P124:P143)</f>
        <v>0</v>
      </c>
      <c r="R123" s="34">
        <f>SUM(R124:R143)</f>
        <v>0</v>
      </c>
      <c r="T123" s="33">
        <f>SUM(T124:T143)</f>
        <v>0</v>
      </c>
      <c r="AR123" s="31" t="s">
        <v>28</v>
      </c>
      <c r="AT123" s="32" t="s">
        <v>29</v>
      </c>
      <c r="AU123" s="32" t="s">
        <v>28</v>
      </c>
      <c r="AY123" s="31" t="s">
        <v>3</v>
      </c>
      <c r="BK123" s="30">
        <f>SUM(BK124:BK143)</f>
        <v>0</v>
      </c>
    </row>
    <row r="124" spans="2:65" s="3" customFormat="1" ht="24" customHeight="1" x14ac:dyDescent="0.25">
      <c r="B124" s="24"/>
      <c r="C124" s="47" t="s">
        <v>28</v>
      </c>
      <c r="D124" s="47" t="s">
        <v>84</v>
      </c>
      <c r="E124" s="46" t="s">
        <v>195</v>
      </c>
      <c r="F124" s="42" t="s">
        <v>194</v>
      </c>
      <c r="G124" s="45" t="s">
        <v>77</v>
      </c>
      <c r="H124" s="43">
        <v>1228</v>
      </c>
      <c r="I124" s="44"/>
      <c r="J124" s="43">
        <f>ROUND(I124*H124,3)</f>
        <v>0</v>
      </c>
      <c r="K124" s="42" t="s">
        <v>7</v>
      </c>
      <c r="L124" s="4"/>
      <c r="M124" s="41" t="s">
        <v>7</v>
      </c>
      <c r="N124" s="40" t="s">
        <v>6</v>
      </c>
      <c r="P124" s="26">
        <f>O124*H124</f>
        <v>0</v>
      </c>
      <c r="Q124" s="26">
        <v>0</v>
      </c>
      <c r="R124" s="26">
        <f>Q124*H124</f>
        <v>0</v>
      </c>
      <c r="S124" s="26">
        <v>0</v>
      </c>
      <c r="T124" s="25">
        <f>S124*H124</f>
        <v>0</v>
      </c>
      <c r="AR124" s="8" t="s">
        <v>1</v>
      </c>
      <c r="AT124" s="8" t="s">
        <v>84</v>
      </c>
      <c r="AU124" s="8" t="s">
        <v>2</v>
      </c>
      <c r="AY124" s="9" t="s">
        <v>3</v>
      </c>
      <c r="BE124" s="11">
        <f>IF(N124="základná",J124,0)</f>
        <v>0</v>
      </c>
      <c r="BF124" s="11">
        <f>IF(N124="znížená",J124,0)</f>
        <v>0</v>
      </c>
      <c r="BG124" s="11">
        <f>IF(N124="zákl. prenesená",J124,0)</f>
        <v>0</v>
      </c>
      <c r="BH124" s="11">
        <f>IF(N124="zníž. prenesená",J124,0)</f>
        <v>0</v>
      </c>
      <c r="BI124" s="11">
        <f>IF(N124="nulová",J124,0)</f>
        <v>0</v>
      </c>
      <c r="BJ124" s="9" t="s">
        <v>2</v>
      </c>
      <c r="BK124" s="10">
        <f>ROUND(I124*H124,3)</f>
        <v>0</v>
      </c>
      <c r="BL124" s="9" t="s">
        <v>1</v>
      </c>
      <c r="BM124" s="8" t="s">
        <v>193</v>
      </c>
    </row>
    <row r="125" spans="2:65" s="3" customFormat="1" ht="36" customHeight="1" x14ac:dyDescent="0.25">
      <c r="B125" s="24"/>
      <c r="C125" s="47" t="s">
        <v>2</v>
      </c>
      <c r="D125" s="47" t="s">
        <v>84</v>
      </c>
      <c r="E125" s="46" t="s">
        <v>192</v>
      </c>
      <c r="F125" s="42" t="s">
        <v>191</v>
      </c>
      <c r="G125" s="45" t="s">
        <v>77</v>
      </c>
      <c r="H125" s="43">
        <v>1228</v>
      </c>
      <c r="I125" s="44"/>
      <c r="J125" s="43">
        <f>ROUND(I125*H125,3)</f>
        <v>0</v>
      </c>
      <c r="K125" s="42" t="s">
        <v>7</v>
      </c>
      <c r="L125" s="4"/>
      <c r="M125" s="41" t="s">
        <v>7</v>
      </c>
      <c r="N125" s="40" t="s">
        <v>6</v>
      </c>
      <c r="P125" s="26">
        <f>O125*H125</f>
        <v>0</v>
      </c>
      <c r="Q125" s="26">
        <v>0</v>
      </c>
      <c r="R125" s="26">
        <f>Q125*H125</f>
        <v>0</v>
      </c>
      <c r="S125" s="26">
        <v>0</v>
      </c>
      <c r="T125" s="25">
        <f>S125*H125</f>
        <v>0</v>
      </c>
      <c r="AR125" s="8" t="s">
        <v>1</v>
      </c>
      <c r="AT125" s="8" t="s">
        <v>84</v>
      </c>
      <c r="AU125" s="8" t="s">
        <v>2</v>
      </c>
      <c r="AY125" s="9" t="s">
        <v>3</v>
      </c>
      <c r="BE125" s="11">
        <f>IF(N125="základná",J125,0)</f>
        <v>0</v>
      </c>
      <c r="BF125" s="11">
        <f>IF(N125="znížená",J125,0)</f>
        <v>0</v>
      </c>
      <c r="BG125" s="11">
        <f>IF(N125="zákl. prenesená",J125,0)</f>
        <v>0</v>
      </c>
      <c r="BH125" s="11">
        <f>IF(N125="zníž. prenesená",J125,0)</f>
        <v>0</v>
      </c>
      <c r="BI125" s="11">
        <f>IF(N125="nulová",J125,0)</f>
        <v>0</v>
      </c>
      <c r="BJ125" s="9" t="s">
        <v>2</v>
      </c>
      <c r="BK125" s="10">
        <f>ROUND(I125*H125,3)</f>
        <v>0</v>
      </c>
      <c r="BL125" s="9" t="s">
        <v>1</v>
      </c>
      <c r="BM125" s="8" t="s">
        <v>190</v>
      </c>
    </row>
    <row r="126" spans="2:65" s="3" customFormat="1" ht="16.5" customHeight="1" x14ac:dyDescent="0.25">
      <c r="B126" s="24"/>
      <c r="C126" s="47" t="s">
        <v>189</v>
      </c>
      <c r="D126" s="47" t="s">
        <v>84</v>
      </c>
      <c r="E126" s="46" t="s">
        <v>188</v>
      </c>
      <c r="F126" s="42" t="s">
        <v>187</v>
      </c>
      <c r="G126" s="45" t="s">
        <v>8</v>
      </c>
      <c r="H126" s="43">
        <v>2</v>
      </c>
      <c r="I126" s="44"/>
      <c r="J126" s="43">
        <f>ROUND(I126*H126,3)</f>
        <v>0</v>
      </c>
      <c r="K126" s="42" t="s">
        <v>7</v>
      </c>
      <c r="L126" s="4"/>
      <c r="M126" s="41" t="s">
        <v>7</v>
      </c>
      <c r="N126" s="40" t="s">
        <v>6</v>
      </c>
      <c r="P126" s="26">
        <f>O126*H126</f>
        <v>0</v>
      </c>
      <c r="Q126" s="26">
        <v>0</v>
      </c>
      <c r="R126" s="26">
        <f>Q126*H126</f>
        <v>0</v>
      </c>
      <c r="S126" s="26">
        <v>0</v>
      </c>
      <c r="T126" s="25">
        <f>S126*H126</f>
        <v>0</v>
      </c>
      <c r="AR126" s="8" t="s">
        <v>1</v>
      </c>
      <c r="AT126" s="8" t="s">
        <v>84</v>
      </c>
      <c r="AU126" s="8" t="s">
        <v>2</v>
      </c>
      <c r="AY126" s="9" t="s">
        <v>3</v>
      </c>
      <c r="BE126" s="11">
        <f>IF(N126="základná",J126,0)</f>
        <v>0</v>
      </c>
      <c r="BF126" s="11">
        <f>IF(N126="znížená",J126,0)</f>
        <v>0</v>
      </c>
      <c r="BG126" s="11">
        <f>IF(N126="zákl. prenesená",J126,0)</f>
        <v>0</v>
      </c>
      <c r="BH126" s="11">
        <f>IF(N126="zníž. prenesená",J126,0)</f>
        <v>0</v>
      </c>
      <c r="BI126" s="11">
        <f>IF(N126="nulová",J126,0)</f>
        <v>0</v>
      </c>
      <c r="BJ126" s="9" t="s">
        <v>2</v>
      </c>
      <c r="BK126" s="10">
        <f>ROUND(I126*H126,3)</f>
        <v>0</v>
      </c>
      <c r="BL126" s="9" t="s">
        <v>1</v>
      </c>
      <c r="BM126" s="8" t="s">
        <v>186</v>
      </c>
    </row>
    <row r="127" spans="2:65" s="3" customFormat="1" ht="16.5" customHeight="1" x14ac:dyDescent="0.25">
      <c r="B127" s="24"/>
      <c r="C127" s="47" t="s">
        <v>1</v>
      </c>
      <c r="D127" s="47" t="s">
        <v>84</v>
      </c>
      <c r="E127" s="46" t="s">
        <v>185</v>
      </c>
      <c r="F127" s="42" t="s">
        <v>184</v>
      </c>
      <c r="G127" s="45" t="s">
        <v>8</v>
      </c>
      <c r="H127" s="43">
        <v>2</v>
      </c>
      <c r="I127" s="44"/>
      <c r="J127" s="43">
        <f>ROUND(I127*H127,3)</f>
        <v>0</v>
      </c>
      <c r="K127" s="42" t="s">
        <v>7</v>
      </c>
      <c r="L127" s="4"/>
      <c r="M127" s="41" t="s">
        <v>7</v>
      </c>
      <c r="N127" s="40" t="s">
        <v>6</v>
      </c>
      <c r="P127" s="26">
        <f>O127*H127</f>
        <v>0</v>
      </c>
      <c r="Q127" s="26">
        <v>0</v>
      </c>
      <c r="R127" s="26">
        <f>Q127*H127</f>
        <v>0</v>
      </c>
      <c r="S127" s="26">
        <v>0</v>
      </c>
      <c r="T127" s="25">
        <f>S127*H127</f>
        <v>0</v>
      </c>
      <c r="AR127" s="8" t="s">
        <v>1</v>
      </c>
      <c r="AT127" s="8" t="s">
        <v>84</v>
      </c>
      <c r="AU127" s="8" t="s">
        <v>2</v>
      </c>
      <c r="AY127" s="9" t="s">
        <v>3</v>
      </c>
      <c r="BE127" s="11">
        <f>IF(N127="základná",J127,0)</f>
        <v>0</v>
      </c>
      <c r="BF127" s="11">
        <f>IF(N127="znížená",J127,0)</f>
        <v>0</v>
      </c>
      <c r="BG127" s="11">
        <f>IF(N127="zákl. prenesená",J127,0)</f>
        <v>0</v>
      </c>
      <c r="BH127" s="11">
        <f>IF(N127="zníž. prenesená",J127,0)</f>
        <v>0</v>
      </c>
      <c r="BI127" s="11">
        <f>IF(N127="nulová",J127,0)</f>
        <v>0</v>
      </c>
      <c r="BJ127" s="9" t="s">
        <v>2</v>
      </c>
      <c r="BK127" s="10">
        <f>ROUND(I127*H127,3)</f>
        <v>0</v>
      </c>
      <c r="BL127" s="9" t="s">
        <v>1</v>
      </c>
      <c r="BM127" s="8" t="s">
        <v>183</v>
      </c>
    </row>
    <row r="128" spans="2:65" s="3" customFormat="1" ht="16.5" customHeight="1" x14ac:dyDescent="0.25">
      <c r="B128" s="24"/>
      <c r="C128" s="47" t="s">
        <v>182</v>
      </c>
      <c r="D128" s="47" t="s">
        <v>84</v>
      </c>
      <c r="E128" s="46" t="s">
        <v>181</v>
      </c>
      <c r="F128" s="42" t="s">
        <v>180</v>
      </c>
      <c r="G128" s="45" t="s">
        <v>8</v>
      </c>
      <c r="H128" s="43">
        <v>10</v>
      </c>
      <c r="I128" s="44"/>
      <c r="J128" s="43">
        <f>ROUND(I128*H128,3)</f>
        <v>0</v>
      </c>
      <c r="K128" s="42" t="s">
        <v>7</v>
      </c>
      <c r="L128" s="4"/>
      <c r="M128" s="41" t="s">
        <v>7</v>
      </c>
      <c r="N128" s="40" t="s">
        <v>6</v>
      </c>
      <c r="P128" s="26">
        <f>O128*H128</f>
        <v>0</v>
      </c>
      <c r="Q128" s="26">
        <v>0</v>
      </c>
      <c r="R128" s="26">
        <f>Q128*H128</f>
        <v>0</v>
      </c>
      <c r="S128" s="26">
        <v>0</v>
      </c>
      <c r="T128" s="25">
        <f>S128*H128</f>
        <v>0</v>
      </c>
      <c r="AR128" s="8" t="s">
        <v>1</v>
      </c>
      <c r="AT128" s="8" t="s">
        <v>84</v>
      </c>
      <c r="AU128" s="8" t="s">
        <v>2</v>
      </c>
      <c r="AY128" s="9" t="s">
        <v>3</v>
      </c>
      <c r="BE128" s="11">
        <f>IF(N128="základná",J128,0)</f>
        <v>0</v>
      </c>
      <c r="BF128" s="11">
        <f>IF(N128="znížená",J128,0)</f>
        <v>0</v>
      </c>
      <c r="BG128" s="11">
        <f>IF(N128="zákl. prenesená",J128,0)</f>
        <v>0</v>
      </c>
      <c r="BH128" s="11">
        <f>IF(N128="zníž. prenesená",J128,0)</f>
        <v>0</v>
      </c>
      <c r="BI128" s="11">
        <f>IF(N128="nulová",J128,0)</f>
        <v>0</v>
      </c>
      <c r="BJ128" s="9" t="s">
        <v>2</v>
      </c>
      <c r="BK128" s="10">
        <f>ROUND(I128*H128,3)</f>
        <v>0</v>
      </c>
      <c r="BL128" s="9" t="s">
        <v>1</v>
      </c>
      <c r="BM128" s="8" t="s">
        <v>179</v>
      </c>
    </row>
    <row r="129" spans="2:65" s="3" customFormat="1" ht="16.5" customHeight="1" x14ac:dyDescent="0.25">
      <c r="B129" s="24"/>
      <c r="C129" s="47" t="s">
        <v>178</v>
      </c>
      <c r="D129" s="47" t="s">
        <v>84</v>
      </c>
      <c r="E129" s="46" t="s">
        <v>177</v>
      </c>
      <c r="F129" s="42" t="s">
        <v>176</v>
      </c>
      <c r="G129" s="45" t="s">
        <v>8</v>
      </c>
      <c r="H129" s="43">
        <v>474</v>
      </c>
      <c r="I129" s="44"/>
      <c r="J129" s="43">
        <f>ROUND(I129*H129,3)</f>
        <v>0</v>
      </c>
      <c r="K129" s="42" t="s">
        <v>7</v>
      </c>
      <c r="L129" s="4"/>
      <c r="M129" s="41" t="s">
        <v>7</v>
      </c>
      <c r="N129" s="40" t="s">
        <v>6</v>
      </c>
      <c r="P129" s="26">
        <f>O129*H129</f>
        <v>0</v>
      </c>
      <c r="Q129" s="26">
        <v>0</v>
      </c>
      <c r="R129" s="26">
        <f>Q129*H129</f>
        <v>0</v>
      </c>
      <c r="S129" s="26">
        <v>0</v>
      </c>
      <c r="T129" s="25">
        <f>S129*H129</f>
        <v>0</v>
      </c>
      <c r="AR129" s="8" t="s">
        <v>1</v>
      </c>
      <c r="AT129" s="8" t="s">
        <v>84</v>
      </c>
      <c r="AU129" s="8" t="s">
        <v>2</v>
      </c>
      <c r="AY129" s="9" t="s">
        <v>3</v>
      </c>
      <c r="BE129" s="11">
        <f>IF(N129="základná",J129,0)</f>
        <v>0</v>
      </c>
      <c r="BF129" s="11">
        <f>IF(N129="znížená",J129,0)</f>
        <v>0</v>
      </c>
      <c r="BG129" s="11">
        <f>IF(N129="zákl. prenesená",J129,0)</f>
        <v>0</v>
      </c>
      <c r="BH129" s="11">
        <f>IF(N129="zníž. prenesená",J129,0)</f>
        <v>0</v>
      </c>
      <c r="BI129" s="11">
        <f>IF(N129="nulová",J129,0)</f>
        <v>0</v>
      </c>
      <c r="BJ129" s="9" t="s">
        <v>2</v>
      </c>
      <c r="BK129" s="10">
        <f>ROUND(I129*H129,3)</f>
        <v>0</v>
      </c>
      <c r="BL129" s="9" t="s">
        <v>1</v>
      </c>
      <c r="BM129" s="8" t="s">
        <v>175</v>
      </c>
    </row>
    <row r="130" spans="2:65" s="3" customFormat="1" ht="72" customHeight="1" x14ac:dyDescent="0.25">
      <c r="B130" s="24"/>
      <c r="C130" s="47" t="s">
        <v>174</v>
      </c>
      <c r="D130" s="47" t="s">
        <v>84</v>
      </c>
      <c r="E130" s="46" t="s">
        <v>173</v>
      </c>
      <c r="F130" s="42" t="s">
        <v>172</v>
      </c>
      <c r="G130" s="45" t="s">
        <v>8</v>
      </c>
      <c r="H130" s="43">
        <v>234</v>
      </c>
      <c r="I130" s="44"/>
      <c r="J130" s="43">
        <f>ROUND(I130*H130,3)</f>
        <v>0</v>
      </c>
      <c r="K130" s="42" t="s">
        <v>7</v>
      </c>
      <c r="L130" s="4"/>
      <c r="M130" s="41" t="s">
        <v>7</v>
      </c>
      <c r="N130" s="40" t="s">
        <v>6</v>
      </c>
      <c r="P130" s="26">
        <f>O130*H130</f>
        <v>0</v>
      </c>
      <c r="Q130" s="26">
        <v>0</v>
      </c>
      <c r="R130" s="26">
        <f>Q130*H130</f>
        <v>0</v>
      </c>
      <c r="S130" s="26">
        <v>0</v>
      </c>
      <c r="T130" s="25">
        <f>S130*H130</f>
        <v>0</v>
      </c>
      <c r="AR130" s="8" t="s">
        <v>1</v>
      </c>
      <c r="AT130" s="8" t="s">
        <v>84</v>
      </c>
      <c r="AU130" s="8" t="s">
        <v>2</v>
      </c>
      <c r="AY130" s="9" t="s">
        <v>3</v>
      </c>
      <c r="BE130" s="11">
        <f>IF(N130="základná",J130,0)</f>
        <v>0</v>
      </c>
      <c r="BF130" s="11">
        <f>IF(N130="znížená",J130,0)</f>
        <v>0</v>
      </c>
      <c r="BG130" s="11">
        <f>IF(N130="zákl. prenesená",J130,0)</f>
        <v>0</v>
      </c>
      <c r="BH130" s="11">
        <f>IF(N130="zníž. prenesená",J130,0)</f>
        <v>0</v>
      </c>
      <c r="BI130" s="11">
        <f>IF(N130="nulová",J130,0)</f>
        <v>0</v>
      </c>
      <c r="BJ130" s="9" t="s">
        <v>2</v>
      </c>
      <c r="BK130" s="10">
        <f>ROUND(I130*H130,3)</f>
        <v>0</v>
      </c>
      <c r="BL130" s="9" t="s">
        <v>1</v>
      </c>
      <c r="BM130" s="8" t="s">
        <v>171</v>
      </c>
    </row>
    <row r="131" spans="2:65" s="3" customFormat="1" ht="24" customHeight="1" x14ac:dyDescent="0.25">
      <c r="B131" s="24"/>
      <c r="C131" s="47" t="s">
        <v>5</v>
      </c>
      <c r="D131" s="47" t="s">
        <v>84</v>
      </c>
      <c r="E131" s="46" t="s">
        <v>170</v>
      </c>
      <c r="F131" s="42" t="s">
        <v>169</v>
      </c>
      <c r="G131" s="45" t="s">
        <v>8</v>
      </c>
      <c r="H131" s="43">
        <v>234</v>
      </c>
      <c r="I131" s="44"/>
      <c r="J131" s="43">
        <f>ROUND(I131*H131,3)</f>
        <v>0</v>
      </c>
      <c r="K131" s="42" t="s">
        <v>7</v>
      </c>
      <c r="L131" s="4"/>
      <c r="M131" s="41" t="s">
        <v>7</v>
      </c>
      <c r="N131" s="40" t="s">
        <v>6</v>
      </c>
      <c r="P131" s="26">
        <f>O131*H131</f>
        <v>0</v>
      </c>
      <c r="Q131" s="26">
        <v>0</v>
      </c>
      <c r="R131" s="26">
        <f>Q131*H131</f>
        <v>0</v>
      </c>
      <c r="S131" s="26">
        <v>0</v>
      </c>
      <c r="T131" s="25">
        <f>S131*H131</f>
        <v>0</v>
      </c>
      <c r="AR131" s="8" t="s">
        <v>1</v>
      </c>
      <c r="AT131" s="8" t="s">
        <v>84</v>
      </c>
      <c r="AU131" s="8" t="s">
        <v>2</v>
      </c>
      <c r="AY131" s="9" t="s">
        <v>3</v>
      </c>
      <c r="BE131" s="11">
        <f>IF(N131="základná",J131,0)</f>
        <v>0</v>
      </c>
      <c r="BF131" s="11">
        <f>IF(N131="znížená",J131,0)</f>
        <v>0</v>
      </c>
      <c r="BG131" s="11">
        <f>IF(N131="zákl. prenesená",J131,0)</f>
        <v>0</v>
      </c>
      <c r="BH131" s="11">
        <f>IF(N131="zníž. prenesená",J131,0)</f>
        <v>0</v>
      </c>
      <c r="BI131" s="11">
        <f>IF(N131="nulová",J131,0)</f>
        <v>0</v>
      </c>
      <c r="BJ131" s="9" t="s">
        <v>2</v>
      </c>
      <c r="BK131" s="10">
        <f>ROUND(I131*H131,3)</f>
        <v>0</v>
      </c>
      <c r="BL131" s="9" t="s">
        <v>1</v>
      </c>
      <c r="BM131" s="8" t="s">
        <v>168</v>
      </c>
    </row>
    <row r="132" spans="2:65" s="3" customFormat="1" ht="72" customHeight="1" x14ac:dyDescent="0.25">
      <c r="B132" s="24"/>
      <c r="C132" s="47" t="s">
        <v>167</v>
      </c>
      <c r="D132" s="47" t="s">
        <v>84</v>
      </c>
      <c r="E132" s="46" t="s">
        <v>166</v>
      </c>
      <c r="F132" s="42" t="s">
        <v>165</v>
      </c>
      <c r="G132" s="45" t="s">
        <v>8</v>
      </c>
      <c r="H132" s="43">
        <v>240</v>
      </c>
      <c r="I132" s="44"/>
      <c r="J132" s="43">
        <f>ROUND(I132*H132,3)</f>
        <v>0</v>
      </c>
      <c r="K132" s="42" t="s">
        <v>7</v>
      </c>
      <c r="L132" s="4"/>
      <c r="M132" s="41" t="s">
        <v>7</v>
      </c>
      <c r="N132" s="40" t="s">
        <v>6</v>
      </c>
      <c r="P132" s="26">
        <f>O132*H132</f>
        <v>0</v>
      </c>
      <c r="Q132" s="26">
        <v>0</v>
      </c>
      <c r="R132" s="26">
        <f>Q132*H132</f>
        <v>0</v>
      </c>
      <c r="S132" s="26">
        <v>0</v>
      </c>
      <c r="T132" s="25">
        <f>S132*H132</f>
        <v>0</v>
      </c>
      <c r="AR132" s="8" t="s">
        <v>1</v>
      </c>
      <c r="AT132" s="8" t="s">
        <v>84</v>
      </c>
      <c r="AU132" s="8" t="s">
        <v>2</v>
      </c>
      <c r="AY132" s="9" t="s">
        <v>3</v>
      </c>
      <c r="BE132" s="11">
        <f>IF(N132="základná",J132,0)</f>
        <v>0</v>
      </c>
      <c r="BF132" s="11">
        <f>IF(N132="znížená",J132,0)</f>
        <v>0</v>
      </c>
      <c r="BG132" s="11">
        <f>IF(N132="zákl. prenesená",J132,0)</f>
        <v>0</v>
      </c>
      <c r="BH132" s="11">
        <f>IF(N132="zníž. prenesená",J132,0)</f>
        <v>0</v>
      </c>
      <c r="BI132" s="11">
        <f>IF(N132="nulová",J132,0)</f>
        <v>0</v>
      </c>
      <c r="BJ132" s="9" t="s">
        <v>2</v>
      </c>
      <c r="BK132" s="10">
        <f>ROUND(I132*H132,3)</f>
        <v>0</v>
      </c>
      <c r="BL132" s="9" t="s">
        <v>1</v>
      </c>
      <c r="BM132" s="8" t="s">
        <v>164</v>
      </c>
    </row>
    <row r="133" spans="2:65" s="3" customFormat="1" ht="36" customHeight="1" x14ac:dyDescent="0.25">
      <c r="B133" s="24"/>
      <c r="C133" s="47" t="s">
        <v>163</v>
      </c>
      <c r="D133" s="47" t="s">
        <v>84</v>
      </c>
      <c r="E133" s="46" t="s">
        <v>162</v>
      </c>
      <c r="F133" s="42" t="s">
        <v>161</v>
      </c>
      <c r="G133" s="45" t="s">
        <v>8</v>
      </c>
      <c r="H133" s="43">
        <v>240</v>
      </c>
      <c r="I133" s="44"/>
      <c r="J133" s="43">
        <f>ROUND(I133*H133,3)</f>
        <v>0</v>
      </c>
      <c r="K133" s="42" t="s">
        <v>7</v>
      </c>
      <c r="L133" s="4"/>
      <c r="M133" s="41" t="s">
        <v>7</v>
      </c>
      <c r="N133" s="40" t="s">
        <v>6</v>
      </c>
      <c r="P133" s="26">
        <f>O133*H133</f>
        <v>0</v>
      </c>
      <c r="Q133" s="26">
        <v>0</v>
      </c>
      <c r="R133" s="26">
        <f>Q133*H133</f>
        <v>0</v>
      </c>
      <c r="S133" s="26">
        <v>0</v>
      </c>
      <c r="T133" s="25">
        <f>S133*H133</f>
        <v>0</v>
      </c>
      <c r="AR133" s="8" t="s">
        <v>1</v>
      </c>
      <c r="AT133" s="8" t="s">
        <v>84</v>
      </c>
      <c r="AU133" s="8" t="s">
        <v>2</v>
      </c>
      <c r="AY133" s="9" t="s">
        <v>3</v>
      </c>
      <c r="BE133" s="11">
        <f>IF(N133="základná",J133,0)</f>
        <v>0</v>
      </c>
      <c r="BF133" s="11">
        <f>IF(N133="znížená",J133,0)</f>
        <v>0</v>
      </c>
      <c r="BG133" s="11">
        <f>IF(N133="zákl. prenesená",J133,0)</f>
        <v>0</v>
      </c>
      <c r="BH133" s="11">
        <f>IF(N133="zníž. prenesená",J133,0)</f>
        <v>0</v>
      </c>
      <c r="BI133" s="11">
        <f>IF(N133="nulová",J133,0)</f>
        <v>0</v>
      </c>
      <c r="BJ133" s="9" t="s">
        <v>2</v>
      </c>
      <c r="BK133" s="10">
        <f>ROUND(I133*H133,3)</f>
        <v>0</v>
      </c>
      <c r="BL133" s="9" t="s">
        <v>1</v>
      </c>
      <c r="BM133" s="8" t="s">
        <v>160</v>
      </c>
    </row>
    <row r="134" spans="2:65" s="3" customFormat="1" ht="36" customHeight="1" x14ac:dyDescent="0.25">
      <c r="B134" s="24"/>
      <c r="C134" s="47" t="s">
        <v>159</v>
      </c>
      <c r="D134" s="47" t="s">
        <v>84</v>
      </c>
      <c r="E134" s="46" t="s">
        <v>158</v>
      </c>
      <c r="F134" s="42" t="s">
        <v>157</v>
      </c>
      <c r="G134" s="45" t="s">
        <v>8</v>
      </c>
      <c r="H134" s="43">
        <v>240</v>
      </c>
      <c r="I134" s="44"/>
      <c r="J134" s="43">
        <f>ROUND(I134*H134,3)</f>
        <v>0</v>
      </c>
      <c r="K134" s="42" t="s">
        <v>7</v>
      </c>
      <c r="L134" s="4"/>
      <c r="M134" s="41" t="s">
        <v>7</v>
      </c>
      <c r="N134" s="40" t="s">
        <v>6</v>
      </c>
      <c r="P134" s="26">
        <f>O134*H134</f>
        <v>0</v>
      </c>
      <c r="Q134" s="26">
        <v>0</v>
      </c>
      <c r="R134" s="26">
        <f>Q134*H134</f>
        <v>0</v>
      </c>
      <c r="S134" s="26">
        <v>0</v>
      </c>
      <c r="T134" s="25">
        <f>S134*H134</f>
        <v>0</v>
      </c>
      <c r="AR134" s="8" t="s">
        <v>1</v>
      </c>
      <c r="AT134" s="8" t="s">
        <v>84</v>
      </c>
      <c r="AU134" s="8" t="s">
        <v>2</v>
      </c>
      <c r="AY134" s="9" t="s">
        <v>3</v>
      </c>
      <c r="BE134" s="11">
        <f>IF(N134="základná",J134,0)</f>
        <v>0</v>
      </c>
      <c r="BF134" s="11">
        <f>IF(N134="znížená",J134,0)</f>
        <v>0</v>
      </c>
      <c r="BG134" s="11">
        <f>IF(N134="zákl. prenesená",J134,0)</f>
        <v>0</v>
      </c>
      <c r="BH134" s="11">
        <f>IF(N134="zníž. prenesená",J134,0)</f>
        <v>0</v>
      </c>
      <c r="BI134" s="11">
        <f>IF(N134="nulová",J134,0)</f>
        <v>0</v>
      </c>
      <c r="BJ134" s="9" t="s">
        <v>2</v>
      </c>
      <c r="BK134" s="10">
        <f>ROUND(I134*H134,3)</f>
        <v>0</v>
      </c>
      <c r="BL134" s="9" t="s">
        <v>1</v>
      </c>
      <c r="BM134" s="8" t="s">
        <v>156</v>
      </c>
    </row>
    <row r="135" spans="2:65" s="3" customFormat="1" ht="24" customHeight="1" x14ac:dyDescent="0.25">
      <c r="B135" s="24"/>
      <c r="C135" s="47" t="s">
        <v>155</v>
      </c>
      <c r="D135" s="47" t="s">
        <v>84</v>
      </c>
      <c r="E135" s="46" t="s">
        <v>154</v>
      </c>
      <c r="F135" s="42" t="s">
        <v>153</v>
      </c>
      <c r="G135" s="45" t="s">
        <v>77</v>
      </c>
      <c r="H135" s="43">
        <v>40</v>
      </c>
      <c r="I135" s="44"/>
      <c r="J135" s="43">
        <f>ROUND(I135*H135,3)</f>
        <v>0</v>
      </c>
      <c r="K135" s="42" t="s">
        <v>7</v>
      </c>
      <c r="L135" s="4"/>
      <c r="M135" s="41" t="s">
        <v>7</v>
      </c>
      <c r="N135" s="40" t="s">
        <v>6</v>
      </c>
      <c r="P135" s="26">
        <f>O135*H135</f>
        <v>0</v>
      </c>
      <c r="Q135" s="26">
        <v>0</v>
      </c>
      <c r="R135" s="26">
        <f>Q135*H135</f>
        <v>0</v>
      </c>
      <c r="S135" s="26">
        <v>0</v>
      </c>
      <c r="T135" s="25">
        <f>S135*H135</f>
        <v>0</v>
      </c>
      <c r="AR135" s="8" t="s">
        <v>1</v>
      </c>
      <c r="AT135" s="8" t="s">
        <v>84</v>
      </c>
      <c r="AU135" s="8" t="s">
        <v>2</v>
      </c>
      <c r="AY135" s="9" t="s">
        <v>3</v>
      </c>
      <c r="BE135" s="11">
        <f>IF(N135="základná",J135,0)</f>
        <v>0</v>
      </c>
      <c r="BF135" s="11">
        <f>IF(N135="znížená",J135,0)</f>
        <v>0</v>
      </c>
      <c r="BG135" s="11">
        <f>IF(N135="zákl. prenesená",J135,0)</f>
        <v>0</v>
      </c>
      <c r="BH135" s="11">
        <f>IF(N135="zníž. prenesená",J135,0)</f>
        <v>0</v>
      </c>
      <c r="BI135" s="11">
        <f>IF(N135="nulová",J135,0)</f>
        <v>0</v>
      </c>
      <c r="BJ135" s="9" t="s">
        <v>2</v>
      </c>
      <c r="BK135" s="10">
        <f>ROUND(I135*H135,3)</f>
        <v>0</v>
      </c>
      <c r="BL135" s="9" t="s">
        <v>1</v>
      </c>
      <c r="BM135" s="8" t="s">
        <v>152</v>
      </c>
    </row>
    <row r="136" spans="2:65" s="3" customFormat="1" ht="16.5" customHeight="1" x14ac:dyDescent="0.25">
      <c r="B136" s="24"/>
      <c r="C136" s="47" t="s">
        <v>151</v>
      </c>
      <c r="D136" s="47" t="s">
        <v>84</v>
      </c>
      <c r="E136" s="46" t="s">
        <v>150</v>
      </c>
      <c r="F136" s="42" t="s">
        <v>149</v>
      </c>
      <c r="G136" s="45" t="s">
        <v>68</v>
      </c>
      <c r="H136" s="43">
        <v>50</v>
      </c>
      <c r="I136" s="44"/>
      <c r="J136" s="43">
        <f>ROUND(I136*H136,3)</f>
        <v>0</v>
      </c>
      <c r="K136" s="42" t="s">
        <v>7</v>
      </c>
      <c r="L136" s="4"/>
      <c r="M136" s="41" t="s">
        <v>7</v>
      </c>
      <c r="N136" s="40" t="s">
        <v>6</v>
      </c>
      <c r="P136" s="26">
        <f>O136*H136</f>
        <v>0</v>
      </c>
      <c r="Q136" s="26">
        <v>0</v>
      </c>
      <c r="R136" s="26">
        <f>Q136*H136</f>
        <v>0</v>
      </c>
      <c r="S136" s="26">
        <v>0</v>
      </c>
      <c r="T136" s="25">
        <f>S136*H136</f>
        <v>0</v>
      </c>
      <c r="AR136" s="8" t="s">
        <v>1</v>
      </c>
      <c r="AT136" s="8" t="s">
        <v>84</v>
      </c>
      <c r="AU136" s="8" t="s">
        <v>2</v>
      </c>
      <c r="AY136" s="9" t="s">
        <v>3</v>
      </c>
      <c r="BE136" s="11">
        <f>IF(N136="základná",J136,0)</f>
        <v>0</v>
      </c>
      <c r="BF136" s="11">
        <f>IF(N136="znížená",J136,0)</f>
        <v>0</v>
      </c>
      <c r="BG136" s="11">
        <f>IF(N136="zákl. prenesená",J136,0)</f>
        <v>0</v>
      </c>
      <c r="BH136" s="11">
        <f>IF(N136="zníž. prenesená",J136,0)</f>
        <v>0</v>
      </c>
      <c r="BI136" s="11">
        <f>IF(N136="nulová",J136,0)</f>
        <v>0</v>
      </c>
      <c r="BJ136" s="9" t="s">
        <v>2</v>
      </c>
      <c r="BK136" s="10">
        <f>ROUND(I136*H136,3)</f>
        <v>0</v>
      </c>
      <c r="BL136" s="9" t="s">
        <v>1</v>
      </c>
      <c r="BM136" s="8" t="s">
        <v>148</v>
      </c>
    </row>
    <row r="137" spans="2:65" s="3" customFormat="1" ht="48" customHeight="1" x14ac:dyDescent="0.25">
      <c r="B137" s="24"/>
      <c r="C137" s="47" t="s">
        <v>147</v>
      </c>
      <c r="D137" s="47" t="s">
        <v>84</v>
      </c>
      <c r="E137" s="46" t="s">
        <v>144</v>
      </c>
      <c r="F137" s="42" t="s">
        <v>143</v>
      </c>
      <c r="G137" s="45" t="s">
        <v>77</v>
      </c>
      <c r="H137" s="43">
        <v>44</v>
      </c>
      <c r="I137" s="44"/>
      <c r="J137" s="43">
        <f>ROUND(I137*H137,3)</f>
        <v>0</v>
      </c>
      <c r="K137" s="42" t="s">
        <v>7</v>
      </c>
      <c r="L137" s="4"/>
      <c r="M137" s="41" t="s">
        <v>7</v>
      </c>
      <c r="N137" s="40" t="s">
        <v>6</v>
      </c>
      <c r="P137" s="26">
        <f>O137*H137</f>
        <v>0</v>
      </c>
      <c r="Q137" s="26">
        <v>0</v>
      </c>
      <c r="R137" s="26">
        <f>Q137*H137</f>
        <v>0</v>
      </c>
      <c r="S137" s="26">
        <v>0</v>
      </c>
      <c r="T137" s="25">
        <f>S137*H137</f>
        <v>0</v>
      </c>
      <c r="AR137" s="8" t="s">
        <v>1</v>
      </c>
      <c r="AT137" s="8" t="s">
        <v>84</v>
      </c>
      <c r="AU137" s="8" t="s">
        <v>2</v>
      </c>
      <c r="AY137" s="9" t="s">
        <v>3</v>
      </c>
      <c r="BE137" s="11">
        <f>IF(N137="základná",J137,0)</f>
        <v>0</v>
      </c>
      <c r="BF137" s="11">
        <f>IF(N137="znížená",J137,0)</f>
        <v>0</v>
      </c>
      <c r="BG137" s="11">
        <f>IF(N137="zákl. prenesená",J137,0)</f>
        <v>0</v>
      </c>
      <c r="BH137" s="11">
        <f>IF(N137="zníž. prenesená",J137,0)</f>
        <v>0</v>
      </c>
      <c r="BI137" s="11">
        <f>IF(N137="nulová",J137,0)</f>
        <v>0</v>
      </c>
      <c r="BJ137" s="9" t="s">
        <v>2</v>
      </c>
      <c r="BK137" s="10">
        <f>ROUND(I137*H137,3)</f>
        <v>0</v>
      </c>
      <c r="BL137" s="9" t="s">
        <v>1</v>
      </c>
      <c r="BM137" s="8" t="s">
        <v>146</v>
      </c>
    </row>
    <row r="138" spans="2:65" s="3" customFormat="1" ht="48" customHeight="1" x14ac:dyDescent="0.25">
      <c r="B138" s="24"/>
      <c r="C138" s="47" t="s">
        <v>145</v>
      </c>
      <c r="D138" s="47" t="s">
        <v>84</v>
      </c>
      <c r="E138" s="46" t="s">
        <v>144</v>
      </c>
      <c r="F138" s="42" t="s">
        <v>143</v>
      </c>
      <c r="G138" s="45" t="s">
        <v>77</v>
      </c>
      <c r="H138" s="43">
        <v>10</v>
      </c>
      <c r="I138" s="44"/>
      <c r="J138" s="43">
        <f>ROUND(I138*H138,3)</f>
        <v>0</v>
      </c>
      <c r="K138" s="42" t="s">
        <v>7</v>
      </c>
      <c r="L138" s="4"/>
      <c r="M138" s="41" t="s">
        <v>7</v>
      </c>
      <c r="N138" s="40" t="s">
        <v>6</v>
      </c>
      <c r="P138" s="26">
        <f>O138*H138</f>
        <v>0</v>
      </c>
      <c r="Q138" s="26">
        <v>0</v>
      </c>
      <c r="R138" s="26">
        <f>Q138*H138</f>
        <v>0</v>
      </c>
      <c r="S138" s="26">
        <v>0</v>
      </c>
      <c r="T138" s="25">
        <f>S138*H138</f>
        <v>0</v>
      </c>
      <c r="AR138" s="8" t="s">
        <v>1</v>
      </c>
      <c r="AT138" s="8" t="s">
        <v>84</v>
      </c>
      <c r="AU138" s="8" t="s">
        <v>2</v>
      </c>
      <c r="AY138" s="9" t="s">
        <v>3</v>
      </c>
      <c r="BE138" s="11">
        <f>IF(N138="základná",J138,0)</f>
        <v>0</v>
      </c>
      <c r="BF138" s="11">
        <f>IF(N138="znížená",J138,0)</f>
        <v>0</v>
      </c>
      <c r="BG138" s="11">
        <f>IF(N138="zákl. prenesená",J138,0)</f>
        <v>0</v>
      </c>
      <c r="BH138" s="11">
        <f>IF(N138="zníž. prenesená",J138,0)</f>
        <v>0</v>
      </c>
      <c r="BI138" s="11">
        <f>IF(N138="nulová",J138,0)</f>
        <v>0</v>
      </c>
      <c r="BJ138" s="9" t="s">
        <v>2</v>
      </c>
      <c r="BK138" s="10">
        <f>ROUND(I138*H138,3)</f>
        <v>0</v>
      </c>
      <c r="BL138" s="9" t="s">
        <v>1</v>
      </c>
      <c r="BM138" s="8" t="s">
        <v>142</v>
      </c>
    </row>
    <row r="139" spans="2:65" s="3" customFormat="1" ht="24" customHeight="1" x14ac:dyDescent="0.25">
      <c r="B139" s="24"/>
      <c r="C139" s="47" t="s">
        <v>141</v>
      </c>
      <c r="D139" s="47" t="s">
        <v>84</v>
      </c>
      <c r="E139" s="46" t="s">
        <v>140</v>
      </c>
      <c r="F139" s="42" t="s">
        <v>139</v>
      </c>
      <c r="G139" s="45" t="s">
        <v>8</v>
      </c>
      <c r="H139" s="43">
        <v>474</v>
      </c>
      <c r="I139" s="44"/>
      <c r="J139" s="43">
        <f>ROUND(I139*H139,3)</f>
        <v>0</v>
      </c>
      <c r="K139" s="42" t="s">
        <v>7</v>
      </c>
      <c r="L139" s="4"/>
      <c r="M139" s="41" t="s">
        <v>7</v>
      </c>
      <c r="N139" s="40" t="s">
        <v>6</v>
      </c>
      <c r="P139" s="26">
        <f>O139*H139</f>
        <v>0</v>
      </c>
      <c r="Q139" s="26">
        <v>0</v>
      </c>
      <c r="R139" s="26">
        <f>Q139*H139</f>
        <v>0</v>
      </c>
      <c r="S139" s="26">
        <v>0</v>
      </c>
      <c r="T139" s="25">
        <f>S139*H139</f>
        <v>0</v>
      </c>
      <c r="AR139" s="8" t="s">
        <v>1</v>
      </c>
      <c r="AT139" s="8" t="s">
        <v>84</v>
      </c>
      <c r="AU139" s="8" t="s">
        <v>2</v>
      </c>
      <c r="AY139" s="9" t="s">
        <v>3</v>
      </c>
      <c r="BE139" s="11">
        <f>IF(N139="základná",J139,0)</f>
        <v>0</v>
      </c>
      <c r="BF139" s="11">
        <f>IF(N139="znížená",J139,0)</f>
        <v>0</v>
      </c>
      <c r="BG139" s="11">
        <f>IF(N139="zákl. prenesená",J139,0)</f>
        <v>0</v>
      </c>
      <c r="BH139" s="11">
        <f>IF(N139="zníž. prenesená",J139,0)</f>
        <v>0</v>
      </c>
      <c r="BI139" s="11">
        <f>IF(N139="nulová",J139,0)</f>
        <v>0</v>
      </c>
      <c r="BJ139" s="9" t="s">
        <v>2</v>
      </c>
      <c r="BK139" s="10">
        <f>ROUND(I139*H139,3)</f>
        <v>0</v>
      </c>
      <c r="BL139" s="9" t="s">
        <v>1</v>
      </c>
      <c r="BM139" s="8" t="s">
        <v>138</v>
      </c>
    </row>
    <row r="140" spans="2:65" s="3" customFormat="1" ht="16.5" customHeight="1" x14ac:dyDescent="0.25">
      <c r="B140" s="24"/>
      <c r="C140" s="47" t="s">
        <v>137</v>
      </c>
      <c r="D140" s="47" t="s">
        <v>84</v>
      </c>
      <c r="E140" s="46" t="s">
        <v>136</v>
      </c>
      <c r="F140" s="42" t="s">
        <v>135</v>
      </c>
      <c r="G140" s="45" t="s">
        <v>55</v>
      </c>
      <c r="H140" s="43">
        <v>3.5</v>
      </c>
      <c r="I140" s="44"/>
      <c r="J140" s="43">
        <f>ROUND(I140*H140,3)</f>
        <v>0</v>
      </c>
      <c r="K140" s="42" t="s">
        <v>7</v>
      </c>
      <c r="L140" s="4"/>
      <c r="M140" s="41" t="s">
        <v>7</v>
      </c>
      <c r="N140" s="40" t="s">
        <v>6</v>
      </c>
      <c r="P140" s="26">
        <f>O140*H140</f>
        <v>0</v>
      </c>
      <c r="Q140" s="26">
        <v>0</v>
      </c>
      <c r="R140" s="26">
        <f>Q140*H140</f>
        <v>0</v>
      </c>
      <c r="S140" s="26">
        <v>0</v>
      </c>
      <c r="T140" s="25">
        <f>S140*H140</f>
        <v>0</v>
      </c>
      <c r="AR140" s="8" t="s">
        <v>1</v>
      </c>
      <c r="AT140" s="8" t="s">
        <v>84</v>
      </c>
      <c r="AU140" s="8" t="s">
        <v>2</v>
      </c>
      <c r="AY140" s="9" t="s">
        <v>3</v>
      </c>
      <c r="BE140" s="11">
        <f>IF(N140="základná",J140,0)</f>
        <v>0</v>
      </c>
      <c r="BF140" s="11">
        <f>IF(N140="znížená",J140,0)</f>
        <v>0</v>
      </c>
      <c r="BG140" s="11">
        <f>IF(N140="zákl. prenesená",J140,0)</f>
        <v>0</v>
      </c>
      <c r="BH140" s="11">
        <f>IF(N140="zníž. prenesená",J140,0)</f>
        <v>0</v>
      </c>
      <c r="BI140" s="11">
        <f>IF(N140="nulová",J140,0)</f>
        <v>0</v>
      </c>
      <c r="BJ140" s="9" t="s">
        <v>2</v>
      </c>
      <c r="BK140" s="10">
        <f>ROUND(I140*H140,3)</f>
        <v>0</v>
      </c>
      <c r="BL140" s="9" t="s">
        <v>1</v>
      </c>
      <c r="BM140" s="8" t="s">
        <v>134</v>
      </c>
    </row>
    <row r="141" spans="2:65" s="3" customFormat="1" ht="24" customHeight="1" x14ac:dyDescent="0.25">
      <c r="B141" s="24"/>
      <c r="C141" s="47" t="s">
        <v>133</v>
      </c>
      <c r="D141" s="47" t="s">
        <v>84</v>
      </c>
      <c r="E141" s="46" t="s">
        <v>132</v>
      </c>
      <c r="F141" s="42" t="s">
        <v>131</v>
      </c>
      <c r="G141" s="45" t="s">
        <v>55</v>
      </c>
      <c r="H141" s="43">
        <v>3.5</v>
      </c>
      <c r="I141" s="44"/>
      <c r="J141" s="43">
        <f>ROUND(I141*H141,3)</f>
        <v>0</v>
      </c>
      <c r="K141" s="42" t="s">
        <v>7</v>
      </c>
      <c r="L141" s="4"/>
      <c r="M141" s="41" t="s">
        <v>7</v>
      </c>
      <c r="N141" s="40" t="s">
        <v>6</v>
      </c>
      <c r="P141" s="26">
        <f>O141*H141</f>
        <v>0</v>
      </c>
      <c r="Q141" s="26">
        <v>0</v>
      </c>
      <c r="R141" s="26">
        <f>Q141*H141</f>
        <v>0</v>
      </c>
      <c r="S141" s="26">
        <v>0</v>
      </c>
      <c r="T141" s="25">
        <f>S141*H141</f>
        <v>0</v>
      </c>
      <c r="AR141" s="8" t="s">
        <v>1</v>
      </c>
      <c r="AT141" s="8" t="s">
        <v>84</v>
      </c>
      <c r="AU141" s="8" t="s">
        <v>2</v>
      </c>
      <c r="AY141" s="9" t="s">
        <v>3</v>
      </c>
      <c r="BE141" s="11">
        <f>IF(N141="základná",J141,0)</f>
        <v>0</v>
      </c>
      <c r="BF141" s="11">
        <f>IF(N141="znížená",J141,0)</f>
        <v>0</v>
      </c>
      <c r="BG141" s="11">
        <f>IF(N141="zákl. prenesená",J141,0)</f>
        <v>0</v>
      </c>
      <c r="BH141" s="11">
        <f>IF(N141="zníž. prenesená",J141,0)</f>
        <v>0</v>
      </c>
      <c r="BI141" s="11">
        <f>IF(N141="nulová",J141,0)</f>
        <v>0</v>
      </c>
      <c r="BJ141" s="9" t="s">
        <v>2</v>
      </c>
      <c r="BK141" s="10">
        <f>ROUND(I141*H141,3)</f>
        <v>0</v>
      </c>
      <c r="BL141" s="9" t="s">
        <v>1</v>
      </c>
      <c r="BM141" s="8" t="s">
        <v>130</v>
      </c>
    </row>
    <row r="142" spans="2:65" s="3" customFormat="1" ht="24" customHeight="1" x14ac:dyDescent="0.25">
      <c r="B142" s="24"/>
      <c r="C142" s="47" t="s">
        <v>129</v>
      </c>
      <c r="D142" s="47" t="s">
        <v>84</v>
      </c>
      <c r="E142" s="46" t="s">
        <v>128</v>
      </c>
      <c r="F142" s="42" t="s">
        <v>127</v>
      </c>
      <c r="G142" s="45" t="s">
        <v>50</v>
      </c>
      <c r="H142" s="43">
        <v>25</v>
      </c>
      <c r="I142" s="44"/>
      <c r="J142" s="43">
        <f>ROUND(I142*H142,3)</f>
        <v>0</v>
      </c>
      <c r="K142" s="42" t="s">
        <v>7</v>
      </c>
      <c r="L142" s="4"/>
      <c r="M142" s="41" t="s">
        <v>7</v>
      </c>
      <c r="N142" s="40" t="s">
        <v>6</v>
      </c>
      <c r="P142" s="26">
        <f>O142*H142</f>
        <v>0</v>
      </c>
      <c r="Q142" s="26">
        <v>0</v>
      </c>
      <c r="R142" s="26">
        <f>Q142*H142</f>
        <v>0</v>
      </c>
      <c r="S142" s="26">
        <v>0</v>
      </c>
      <c r="T142" s="25">
        <f>S142*H142</f>
        <v>0</v>
      </c>
      <c r="AR142" s="8" t="s">
        <v>1</v>
      </c>
      <c r="AT142" s="8" t="s">
        <v>84</v>
      </c>
      <c r="AU142" s="8" t="s">
        <v>2</v>
      </c>
      <c r="AY142" s="9" t="s">
        <v>3</v>
      </c>
      <c r="BE142" s="11">
        <f>IF(N142="základná",J142,0)</f>
        <v>0</v>
      </c>
      <c r="BF142" s="11">
        <f>IF(N142="znížená",J142,0)</f>
        <v>0</v>
      </c>
      <c r="BG142" s="11">
        <f>IF(N142="zákl. prenesená",J142,0)</f>
        <v>0</v>
      </c>
      <c r="BH142" s="11">
        <f>IF(N142="zníž. prenesená",J142,0)</f>
        <v>0</v>
      </c>
      <c r="BI142" s="11">
        <f>IF(N142="nulová",J142,0)</f>
        <v>0</v>
      </c>
      <c r="BJ142" s="9" t="s">
        <v>2</v>
      </c>
      <c r="BK142" s="10">
        <f>ROUND(I142*H142,3)</f>
        <v>0</v>
      </c>
      <c r="BL142" s="9" t="s">
        <v>1</v>
      </c>
      <c r="BM142" s="8" t="s">
        <v>126</v>
      </c>
    </row>
    <row r="143" spans="2:65" s="3" customFormat="1" ht="16.5" customHeight="1" x14ac:dyDescent="0.25">
      <c r="B143" s="24"/>
      <c r="C143" s="47" t="s">
        <v>125</v>
      </c>
      <c r="D143" s="47" t="s">
        <v>84</v>
      </c>
      <c r="E143" s="46" t="s">
        <v>124</v>
      </c>
      <c r="F143" s="42" t="s">
        <v>123</v>
      </c>
      <c r="G143" s="45" t="s">
        <v>8</v>
      </c>
      <c r="H143" s="43">
        <v>1</v>
      </c>
      <c r="I143" s="44"/>
      <c r="J143" s="43">
        <f>ROUND(I143*H143,3)</f>
        <v>0</v>
      </c>
      <c r="K143" s="42" t="s">
        <v>7</v>
      </c>
      <c r="L143" s="4"/>
      <c r="M143" s="41" t="s">
        <v>7</v>
      </c>
      <c r="N143" s="40" t="s">
        <v>6</v>
      </c>
      <c r="P143" s="26">
        <f>O143*H143</f>
        <v>0</v>
      </c>
      <c r="Q143" s="26">
        <v>0</v>
      </c>
      <c r="R143" s="26">
        <f>Q143*H143</f>
        <v>0</v>
      </c>
      <c r="S143" s="26">
        <v>0</v>
      </c>
      <c r="T143" s="25">
        <f>S143*H143</f>
        <v>0</v>
      </c>
      <c r="AR143" s="8" t="s">
        <v>1</v>
      </c>
      <c r="AT143" s="8" t="s">
        <v>84</v>
      </c>
      <c r="AU143" s="8" t="s">
        <v>2</v>
      </c>
      <c r="AY143" s="9" t="s">
        <v>3</v>
      </c>
      <c r="BE143" s="11">
        <f>IF(N143="základná",J143,0)</f>
        <v>0</v>
      </c>
      <c r="BF143" s="11">
        <f>IF(N143="znížená",J143,0)</f>
        <v>0</v>
      </c>
      <c r="BG143" s="11">
        <f>IF(N143="zákl. prenesená",J143,0)</f>
        <v>0</v>
      </c>
      <c r="BH143" s="11">
        <f>IF(N143="zníž. prenesená",J143,0)</f>
        <v>0</v>
      </c>
      <c r="BI143" s="11">
        <f>IF(N143="nulová",J143,0)</f>
        <v>0</v>
      </c>
      <c r="BJ143" s="9" t="s">
        <v>2</v>
      </c>
      <c r="BK143" s="10">
        <f>ROUND(I143*H143,3)</f>
        <v>0</v>
      </c>
      <c r="BL143" s="9" t="s">
        <v>1</v>
      </c>
      <c r="BM143" s="8" t="s">
        <v>122</v>
      </c>
    </row>
    <row r="144" spans="2:65" s="29" customFormat="1" ht="22.9" customHeight="1" x14ac:dyDescent="0.2">
      <c r="B144" s="36"/>
      <c r="D144" s="31" t="s">
        <v>29</v>
      </c>
      <c r="E144" s="39" t="s">
        <v>121</v>
      </c>
      <c r="F144" s="39" t="s">
        <v>120</v>
      </c>
      <c r="I144" s="38"/>
      <c r="J144" s="37">
        <f>BK144</f>
        <v>0</v>
      </c>
      <c r="L144" s="36"/>
      <c r="M144" s="35"/>
      <c r="P144" s="34">
        <f>SUM(P145:P153)</f>
        <v>0</v>
      </c>
      <c r="R144" s="34">
        <f>SUM(R145:R153)</f>
        <v>0</v>
      </c>
      <c r="T144" s="33">
        <f>SUM(T145:T153)</f>
        <v>0</v>
      </c>
      <c r="AR144" s="31" t="s">
        <v>28</v>
      </c>
      <c r="AT144" s="32" t="s">
        <v>29</v>
      </c>
      <c r="AU144" s="32" t="s">
        <v>28</v>
      </c>
      <c r="AY144" s="31" t="s">
        <v>3</v>
      </c>
      <c r="BK144" s="30">
        <f>SUM(BK145:BK153)</f>
        <v>0</v>
      </c>
    </row>
    <row r="145" spans="2:65" s="3" customFormat="1" ht="24" customHeight="1" x14ac:dyDescent="0.25">
      <c r="B145" s="24"/>
      <c r="C145" s="47" t="s">
        <v>119</v>
      </c>
      <c r="D145" s="47" t="s">
        <v>84</v>
      </c>
      <c r="E145" s="46" t="s">
        <v>118</v>
      </c>
      <c r="F145" s="42" t="s">
        <v>117</v>
      </c>
      <c r="G145" s="45" t="s">
        <v>77</v>
      </c>
      <c r="H145" s="43">
        <v>1188</v>
      </c>
      <c r="I145" s="44"/>
      <c r="J145" s="43">
        <f>ROUND(I145*H145,3)</f>
        <v>0</v>
      </c>
      <c r="K145" s="42" t="s">
        <v>7</v>
      </c>
      <c r="L145" s="4"/>
      <c r="M145" s="41" t="s">
        <v>7</v>
      </c>
      <c r="N145" s="40" t="s">
        <v>6</v>
      </c>
      <c r="P145" s="26">
        <f>O145*H145</f>
        <v>0</v>
      </c>
      <c r="Q145" s="26">
        <v>0</v>
      </c>
      <c r="R145" s="26">
        <f>Q145*H145</f>
        <v>0</v>
      </c>
      <c r="S145" s="26">
        <v>0</v>
      </c>
      <c r="T145" s="25">
        <f>S145*H145</f>
        <v>0</v>
      </c>
      <c r="AR145" s="8" t="s">
        <v>1</v>
      </c>
      <c r="AT145" s="8" t="s">
        <v>84</v>
      </c>
      <c r="AU145" s="8" t="s">
        <v>2</v>
      </c>
      <c r="AY145" s="9" t="s">
        <v>3</v>
      </c>
      <c r="BE145" s="11">
        <f>IF(N145="základná",J145,0)</f>
        <v>0</v>
      </c>
      <c r="BF145" s="11">
        <f>IF(N145="znížená",J145,0)</f>
        <v>0</v>
      </c>
      <c r="BG145" s="11">
        <f>IF(N145="zákl. prenesená",J145,0)</f>
        <v>0</v>
      </c>
      <c r="BH145" s="11">
        <f>IF(N145="zníž. prenesená",J145,0)</f>
        <v>0</v>
      </c>
      <c r="BI145" s="11">
        <f>IF(N145="nulová",J145,0)</f>
        <v>0</v>
      </c>
      <c r="BJ145" s="9" t="s">
        <v>2</v>
      </c>
      <c r="BK145" s="10">
        <f>ROUND(I145*H145,3)</f>
        <v>0</v>
      </c>
      <c r="BL145" s="9" t="s">
        <v>1</v>
      </c>
      <c r="BM145" s="8" t="s">
        <v>116</v>
      </c>
    </row>
    <row r="146" spans="2:65" s="3" customFormat="1" ht="24" customHeight="1" x14ac:dyDescent="0.25">
      <c r="B146" s="24"/>
      <c r="C146" s="47" t="s">
        <v>115</v>
      </c>
      <c r="D146" s="47" t="s">
        <v>84</v>
      </c>
      <c r="E146" s="46" t="s">
        <v>114</v>
      </c>
      <c r="F146" s="42" t="s">
        <v>113</v>
      </c>
      <c r="G146" s="45" t="s">
        <v>77</v>
      </c>
      <c r="H146" s="43">
        <v>1188</v>
      </c>
      <c r="I146" s="44"/>
      <c r="J146" s="43">
        <f>ROUND(I146*H146,3)</f>
        <v>0</v>
      </c>
      <c r="K146" s="42" t="s">
        <v>7</v>
      </c>
      <c r="L146" s="4"/>
      <c r="M146" s="41" t="s">
        <v>7</v>
      </c>
      <c r="N146" s="40" t="s">
        <v>6</v>
      </c>
      <c r="P146" s="26">
        <f>O146*H146</f>
        <v>0</v>
      </c>
      <c r="Q146" s="26">
        <v>0</v>
      </c>
      <c r="R146" s="26">
        <f>Q146*H146</f>
        <v>0</v>
      </c>
      <c r="S146" s="26">
        <v>0</v>
      </c>
      <c r="T146" s="25">
        <f>S146*H146</f>
        <v>0</v>
      </c>
      <c r="AR146" s="8" t="s">
        <v>1</v>
      </c>
      <c r="AT146" s="8" t="s">
        <v>84</v>
      </c>
      <c r="AU146" s="8" t="s">
        <v>2</v>
      </c>
      <c r="AY146" s="9" t="s">
        <v>3</v>
      </c>
      <c r="BE146" s="11">
        <f>IF(N146="základná",J146,0)</f>
        <v>0</v>
      </c>
      <c r="BF146" s="11">
        <f>IF(N146="znížená",J146,0)</f>
        <v>0</v>
      </c>
      <c r="BG146" s="11">
        <f>IF(N146="zákl. prenesená",J146,0)</f>
        <v>0</v>
      </c>
      <c r="BH146" s="11">
        <f>IF(N146="zníž. prenesená",J146,0)</f>
        <v>0</v>
      </c>
      <c r="BI146" s="11">
        <f>IF(N146="nulová",J146,0)</f>
        <v>0</v>
      </c>
      <c r="BJ146" s="9" t="s">
        <v>2</v>
      </c>
      <c r="BK146" s="10">
        <f>ROUND(I146*H146,3)</f>
        <v>0</v>
      </c>
      <c r="BL146" s="9" t="s">
        <v>1</v>
      </c>
      <c r="BM146" s="8" t="s">
        <v>112</v>
      </c>
    </row>
    <row r="147" spans="2:65" s="3" customFormat="1" ht="16.5" customHeight="1" x14ac:dyDescent="0.25">
      <c r="B147" s="24"/>
      <c r="C147" s="47" t="s">
        <v>111</v>
      </c>
      <c r="D147" s="47" t="s">
        <v>84</v>
      </c>
      <c r="E147" s="46" t="s">
        <v>110</v>
      </c>
      <c r="F147" s="42" t="s">
        <v>109</v>
      </c>
      <c r="G147" s="45" t="s">
        <v>77</v>
      </c>
      <c r="H147" s="43">
        <v>1188</v>
      </c>
      <c r="I147" s="44"/>
      <c r="J147" s="43">
        <f>ROUND(I147*H147,3)</f>
        <v>0</v>
      </c>
      <c r="K147" s="42" t="s">
        <v>7</v>
      </c>
      <c r="L147" s="4"/>
      <c r="M147" s="41" t="s">
        <v>7</v>
      </c>
      <c r="N147" s="40" t="s">
        <v>6</v>
      </c>
      <c r="P147" s="26">
        <f>O147*H147</f>
        <v>0</v>
      </c>
      <c r="Q147" s="26">
        <v>0</v>
      </c>
      <c r="R147" s="26">
        <f>Q147*H147</f>
        <v>0</v>
      </c>
      <c r="S147" s="26">
        <v>0</v>
      </c>
      <c r="T147" s="25">
        <f>S147*H147</f>
        <v>0</v>
      </c>
      <c r="AR147" s="8" t="s">
        <v>1</v>
      </c>
      <c r="AT147" s="8" t="s">
        <v>84</v>
      </c>
      <c r="AU147" s="8" t="s">
        <v>2</v>
      </c>
      <c r="AY147" s="9" t="s">
        <v>3</v>
      </c>
      <c r="BE147" s="11">
        <f>IF(N147="základná",J147,0)</f>
        <v>0</v>
      </c>
      <c r="BF147" s="11">
        <f>IF(N147="znížená",J147,0)</f>
        <v>0</v>
      </c>
      <c r="BG147" s="11">
        <f>IF(N147="zákl. prenesená",J147,0)</f>
        <v>0</v>
      </c>
      <c r="BH147" s="11">
        <f>IF(N147="zníž. prenesená",J147,0)</f>
        <v>0</v>
      </c>
      <c r="BI147" s="11">
        <f>IF(N147="nulová",J147,0)</f>
        <v>0</v>
      </c>
      <c r="BJ147" s="9" t="s">
        <v>2</v>
      </c>
      <c r="BK147" s="10">
        <f>ROUND(I147*H147,3)</f>
        <v>0</v>
      </c>
      <c r="BL147" s="9" t="s">
        <v>1</v>
      </c>
      <c r="BM147" s="8" t="s">
        <v>108</v>
      </c>
    </row>
    <row r="148" spans="2:65" s="3" customFormat="1" ht="24" customHeight="1" x14ac:dyDescent="0.25">
      <c r="B148" s="24"/>
      <c r="C148" s="47" t="s">
        <v>107</v>
      </c>
      <c r="D148" s="47" t="s">
        <v>84</v>
      </c>
      <c r="E148" s="46" t="s">
        <v>106</v>
      </c>
      <c r="F148" s="42" t="s">
        <v>105</v>
      </c>
      <c r="G148" s="45" t="s">
        <v>77</v>
      </c>
      <c r="H148" s="43">
        <v>1188</v>
      </c>
      <c r="I148" s="44"/>
      <c r="J148" s="43">
        <f>ROUND(I148*H148,3)</f>
        <v>0</v>
      </c>
      <c r="K148" s="42" t="s">
        <v>7</v>
      </c>
      <c r="L148" s="4"/>
      <c r="M148" s="41" t="s">
        <v>7</v>
      </c>
      <c r="N148" s="40" t="s">
        <v>6</v>
      </c>
      <c r="P148" s="26">
        <f>O148*H148</f>
        <v>0</v>
      </c>
      <c r="Q148" s="26">
        <v>0</v>
      </c>
      <c r="R148" s="26">
        <f>Q148*H148</f>
        <v>0</v>
      </c>
      <c r="S148" s="26">
        <v>0</v>
      </c>
      <c r="T148" s="25">
        <f>S148*H148</f>
        <v>0</v>
      </c>
      <c r="AR148" s="8" t="s">
        <v>1</v>
      </c>
      <c r="AT148" s="8" t="s">
        <v>84</v>
      </c>
      <c r="AU148" s="8" t="s">
        <v>2</v>
      </c>
      <c r="AY148" s="9" t="s">
        <v>3</v>
      </c>
      <c r="BE148" s="11">
        <f>IF(N148="základná",J148,0)</f>
        <v>0</v>
      </c>
      <c r="BF148" s="11">
        <f>IF(N148="znížená",J148,0)</f>
        <v>0</v>
      </c>
      <c r="BG148" s="11">
        <f>IF(N148="zákl. prenesená",J148,0)</f>
        <v>0</v>
      </c>
      <c r="BH148" s="11">
        <f>IF(N148="zníž. prenesená",J148,0)</f>
        <v>0</v>
      </c>
      <c r="BI148" s="11">
        <f>IF(N148="nulová",J148,0)</f>
        <v>0</v>
      </c>
      <c r="BJ148" s="9" t="s">
        <v>2</v>
      </c>
      <c r="BK148" s="10">
        <f>ROUND(I148*H148,3)</f>
        <v>0</v>
      </c>
      <c r="BL148" s="9" t="s">
        <v>1</v>
      </c>
      <c r="BM148" s="8" t="s">
        <v>104</v>
      </c>
    </row>
    <row r="149" spans="2:65" s="3" customFormat="1" ht="24" customHeight="1" x14ac:dyDescent="0.25">
      <c r="B149" s="24"/>
      <c r="C149" s="47" t="s">
        <v>103</v>
      </c>
      <c r="D149" s="47" t="s">
        <v>84</v>
      </c>
      <c r="E149" s="46" t="s">
        <v>102</v>
      </c>
      <c r="F149" s="42" t="s">
        <v>101</v>
      </c>
      <c r="G149" s="45" t="s">
        <v>77</v>
      </c>
      <c r="H149" s="43">
        <v>1188</v>
      </c>
      <c r="I149" s="44"/>
      <c r="J149" s="43">
        <f>ROUND(I149*H149,3)</f>
        <v>0</v>
      </c>
      <c r="K149" s="42" t="s">
        <v>7</v>
      </c>
      <c r="L149" s="4"/>
      <c r="M149" s="41" t="s">
        <v>7</v>
      </c>
      <c r="N149" s="40" t="s">
        <v>6</v>
      </c>
      <c r="P149" s="26">
        <f>O149*H149</f>
        <v>0</v>
      </c>
      <c r="Q149" s="26">
        <v>0</v>
      </c>
      <c r="R149" s="26">
        <f>Q149*H149</f>
        <v>0</v>
      </c>
      <c r="S149" s="26">
        <v>0</v>
      </c>
      <c r="T149" s="25">
        <f>S149*H149</f>
        <v>0</v>
      </c>
      <c r="AR149" s="8" t="s">
        <v>1</v>
      </c>
      <c r="AT149" s="8" t="s">
        <v>84</v>
      </c>
      <c r="AU149" s="8" t="s">
        <v>2</v>
      </c>
      <c r="AY149" s="9" t="s">
        <v>3</v>
      </c>
      <c r="BE149" s="11">
        <f>IF(N149="základná",J149,0)</f>
        <v>0</v>
      </c>
      <c r="BF149" s="11">
        <f>IF(N149="znížená",J149,0)</f>
        <v>0</v>
      </c>
      <c r="BG149" s="11">
        <f>IF(N149="zákl. prenesená",J149,0)</f>
        <v>0</v>
      </c>
      <c r="BH149" s="11">
        <f>IF(N149="zníž. prenesená",J149,0)</f>
        <v>0</v>
      </c>
      <c r="BI149" s="11">
        <f>IF(N149="nulová",J149,0)</f>
        <v>0</v>
      </c>
      <c r="BJ149" s="9" t="s">
        <v>2</v>
      </c>
      <c r="BK149" s="10">
        <f>ROUND(I149*H149,3)</f>
        <v>0</v>
      </c>
      <c r="BL149" s="9" t="s">
        <v>1</v>
      </c>
      <c r="BM149" s="8" t="s">
        <v>100</v>
      </c>
    </row>
    <row r="150" spans="2:65" s="3" customFormat="1" ht="24" customHeight="1" x14ac:dyDescent="0.25">
      <c r="B150" s="24"/>
      <c r="C150" s="47" t="s">
        <v>99</v>
      </c>
      <c r="D150" s="47" t="s">
        <v>84</v>
      </c>
      <c r="E150" s="46" t="s">
        <v>98</v>
      </c>
      <c r="F150" s="42" t="s">
        <v>97</v>
      </c>
      <c r="G150" s="45" t="s">
        <v>77</v>
      </c>
      <c r="H150" s="43">
        <v>1188</v>
      </c>
      <c r="I150" s="44"/>
      <c r="J150" s="43">
        <f>ROUND(I150*H150,3)</f>
        <v>0</v>
      </c>
      <c r="K150" s="42" t="s">
        <v>7</v>
      </c>
      <c r="L150" s="4"/>
      <c r="M150" s="41" t="s">
        <v>7</v>
      </c>
      <c r="N150" s="40" t="s">
        <v>6</v>
      </c>
      <c r="P150" s="26">
        <f>O150*H150</f>
        <v>0</v>
      </c>
      <c r="Q150" s="26">
        <v>0</v>
      </c>
      <c r="R150" s="26">
        <f>Q150*H150</f>
        <v>0</v>
      </c>
      <c r="S150" s="26">
        <v>0</v>
      </c>
      <c r="T150" s="25">
        <f>S150*H150</f>
        <v>0</v>
      </c>
      <c r="AR150" s="8" t="s">
        <v>1</v>
      </c>
      <c r="AT150" s="8" t="s">
        <v>84</v>
      </c>
      <c r="AU150" s="8" t="s">
        <v>2</v>
      </c>
      <c r="AY150" s="9" t="s">
        <v>3</v>
      </c>
      <c r="BE150" s="11">
        <f>IF(N150="základná",J150,0)</f>
        <v>0</v>
      </c>
      <c r="BF150" s="11">
        <f>IF(N150="znížená",J150,0)</f>
        <v>0</v>
      </c>
      <c r="BG150" s="11">
        <f>IF(N150="zákl. prenesená",J150,0)</f>
        <v>0</v>
      </c>
      <c r="BH150" s="11">
        <f>IF(N150="zníž. prenesená",J150,0)</f>
        <v>0</v>
      </c>
      <c r="BI150" s="11">
        <f>IF(N150="nulová",J150,0)</f>
        <v>0</v>
      </c>
      <c r="BJ150" s="9" t="s">
        <v>2</v>
      </c>
      <c r="BK150" s="10">
        <f>ROUND(I150*H150,3)</f>
        <v>0</v>
      </c>
      <c r="BL150" s="9" t="s">
        <v>1</v>
      </c>
      <c r="BM150" s="8" t="s">
        <v>96</v>
      </c>
    </row>
    <row r="151" spans="2:65" s="3" customFormat="1" ht="24" customHeight="1" x14ac:dyDescent="0.25">
      <c r="B151" s="24"/>
      <c r="C151" s="47" t="s">
        <v>95</v>
      </c>
      <c r="D151" s="47" t="s">
        <v>84</v>
      </c>
      <c r="E151" s="46" t="s">
        <v>94</v>
      </c>
      <c r="F151" s="42" t="s">
        <v>93</v>
      </c>
      <c r="G151" s="45" t="s">
        <v>77</v>
      </c>
      <c r="H151" s="43">
        <v>1188</v>
      </c>
      <c r="I151" s="44"/>
      <c r="J151" s="43">
        <f>ROUND(I151*H151,3)</f>
        <v>0</v>
      </c>
      <c r="K151" s="42" t="s">
        <v>7</v>
      </c>
      <c r="L151" s="4"/>
      <c r="M151" s="41" t="s">
        <v>7</v>
      </c>
      <c r="N151" s="40" t="s">
        <v>6</v>
      </c>
      <c r="P151" s="26">
        <f>O151*H151</f>
        <v>0</v>
      </c>
      <c r="Q151" s="26">
        <v>0</v>
      </c>
      <c r="R151" s="26">
        <f>Q151*H151</f>
        <v>0</v>
      </c>
      <c r="S151" s="26">
        <v>0</v>
      </c>
      <c r="T151" s="25">
        <f>S151*H151</f>
        <v>0</v>
      </c>
      <c r="AR151" s="8" t="s">
        <v>1</v>
      </c>
      <c r="AT151" s="8" t="s">
        <v>84</v>
      </c>
      <c r="AU151" s="8" t="s">
        <v>2</v>
      </c>
      <c r="AY151" s="9" t="s">
        <v>3</v>
      </c>
      <c r="BE151" s="11">
        <f>IF(N151="základná",J151,0)</f>
        <v>0</v>
      </c>
      <c r="BF151" s="11">
        <f>IF(N151="znížená",J151,0)</f>
        <v>0</v>
      </c>
      <c r="BG151" s="11">
        <f>IF(N151="zákl. prenesená",J151,0)</f>
        <v>0</v>
      </c>
      <c r="BH151" s="11">
        <f>IF(N151="zníž. prenesená",J151,0)</f>
        <v>0</v>
      </c>
      <c r="BI151" s="11">
        <f>IF(N151="nulová",J151,0)</f>
        <v>0</v>
      </c>
      <c r="BJ151" s="9" t="s">
        <v>2</v>
      </c>
      <c r="BK151" s="10">
        <f>ROUND(I151*H151,3)</f>
        <v>0</v>
      </c>
      <c r="BL151" s="9" t="s">
        <v>1</v>
      </c>
      <c r="BM151" s="8" t="s">
        <v>92</v>
      </c>
    </row>
    <row r="152" spans="2:65" s="3" customFormat="1" ht="16.5" customHeight="1" x14ac:dyDescent="0.25">
      <c r="B152" s="24"/>
      <c r="C152" s="47" t="s">
        <v>91</v>
      </c>
      <c r="D152" s="47" t="s">
        <v>84</v>
      </c>
      <c r="E152" s="46" t="s">
        <v>90</v>
      </c>
      <c r="F152" s="42" t="s">
        <v>89</v>
      </c>
      <c r="G152" s="45" t="s">
        <v>77</v>
      </c>
      <c r="H152" s="43">
        <v>830</v>
      </c>
      <c r="I152" s="44"/>
      <c r="J152" s="43">
        <f>ROUND(I152*H152,3)</f>
        <v>0</v>
      </c>
      <c r="K152" s="42" t="s">
        <v>7</v>
      </c>
      <c r="L152" s="4"/>
      <c r="M152" s="41" t="s">
        <v>7</v>
      </c>
      <c r="N152" s="40" t="s">
        <v>6</v>
      </c>
      <c r="P152" s="26">
        <f>O152*H152</f>
        <v>0</v>
      </c>
      <c r="Q152" s="26">
        <v>0</v>
      </c>
      <c r="R152" s="26">
        <f>Q152*H152</f>
        <v>0</v>
      </c>
      <c r="S152" s="26">
        <v>0</v>
      </c>
      <c r="T152" s="25">
        <f>S152*H152</f>
        <v>0</v>
      </c>
      <c r="AR152" s="8" t="s">
        <v>1</v>
      </c>
      <c r="AT152" s="8" t="s">
        <v>84</v>
      </c>
      <c r="AU152" s="8" t="s">
        <v>2</v>
      </c>
      <c r="AY152" s="9" t="s">
        <v>3</v>
      </c>
      <c r="BE152" s="11">
        <f>IF(N152="základná",J152,0)</f>
        <v>0</v>
      </c>
      <c r="BF152" s="11">
        <f>IF(N152="znížená",J152,0)</f>
        <v>0</v>
      </c>
      <c r="BG152" s="11">
        <f>IF(N152="zákl. prenesená",J152,0)</f>
        <v>0</v>
      </c>
      <c r="BH152" s="11">
        <f>IF(N152="zníž. prenesená",J152,0)</f>
        <v>0</v>
      </c>
      <c r="BI152" s="11">
        <f>IF(N152="nulová",J152,0)</f>
        <v>0</v>
      </c>
      <c r="BJ152" s="9" t="s">
        <v>2</v>
      </c>
      <c r="BK152" s="10">
        <f>ROUND(I152*H152,3)</f>
        <v>0</v>
      </c>
      <c r="BL152" s="9" t="s">
        <v>1</v>
      </c>
      <c r="BM152" s="8" t="s">
        <v>88</v>
      </c>
    </row>
    <row r="153" spans="2:65" s="3" customFormat="1" ht="24" customHeight="1" x14ac:dyDescent="0.25">
      <c r="B153" s="24"/>
      <c r="C153" s="47" t="s">
        <v>87</v>
      </c>
      <c r="D153" s="47" t="s">
        <v>84</v>
      </c>
      <c r="E153" s="46" t="s">
        <v>86</v>
      </c>
      <c r="F153" s="42" t="s">
        <v>85</v>
      </c>
      <c r="G153" s="45" t="s">
        <v>77</v>
      </c>
      <c r="H153" s="43">
        <v>294</v>
      </c>
      <c r="I153" s="44"/>
      <c r="J153" s="43">
        <f>ROUND(I153*H153,3)</f>
        <v>0</v>
      </c>
      <c r="K153" s="42" t="s">
        <v>7</v>
      </c>
      <c r="L153" s="4"/>
      <c r="M153" s="41" t="s">
        <v>7</v>
      </c>
      <c r="N153" s="40" t="s">
        <v>6</v>
      </c>
      <c r="P153" s="26">
        <f>O153*H153</f>
        <v>0</v>
      </c>
      <c r="Q153" s="26">
        <v>0</v>
      </c>
      <c r="R153" s="26">
        <f>Q153*H153</f>
        <v>0</v>
      </c>
      <c r="S153" s="26">
        <v>0</v>
      </c>
      <c r="T153" s="25">
        <f>S153*H153</f>
        <v>0</v>
      </c>
      <c r="AR153" s="8" t="s">
        <v>1</v>
      </c>
      <c r="AT153" s="8" t="s">
        <v>84</v>
      </c>
      <c r="AU153" s="8" t="s">
        <v>2</v>
      </c>
      <c r="AY153" s="9" t="s">
        <v>3</v>
      </c>
      <c r="BE153" s="11">
        <f>IF(N153="základná",J153,0)</f>
        <v>0</v>
      </c>
      <c r="BF153" s="11">
        <f>IF(N153="znížená",J153,0)</f>
        <v>0</v>
      </c>
      <c r="BG153" s="11">
        <f>IF(N153="zákl. prenesená",J153,0)</f>
        <v>0</v>
      </c>
      <c r="BH153" s="11">
        <f>IF(N153="zníž. prenesená",J153,0)</f>
        <v>0</v>
      </c>
      <c r="BI153" s="11">
        <f>IF(N153="nulová",J153,0)</f>
        <v>0</v>
      </c>
      <c r="BJ153" s="9" t="s">
        <v>2</v>
      </c>
      <c r="BK153" s="10">
        <f>ROUND(I153*H153,3)</f>
        <v>0</v>
      </c>
      <c r="BL153" s="9" t="s">
        <v>1</v>
      </c>
      <c r="BM153" s="8" t="s">
        <v>83</v>
      </c>
    </row>
    <row r="154" spans="2:65" s="29" customFormat="1" ht="22.9" customHeight="1" x14ac:dyDescent="0.2">
      <c r="B154" s="36"/>
      <c r="D154" s="31" t="s">
        <v>29</v>
      </c>
      <c r="E154" s="39" t="s">
        <v>82</v>
      </c>
      <c r="F154" s="39" t="s">
        <v>81</v>
      </c>
      <c r="I154" s="38"/>
      <c r="J154" s="37">
        <f>BK154</f>
        <v>0</v>
      </c>
      <c r="L154" s="36"/>
      <c r="M154" s="35"/>
      <c r="P154" s="34">
        <f>SUM(P155:P165)</f>
        <v>0</v>
      </c>
      <c r="R154" s="34">
        <f>SUM(R155:R165)</f>
        <v>0</v>
      </c>
      <c r="T154" s="33">
        <f>SUM(T155:T165)</f>
        <v>0</v>
      </c>
      <c r="AR154" s="31" t="s">
        <v>28</v>
      </c>
      <c r="AT154" s="32" t="s">
        <v>29</v>
      </c>
      <c r="AU154" s="32" t="s">
        <v>28</v>
      </c>
      <c r="AY154" s="31" t="s">
        <v>3</v>
      </c>
      <c r="BK154" s="30">
        <f>SUM(BK155:BK165)</f>
        <v>0</v>
      </c>
    </row>
    <row r="155" spans="2:65" s="3" customFormat="1" ht="16.5" customHeight="1" x14ac:dyDescent="0.25">
      <c r="B155" s="24"/>
      <c r="C155" s="23" t="s">
        <v>80</v>
      </c>
      <c r="D155" s="23" t="s">
        <v>4</v>
      </c>
      <c r="E155" s="22" t="s">
        <v>79</v>
      </c>
      <c r="F155" s="18" t="s">
        <v>78</v>
      </c>
      <c r="G155" s="21" t="s">
        <v>77</v>
      </c>
      <c r="H155" s="19">
        <v>44</v>
      </c>
      <c r="I155" s="20"/>
      <c r="J155" s="19">
        <f>ROUND(I155*H155,3)</f>
        <v>0</v>
      </c>
      <c r="K155" s="18" t="s">
        <v>7</v>
      </c>
      <c r="L155" s="17"/>
      <c r="M155" s="28" t="s">
        <v>7</v>
      </c>
      <c r="N155" s="27" t="s">
        <v>6</v>
      </c>
      <c r="P155" s="26">
        <f>O155*H155</f>
        <v>0</v>
      </c>
      <c r="Q155" s="26">
        <v>0</v>
      </c>
      <c r="R155" s="26">
        <f>Q155*H155</f>
        <v>0</v>
      </c>
      <c r="S155" s="26">
        <v>0</v>
      </c>
      <c r="T155" s="25">
        <f>S155*H155</f>
        <v>0</v>
      </c>
      <c r="AR155" s="8" t="s">
        <v>5</v>
      </c>
      <c r="AT155" s="8" t="s">
        <v>4</v>
      </c>
      <c r="AU155" s="8" t="s">
        <v>2</v>
      </c>
      <c r="AY155" s="9" t="s">
        <v>3</v>
      </c>
      <c r="BE155" s="11">
        <f>IF(N155="základná",J155,0)</f>
        <v>0</v>
      </c>
      <c r="BF155" s="11">
        <f>IF(N155="znížená",J155,0)</f>
        <v>0</v>
      </c>
      <c r="BG155" s="11">
        <f>IF(N155="zákl. prenesená",J155,0)</f>
        <v>0</v>
      </c>
      <c r="BH155" s="11">
        <f>IF(N155="zníž. prenesená",J155,0)</f>
        <v>0</v>
      </c>
      <c r="BI155" s="11">
        <f>IF(N155="nulová",J155,0)</f>
        <v>0</v>
      </c>
      <c r="BJ155" s="9" t="s">
        <v>2</v>
      </c>
      <c r="BK155" s="10">
        <f>ROUND(I155*H155,3)</f>
        <v>0</v>
      </c>
      <c r="BL155" s="9" t="s">
        <v>1</v>
      </c>
      <c r="BM155" s="8" t="s">
        <v>76</v>
      </c>
    </row>
    <row r="156" spans="2:65" s="3" customFormat="1" ht="16.5" customHeight="1" x14ac:dyDescent="0.25">
      <c r="B156" s="24"/>
      <c r="C156" s="23" t="s">
        <v>75</v>
      </c>
      <c r="D156" s="23" t="s">
        <v>4</v>
      </c>
      <c r="E156" s="22" t="s">
        <v>74</v>
      </c>
      <c r="F156" s="18" t="s">
        <v>73</v>
      </c>
      <c r="G156" s="21" t="s">
        <v>8</v>
      </c>
      <c r="H156" s="19">
        <v>220</v>
      </c>
      <c r="I156" s="20"/>
      <c r="J156" s="19">
        <f>ROUND(I156*H156,3)</f>
        <v>0</v>
      </c>
      <c r="K156" s="18" t="s">
        <v>7</v>
      </c>
      <c r="L156" s="17"/>
      <c r="M156" s="28" t="s">
        <v>7</v>
      </c>
      <c r="N156" s="27" t="s">
        <v>6</v>
      </c>
      <c r="P156" s="26">
        <f>O156*H156</f>
        <v>0</v>
      </c>
      <c r="Q156" s="26">
        <v>0</v>
      </c>
      <c r="R156" s="26">
        <f>Q156*H156</f>
        <v>0</v>
      </c>
      <c r="S156" s="26">
        <v>0</v>
      </c>
      <c r="T156" s="25">
        <f>S156*H156</f>
        <v>0</v>
      </c>
      <c r="AR156" s="8" t="s">
        <v>5</v>
      </c>
      <c r="AT156" s="8" t="s">
        <v>4</v>
      </c>
      <c r="AU156" s="8" t="s">
        <v>2</v>
      </c>
      <c r="AY156" s="9" t="s">
        <v>3</v>
      </c>
      <c r="BE156" s="11">
        <f>IF(N156="základná",J156,0)</f>
        <v>0</v>
      </c>
      <c r="BF156" s="11">
        <f>IF(N156="znížená",J156,0)</f>
        <v>0</v>
      </c>
      <c r="BG156" s="11">
        <f>IF(N156="zákl. prenesená",J156,0)</f>
        <v>0</v>
      </c>
      <c r="BH156" s="11">
        <f>IF(N156="zníž. prenesená",J156,0)</f>
        <v>0</v>
      </c>
      <c r="BI156" s="11">
        <f>IF(N156="nulová",J156,0)</f>
        <v>0</v>
      </c>
      <c r="BJ156" s="9" t="s">
        <v>2</v>
      </c>
      <c r="BK156" s="10">
        <f>ROUND(I156*H156,3)</f>
        <v>0</v>
      </c>
      <c r="BL156" s="9" t="s">
        <v>1</v>
      </c>
      <c r="BM156" s="8" t="s">
        <v>72</v>
      </c>
    </row>
    <row r="157" spans="2:65" s="3" customFormat="1" ht="16.5" customHeight="1" x14ac:dyDescent="0.25">
      <c r="B157" s="24"/>
      <c r="C157" s="23" t="s">
        <v>71</v>
      </c>
      <c r="D157" s="23" t="s">
        <v>4</v>
      </c>
      <c r="E157" s="22" t="s">
        <v>70</v>
      </c>
      <c r="F157" s="18" t="s">
        <v>69</v>
      </c>
      <c r="G157" s="21" t="s">
        <v>68</v>
      </c>
      <c r="H157" s="19">
        <v>50</v>
      </c>
      <c r="I157" s="20"/>
      <c r="J157" s="19">
        <f>ROUND(I157*H157,3)</f>
        <v>0</v>
      </c>
      <c r="K157" s="18" t="s">
        <v>7</v>
      </c>
      <c r="L157" s="17"/>
      <c r="M157" s="28" t="s">
        <v>7</v>
      </c>
      <c r="N157" s="27" t="s">
        <v>6</v>
      </c>
      <c r="P157" s="26">
        <f>O157*H157</f>
        <v>0</v>
      </c>
      <c r="Q157" s="26">
        <v>0</v>
      </c>
      <c r="R157" s="26">
        <f>Q157*H157</f>
        <v>0</v>
      </c>
      <c r="S157" s="26">
        <v>0</v>
      </c>
      <c r="T157" s="25">
        <f>S157*H157</f>
        <v>0</v>
      </c>
      <c r="AR157" s="8" t="s">
        <v>5</v>
      </c>
      <c r="AT157" s="8" t="s">
        <v>4</v>
      </c>
      <c r="AU157" s="8" t="s">
        <v>2</v>
      </c>
      <c r="AY157" s="9" t="s">
        <v>3</v>
      </c>
      <c r="BE157" s="11">
        <f>IF(N157="základná",J157,0)</f>
        <v>0</v>
      </c>
      <c r="BF157" s="11">
        <f>IF(N157="znížená",J157,0)</f>
        <v>0</v>
      </c>
      <c r="BG157" s="11">
        <f>IF(N157="zákl. prenesená",J157,0)</f>
        <v>0</v>
      </c>
      <c r="BH157" s="11">
        <f>IF(N157="zníž. prenesená",J157,0)</f>
        <v>0</v>
      </c>
      <c r="BI157" s="11">
        <f>IF(N157="nulová",J157,0)</f>
        <v>0</v>
      </c>
      <c r="BJ157" s="9" t="s">
        <v>2</v>
      </c>
      <c r="BK157" s="10">
        <f>ROUND(I157*H157,3)</f>
        <v>0</v>
      </c>
      <c r="BL157" s="9" t="s">
        <v>1</v>
      </c>
      <c r="BM157" s="8" t="s">
        <v>67</v>
      </c>
    </row>
    <row r="158" spans="2:65" s="3" customFormat="1" ht="16.5" customHeight="1" x14ac:dyDescent="0.25">
      <c r="B158" s="24"/>
      <c r="C158" s="23" t="s">
        <v>66</v>
      </c>
      <c r="D158" s="23" t="s">
        <v>4</v>
      </c>
      <c r="E158" s="22" t="s">
        <v>65</v>
      </c>
      <c r="F158" s="18" t="s">
        <v>64</v>
      </c>
      <c r="G158" s="21" t="s">
        <v>8</v>
      </c>
      <c r="H158" s="19">
        <v>200</v>
      </c>
      <c r="I158" s="20"/>
      <c r="J158" s="19">
        <f>ROUND(I158*H158,3)</f>
        <v>0</v>
      </c>
      <c r="K158" s="18" t="s">
        <v>7</v>
      </c>
      <c r="L158" s="17"/>
      <c r="M158" s="28" t="s">
        <v>7</v>
      </c>
      <c r="N158" s="27" t="s">
        <v>6</v>
      </c>
      <c r="P158" s="26">
        <f>O158*H158</f>
        <v>0</v>
      </c>
      <c r="Q158" s="26">
        <v>0</v>
      </c>
      <c r="R158" s="26">
        <f>Q158*H158</f>
        <v>0</v>
      </c>
      <c r="S158" s="26">
        <v>0</v>
      </c>
      <c r="T158" s="25">
        <f>S158*H158</f>
        <v>0</v>
      </c>
      <c r="AR158" s="8" t="s">
        <v>5</v>
      </c>
      <c r="AT158" s="8" t="s">
        <v>4</v>
      </c>
      <c r="AU158" s="8" t="s">
        <v>2</v>
      </c>
      <c r="AY158" s="9" t="s">
        <v>3</v>
      </c>
      <c r="BE158" s="11">
        <f>IF(N158="základná",J158,0)</f>
        <v>0</v>
      </c>
      <c r="BF158" s="11">
        <f>IF(N158="znížená",J158,0)</f>
        <v>0</v>
      </c>
      <c r="BG158" s="11">
        <f>IF(N158="zákl. prenesená",J158,0)</f>
        <v>0</v>
      </c>
      <c r="BH158" s="11">
        <f>IF(N158="zníž. prenesená",J158,0)</f>
        <v>0</v>
      </c>
      <c r="BI158" s="11">
        <f>IF(N158="nulová",J158,0)</f>
        <v>0</v>
      </c>
      <c r="BJ158" s="9" t="s">
        <v>2</v>
      </c>
      <c r="BK158" s="10">
        <f>ROUND(I158*H158,3)</f>
        <v>0</v>
      </c>
      <c r="BL158" s="9" t="s">
        <v>1</v>
      </c>
      <c r="BM158" s="8" t="s">
        <v>63</v>
      </c>
    </row>
    <row r="159" spans="2:65" s="3" customFormat="1" ht="16.5" customHeight="1" x14ac:dyDescent="0.25">
      <c r="B159" s="24"/>
      <c r="C159" s="23" t="s">
        <v>62</v>
      </c>
      <c r="D159" s="23" t="s">
        <v>4</v>
      </c>
      <c r="E159" s="22" t="s">
        <v>61</v>
      </c>
      <c r="F159" s="18" t="s">
        <v>60</v>
      </c>
      <c r="G159" s="21" t="s">
        <v>8</v>
      </c>
      <c r="H159" s="19">
        <v>6</v>
      </c>
      <c r="I159" s="20"/>
      <c r="J159" s="19">
        <f>ROUND(I159*H159,3)</f>
        <v>0</v>
      </c>
      <c r="K159" s="18" t="s">
        <v>7</v>
      </c>
      <c r="L159" s="17"/>
      <c r="M159" s="28" t="s">
        <v>7</v>
      </c>
      <c r="N159" s="27" t="s">
        <v>6</v>
      </c>
      <c r="P159" s="26">
        <f>O159*H159</f>
        <v>0</v>
      </c>
      <c r="Q159" s="26">
        <v>0</v>
      </c>
      <c r="R159" s="26">
        <f>Q159*H159</f>
        <v>0</v>
      </c>
      <c r="S159" s="26">
        <v>0</v>
      </c>
      <c r="T159" s="25">
        <f>S159*H159</f>
        <v>0</v>
      </c>
      <c r="AR159" s="8" t="s">
        <v>5</v>
      </c>
      <c r="AT159" s="8" t="s">
        <v>4</v>
      </c>
      <c r="AU159" s="8" t="s">
        <v>2</v>
      </c>
      <c r="AY159" s="9" t="s">
        <v>3</v>
      </c>
      <c r="BE159" s="11">
        <f>IF(N159="základná",J159,0)</f>
        <v>0</v>
      </c>
      <c r="BF159" s="11">
        <f>IF(N159="znížená",J159,0)</f>
        <v>0</v>
      </c>
      <c r="BG159" s="11">
        <f>IF(N159="zákl. prenesená",J159,0)</f>
        <v>0</v>
      </c>
      <c r="BH159" s="11">
        <f>IF(N159="zníž. prenesená",J159,0)</f>
        <v>0</v>
      </c>
      <c r="BI159" s="11">
        <f>IF(N159="nulová",J159,0)</f>
        <v>0</v>
      </c>
      <c r="BJ159" s="9" t="s">
        <v>2</v>
      </c>
      <c r="BK159" s="10">
        <f>ROUND(I159*H159,3)</f>
        <v>0</v>
      </c>
      <c r="BL159" s="9" t="s">
        <v>1</v>
      </c>
      <c r="BM159" s="8" t="s">
        <v>59</v>
      </c>
    </row>
    <row r="160" spans="2:65" s="3" customFormat="1" ht="16.5" customHeight="1" x14ac:dyDescent="0.25">
      <c r="B160" s="24"/>
      <c r="C160" s="23" t="s">
        <v>58</v>
      </c>
      <c r="D160" s="23" t="s">
        <v>4</v>
      </c>
      <c r="E160" s="22" t="s">
        <v>57</v>
      </c>
      <c r="F160" s="18" t="s">
        <v>56</v>
      </c>
      <c r="G160" s="21" t="s">
        <v>55</v>
      </c>
      <c r="H160" s="19">
        <v>3</v>
      </c>
      <c r="I160" s="20"/>
      <c r="J160" s="19">
        <f>ROUND(I160*H160,3)</f>
        <v>0</v>
      </c>
      <c r="K160" s="18" t="s">
        <v>7</v>
      </c>
      <c r="L160" s="17"/>
      <c r="M160" s="28" t="s">
        <v>7</v>
      </c>
      <c r="N160" s="27" t="s">
        <v>6</v>
      </c>
      <c r="P160" s="26">
        <f>O160*H160</f>
        <v>0</v>
      </c>
      <c r="Q160" s="26">
        <v>0</v>
      </c>
      <c r="R160" s="26">
        <f>Q160*H160</f>
        <v>0</v>
      </c>
      <c r="S160" s="26">
        <v>0</v>
      </c>
      <c r="T160" s="25">
        <f>S160*H160</f>
        <v>0</v>
      </c>
      <c r="AR160" s="8" t="s">
        <v>5</v>
      </c>
      <c r="AT160" s="8" t="s">
        <v>4</v>
      </c>
      <c r="AU160" s="8" t="s">
        <v>2</v>
      </c>
      <c r="AY160" s="9" t="s">
        <v>3</v>
      </c>
      <c r="BE160" s="11">
        <f>IF(N160="základná",J160,0)</f>
        <v>0</v>
      </c>
      <c r="BF160" s="11">
        <f>IF(N160="znížená",J160,0)</f>
        <v>0</v>
      </c>
      <c r="BG160" s="11">
        <f>IF(N160="zákl. prenesená",J160,0)</f>
        <v>0</v>
      </c>
      <c r="BH160" s="11">
        <f>IF(N160="zníž. prenesená",J160,0)</f>
        <v>0</v>
      </c>
      <c r="BI160" s="11">
        <f>IF(N160="nulová",J160,0)</f>
        <v>0</v>
      </c>
      <c r="BJ160" s="9" t="s">
        <v>2</v>
      </c>
      <c r="BK160" s="10">
        <f>ROUND(I160*H160,3)</f>
        <v>0</v>
      </c>
      <c r="BL160" s="9" t="s">
        <v>1</v>
      </c>
      <c r="BM160" s="8" t="s">
        <v>54</v>
      </c>
    </row>
    <row r="161" spans="2:65" s="3" customFormat="1" ht="16.5" customHeight="1" x14ac:dyDescent="0.25">
      <c r="B161" s="24"/>
      <c r="C161" s="23" t="s">
        <v>53</v>
      </c>
      <c r="D161" s="23" t="s">
        <v>4</v>
      </c>
      <c r="E161" s="22" t="s">
        <v>52</v>
      </c>
      <c r="F161" s="18" t="s">
        <v>51</v>
      </c>
      <c r="G161" s="21" t="s">
        <v>50</v>
      </c>
      <c r="H161" s="19">
        <v>4.5</v>
      </c>
      <c r="I161" s="20"/>
      <c r="J161" s="19">
        <f>ROUND(I161*H161,3)</f>
        <v>0</v>
      </c>
      <c r="K161" s="18" t="s">
        <v>7</v>
      </c>
      <c r="L161" s="17"/>
      <c r="M161" s="28" t="s">
        <v>7</v>
      </c>
      <c r="N161" s="27" t="s">
        <v>6</v>
      </c>
      <c r="P161" s="26">
        <f>O161*H161</f>
        <v>0</v>
      </c>
      <c r="Q161" s="26">
        <v>0</v>
      </c>
      <c r="R161" s="26">
        <f>Q161*H161</f>
        <v>0</v>
      </c>
      <c r="S161" s="26">
        <v>0</v>
      </c>
      <c r="T161" s="25">
        <f>S161*H161</f>
        <v>0</v>
      </c>
      <c r="AR161" s="8" t="s">
        <v>5</v>
      </c>
      <c r="AT161" s="8" t="s">
        <v>4</v>
      </c>
      <c r="AU161" s="8" t="s">
        <v>2</v>
      </c>
      <c r="AY161" s="9" t="s">
        <v>3</v>
      </c>
      <c r="BE161" s="11">
        <f>IF(N161="základná",J161,0)</f>
        <v>0</v>
      </c>
      <c r="BF161" s="11">
        <f>IF(N161="znížená",J161,0)</f>
        <v>0</v>
      </c>
      <c r="BG161" s="11">
        <f>IF(N161="zákl. prenesená",J161,0)</f>
        <v>0</v>
      </c>
      <c r="BH161" s="11">
        <f>IF(N161="zníž. prenesená",J161,0)</f>
        <v>0</v>
      </c>
      <c r="BI161" s="11">
        <f>IF(N161="nulová",J161,0)</f>
        <v>0</v>
      </c>
      <c r="BJ161" s="9" t="s">
        <v>2</v>
      </c>
      <c r="BK161" s="10">
        <f>ROUND(I161*H161,3)</f>
        <v>0</v>
      </c>
      <c r="BL161" s="9" t="s">
        <v>1</v>
      </c>
      <c r="BM161" s="8" t="s">
        <v>49</v>
      </c>
    </row>
    <row r="162" spans="2:65" s="3" customFormat="1" ht="16.5" customHeight="1" x14ac:dyDescent="0.25">
      <c r="B162" s="24"/>
      <c r="C162" s="23" t="s">
        <v>48</v>
      </c>
      <c r="D162" s="23" t="s">
        <v>4</v>
      </c>
      <c r="E162" s="22" t="s">
        <v>47</v>
      </c>
      <c r="F162" s="18" t="s">
        <v>46</v>
      </c>
      <c r="G162" s="21" t="s">
        <v>33</v>
      </c>
      <c r="H162" s="19">
        <v>2</v>
      </c>
      <c r="I162" s="20"/>
      <c r="J162" s="19">
        <f>ROUND(I162*H162,3)</f>
        <v>0</v>
      </c>
      <c r="K162" s="18" t="s">
        <v>7</v>
      </c>
      <c r="L162" s="17"/>
      <c r="M162" s="28" t="s">
        <v>7</v>
      </c>
      <c r="N162" s="27" t="s">
        <v>6</v>
      </c>
      <c r="P162" s="26">
        <f>O162*H162</f>
        <v>0</v>
      </c>
      <c r="Q162" s="26">
        <v>0</v>
      </c>
      <c r="R162" s="26">
        <f>Q162*H162</f>
        <v>0</v>
      </c>
      <c r="S162" s="26">
        <v>0</v>
      </c>
      <c r="T162" s="25">
        <f>S162*H162</f>
        <v>0</v>
      </c>
      <c r="AR162" s="8" t="s">
        <v>5</v>
      </c>
      <c r="AT162" s="8" t="s">
        <v>4</v>
      </c>
      <c r="AU162" s="8" t="s">
        <v>2</v>
      </c>
      <c r="AY162" s="9" t="s">
        <v>3</v>
      </c>
      <c r="BE162" s="11">
        <f>IF(N162="základná",J162,0)</f>
        <v>0</v>
      </c>
      <c r="BF162" s="11">
        <f>IF(N162="znížená",J162,0)</f>
        <v>0</v>
      </c>
      <c r="BG162" s="11">
        <f>IF(N162="zákl. prenesená",J162,0)</f>
        <v>0</v>
      </c>
      <c r="BH162" s="11">
        <f>IF(N162="zníž. prenesená",J162,0)</f>
        <v>0</v>
      </c>
      <c r="BI162" s="11">
        <f>IF(N162="nulová",J162,0)</f>
        <v>0</v>
      </c>
      <c r="BJ162" s="9" t="s">
        <v>2</v>
      </c>
      <c r="BK162" s="10">
        <f>ROUND(I162*H162,3)</f>
        <v>0</v>
      </c>
      <c r="BL162" s="9" t="s">
        <v>1</v>
      </c>
      <c r="BM162" s="8" t="s">
        <v>45</v>
      </c>
    </row>
    <row r="163" spans="2:65" s="3" customFormat="1" ht="16.5" customHeight="1" x14ac:dyDescent="0.25">
      <c r="B163" s="24"/>
      <c r="C163" s="23" t="s">
        <v>44</v>
      </c>
      <c r="D163" s="23" t="s">
        <v>4</v>
      </c>
      <c r="E163" s="22" t="s">
        <v>43</v>
      </c>
      <c r="F163" s="18" t="s">
        <v>42</v>
      </c>
      <c r="G163" s="21" t="s">
        <v>33</v>
      </c>
      <c r="H163" s="19">
        <v>34</v>
      </c>
      <c r="I163" s="20"/>
      <c r="J163" s="19">
        <f>ROUND(I163*H163,3)</f>
        <v>0</v>
      </c>
      <c r="K163" s="18" t="s">
        <v>7</v>
      </c>
      <c r="L163" s="17"/>
      <c r="M163" s="28" t="s">
        <v>7</v>
      </c>
      <c r="N163" s="27" t="s">
        <v>6</v>
      </c>
      <c r="P163" s="26">
        <f>O163*H163</f>
        <v>0</v>
      </c>
      <c r="Q163" s="26">
        <v>0</v>
      </c>
      <c r="R163" s="26">
        <f>Q163*H163</f>
        <v>0</v>
      </c>
      <c r="S163" s="26">
        <v>0</v>
      </c>
      <c r="T163" s="25">
        <f>S163*H163</f>
        <v>0</v>
      </c>
      <c r="AR163" s="8" t="s">
        <v>5</v>
      </c>
      <c r="AT163" s="8" t="s">
        <v>4</v>
      </c>
      <c r="AU163" s="8" t="s">
        <v>2</v>
      </c>
      <c r="AY163" s="9" t="s">
        <v>3</v>
      </c>
      <c r="BE163" s="11">
        <f>IF(N163="základná",J163,0)</f>
        <v>0</v>
      </c>
      <c r="BF163" s="11">
        <f>IF(N163="znížená",J163,0)</f>
        <v>0</v>
      </c>
      <c r="BG163" s="11">
        <f>IF(N163="zákl. prenesená",J163,0)</f>
        <v>0</v>
      </c>
      <c r="BH163" s="11">
        <f>IF(N163="zníž. prenesená",J163,0)</f>
        <v>0</v>
      </c>
      <c r="BI163" s="11">
        <f>IF(N163="nulová",J163,0)</f>
        <v>0</v>
      </c>
      <c r="BJ163" s="9" t="s">
        <v>2</v>
      </c>
      <c r="BK163" s="10">
        <f>ROUND(I163*H163,3)</f>
        <v>0</v>
      </c>
      <c r="BL163" s="9" t="s">
        <v>1</v>
      </c>
      <c r="BM163" s="8" t="s">
        <v>41</v>
      </c>
    </row>
    <row r="164" spans="2:65" s="3" customFormat="1" ht="16.5" customHeight="1" x14ac:dyDescent="0.25">
      <c r="B164" s="24"/>
      <c r="C164" s="23" t="s">
        <v>40</v>
      </c>
      <c r="D164" s="23" t="s">
        <v>4</v>
      </c>
      <c r="E164" s="22" t="s">
        <v>39</v>
      </c>
      <c r="F164" s="18" t="s">
        <v>38</v>
      </c>
      <c r="G164" s="21" t="s">
        <v>33</v>
      </c>
      <c r="H164" s="19">
        <v>25</v>
      </c>
      <c r="I164" s="20"/>
      <c r="J164" s="19">
        <f>ROUND(I164*H164,3)</f>
        <v>0</v>
      </c>
      <c r="K164" s="18" t="s">
        <v>7</v>
      </c>
      <c r="L164" s="17"/>
      <c r="M164" s="28" t="s">
        <v>7</v>
      </c>
      <c r="N164" s="27" t="s">
        <v>6</v>
      </c>
      <c r="P164" s="26">
        <f>O164*H164</f>
        <v>0</v>
      </c>
      <c r="Q164" s="26">
        <v>0</v>
      </c>
      <c r="R164" s="26">
        <f>Q164*H164</f>
        <v>0</v>
      </c>
      <c r="S164" s="26">
        <v>0</v>
      </c>
      <c r="T164" s="25">
        <f>S164*H164</f>
        <v>0</v>
      </c>
      <c r="AR164" s="8" t="s">
        <v>5</v>
      </c>
      <c r="AT164" s="8" t="s">
        <v>4</v>
      </c>
      <c r="AU164" s="8" t="s">
        <v>2</v>
      </c>
      <c r="AY164" s="9" t="s">
        <v>3</v>
      </c>
      <c r="BE164" s="11">
        <f>IF(N164="základná",J164,0)</f>
        <v>0</v>
      </c>
      <c r="BF164" s="11">
        <f>IF(N164="znížená",J164,0)</f>
        <v>0</v>
      </c>
      <c r="BG164" s="11">
        <f>IF(N164="zákl. prenesená",J164,0)</f>
        <v>0</v>
      </c>
      <c r="BH164" s="11">
        <f>IF(N164="zníž. prenesená",J164,0)</f>
        <v>0</v>
      </c>
      <c r="BI164" s="11">
        <f>IF(N164="nulová",J164,0)</f>
        <v>0</v>
      </c>
      <c r="BJ164" s="9" t="s">
        <v>2</v>
      </c>
      <c r="BK164" s="10">
        <f>ROUND(I164*H164,3)</f>
        <v>0</v>
      </c>
      <c r="BL164" s="9" t="s">
        <v>1</v>
      </c>
      <c r="BM164" s="8" t="s">
        <v>37</v>
      </c>
    </row>
    <row r="165" spans="2:65" s="3" customFormat="1" ht="16.5" customHeight="1" x14ac:dyDescent="0.25">
      <c r="B165" s="24"/>
      <c r="C165" s="23" t="s">
        <v>36</v>
      </c>
      <c r="D165" s="23" t="s">
        <v>4</v>
      </c>
      <c r="E165" s="22" t="s">
        <v>35</v>
      </c>
      <c r="F165" s="18" t="s">
        <v>34</v>
      </c>
      <c r="G165" s="21" t="s">
        <v>33</v>
      </c>
      <c r="H165" s="19">
        <v>8.8000000000000007</v>
      </c>
      <c r="I165" s="20"/>
      <c r="J165" s="19">
        <f>ROUND(I165*H165,3)</f>
        <v>0</v>
      </c>
      <c r="K165" s="18" t="s">
        <v>7</v>
      </c>
      <c r="L165" s="17"/>
      <c r="M165" s="28" t="s">
        <v>7</v>
      </c>
      <c r="N165" s="27" t="s">
        <v>6</v>
      </c>
      <c r="P165" s="26">
        <f>O165*H165</f>
        <v>0</v>
      </c>
      <c r="Q165" s="26">
        <v>0</v>
      </c>
      <c r="R165" s="26">
        <f>Q165*H165</f>
        <v>0</v>
      </c>
      <c r="S165" s="26">
        <v>0</v>
      </c>
      <c r="T165" s="25">
        <f>S165*H165</f>
        <v>0</v>
      </c>
      <c r="AR165" s="8" t="s">
        <v>5</v>
      </c>
      <c r="AT165" s="8" t="s">
        <v>4</v>
      </c>
      <c r="AU165" s="8" t="s">
        <v>2</v>
      </c>
      <c r="AY165" s="9" t="s">
        <v>3</v>
      </c>
      <c r="BE165" s="11">
        <f>IF(N165="základná",J165,0)</f>
        <v>0</v>
      </c>
      <c r="BF165" s="11">
        <f>IF(N165="znížená",J165,0)</f>
        <v>0</v>
      </c>
      <c r="BG165" s="11">
        <f>IF(N165="zákl. prenesená",J165,0)</f>
        <v>0</v>
      </c>
      <c r="BH165" s="11">
        <f>IF(N165="zníž. prenesená",J165,0)</f>
        <v>0</v>
      </c>
      <c r="BI165" s="11">
        <f>IF(N165="nulová",J165,0)</f>
        <v>0</v>
      </c>
      <c r="BJ165" s="9" t="s">
        <v>2</v>
      </c>
      <c r="BK165" s="10">
        <f>ROUND(I165*H165,3)</f>
        <v>0</v>
      </c>
      <c r="BL165" s="9" t="s">
        <v>1</v>
      </c>
      <c r="BM165" s="8" t="s">
        <v>32</v>
      </c>
    </row>
    <row r="166" spans="2:65" s="29" customFormat="1" ht="22.9" customHeight="1" x14ac:dyDescent="0.2">
      <c r="B166" s="36"/>
      <c r="D166" s="31" t="s">
        <v>29</v>
      </c>
      <c r="E166" s="39" t="s">
        <v>31</v>
      </c>
      <c r="F166" s="39" t="s">
        <v>30</v>
      </c>
      <c r="I166" s="38"/>
      <c r="J166" s="37">
        <f>BK166</f>
        <v>0</v>
      </c>
      <c r="L166" s="36"/>
      <c r="M166" s="35"/>
      <c r="P166" s="34">
        <f>SUM(P167:P171)</f>
        <v>0</v>
      </c>
      <c r="R166" s="34">
        <f>SUM(R167:R171)</f>
        <v>0</v>
      </c>
      <c r="T166" s="33">
        <f>SUM(T167:T171)</f>
        <v>0</v>
      </c>
      <c r="AR166" s="31" t="s">
        <v>28</v>
      </c>
      <c r="AT166" s="32" t="s">
        <v>29</v>
      </c>
      <c r="AU166" s="32" t="s">
        <v>28</v>
      </c>
      <c r="AY166" s="31" t="s">
        <v>3</v>
      </c>
      <c r="BK166" s="30">
        <f>SUM(BK167:BK171)</f>
        <v>0</v>
      </c>
    </row>
    <row r="167" spans="2:65" s="3" customFormat="1" ht="16.5" customHeight="1" x14ac:dyDescent="0.25">
      <c r="B167" s="24"/>
      <c r="C167" s="23" t="s">
        <v>27</v>
      </c>
      <c r="D167" s="23" t="s">
        <v>4</v>
      </c>
      <c r="E167" s="22" t="s">
        <v>26</v>
      </c>
      <c r="F167" s="18" t="s">
        <v>25</v>
      </c>
      <c r="G167" s="21" t="s">
        <v>8</v>
      </c>
      <c r="H167" s="19">
        <v>59</v>
      </c>
      <c r="I167" s="20"/>
      <c r="J167" s="19">
        <f>ROUND(I167*H167,3)</f>
        <v>0</v>
      </c>
      <c r="K167" s="18" t="s">
        <v>7</v>
      </c>
      <c r="L167" s="17"/>
      <c r="M167" s="28" t="s">
        <v>7</v>
      </c>
      <c r="N167" s="27" t="s">
        <v>6</v>
      </c>
      <c r="P167" s="26">
        <f>O167*H167</f>
        <v>0</v>
      </c>
      <c r="Q167" s="26">
        <v>0</v>
      </c>
      <c r="R167" s="26">
        <f>Q167*H167</f>
        <v>0</v>
      </c>
      <c r="S167" s="26">
        <v>0</v>
      </c>
      <c r="T167" s="25">
        <f>S167*H167</f>
        <v>0</v>
      </c>
      <c r="AR167" s="8" t="s">
        <v>5</v>
      </c>
      <c r="AT167" s="8" t="s">
        <v>4</v>
      </c>
      <c r="AU167" s="8" t="s">
        <v>2</v>
      </c>
      <c r="AY167" s="9" t="s">
        <v>3</v>
      </c>
      <c r="BE167" s="11">
        <f>IF(N167="základná",J167,0)</f>
        <v>0</v>
      </c>
      <c r="BF167" s="11">
        <f>IF(N167="znížená",J167,0)</f>
        <v>0</v>
      </c>
      <c r="BG167" s="11">
        <f>IF(N167="zákl. prenesená",J167,0)</f>
        <v>0</v>
      </c>
      <c r="BH167" s="11">
        <f>IF(N167="zníž. prenesená",J167,0)</f>
        <v>0</v>
      </c>
      <c r="BI167" s="11">
        <f>IF(N167="nulová",J167,0)</f>
        <v>0</v>
      </c>
      <c r="BJ167" s="9" t="s">
        <v>2</v>
      </c>
      <c r="BK167" s="10">
        <f>ROUND(I167*H167,3)</f>
        <v>0</v>
      </c>
      <c r="BL167" s="9" t="s">
        <v>1</v>
      </c>
      <c r="BM167" s="8" t="s">
        <v>24</v>
      </c>
    </row>
    <row r="168" spans="2:65" s="3" customFormat="1" ht="24" customHeight="1" x14ac:dyDescent="0.25">
      <c r="B168" s="24"/>
      <c r="C168" s="23" t="s">
        <v>23</v>
      </c>
      <c r="D168" s="23" t="s">
        <v>4</v>
      </c>
      <c r="E168" s="22" t="s">
        <v>22</v>
      </c>
      <c r="F168" s="18" t="s">
        <v>21</v>
      </c>
      <c r="G168" s="21" t="s">
        <v>8</v>
      </c>
      <c r="H168" s="19">
        <v>58</v>
      </c>
      <c r="I168" s="20"/>
      <c r="J168" s="19">
        <f>ROUND(I168*H168,3)</f>
        <v>0</v>
      </c>
      <c r="K168" s="18" t="s">
        <v>7</v>
      </c>
      <c r="L168" s="17"/>
      <c r="M168" s="28" t="s">
        <v>7</v>
      </c>
      <c r="N168" s="27" t="s">
        <v>6</v>
      </c>
      <c r="P168" s="26">
        <f>O168*H168</f>
        <v>0</v>
      </c>
      <c r="Q168" s="26">
        <v>0</v>
      </c>
      <c r="R168" s="26">
        <f>Q168*H168</f>
        <v>0</v>
      </c>
      <c r="S168" s="26">
        <v>0</v>
      </c>
      <c r="T168" s="25">
        <f>S168*H168</f>
        <v>0</v>
      </c>
      <c r="AR168" s="8" t="s">
        <v>5</v>
      </c>
      <c r="AT168" s="8" t="s">
        <v>4</v>
      </c>
      <c r="AU168" s="8" t="s">
        <v>2</v>
      </c>
      <c r="AY168" s="9" t="s">
        <v>3</v>
      </c>
      <c r="BE168" s="11">
        <f>IF(N168="základná",J168,0)</f>
        <v>0</v>
      </c>
      <c r="BF168" s="11">
        <f>IF(N168="znížená",J168,0)</f>
        <v>0</v>
      </c>
      <c r="BG168" s="11">
        <f>IF(N168="zákl. prenesená",J168,0)</f>
        <v>0</v>
      </c>
      <c r="BH168" s="11">
        <f>IF(N168="zníž. prenesená",J168,0)</f>
        <v>0</v>
      </c>
      <c r="BI168" s="11">
        <f>IF(N168="nulová",J168,0)</f>
        <v>0</v>
      </c>
      <c r="BJ168" s="9" t="s">
        <v>2</v>
      </c>
      <c r="BK168" s="10">
        <f>ROUND(I168*H168,3)</f>
        <v>0</v>
      </c>
      <c r="BL168" s="9" t="s">
        <v>1</v>
      </c>
      <c r="BM168" s="8" t="s">
        <v>20</v>
      </c>
    </row>
    <row r="169" spans="2:65" s="3" customFormat="1" ht="16.5" customHeight="1" x14ac:dyDescent="0.25">
      <c r="B169" s="24"/>
      <c r="C169" s="23" t="s">
        <v>19</v>
      </c>
      <c r="D169" s="23" t="s">
        <v>4</v>
      </c>
      <c r="E169" s="22" t="s">
        <v>18</v>
      </c>
      <c r="F169" s="18" t="s">
        <v>17</v>
      </c>
      <c r="G169" s="21" t="s">
        <v>8</v>
      </c>
      <c r="H169" s="19">
        <v>58</v>
      </c>
      <c r="I169" s="20"/>
      <c r="J169" s="19">
        <f>ROUND(I169*H169,3)</f>
        <v>0</v>
      </c>
      <c r="K169" s="18" t="s">
        <v>7</v>
      </c>
      <c r="L169" s="17"/>
      <c r="M169" s="28" t="s">
        <v>7</v>
      </c>
      <c r="N169" s="27" t="s">
        <v>6</v>
      </c>
      <c r="P169" s="26">
        <f>O169*H169</f>
        <v>0</v>
      </c>
      <c r="Q169" s="26">
        <v>0</v>
      </c>
      <c r="R169" s="26">
        <f>Q169*H169</f>
        <v>0</v>
      </c>
      <c r="S169" s="26">
        <v>0</v>
      </c>
      <c r="T169" s="25">
        <f>S169*H169</f>
        <v>0</v>
      </c>
      <c r="AR169" s="8" t="s">
        <v>5</v>
      </c>
      <c r="AT169" s="8" t="s">
        <v>4</v>
      </c>
      <c r="AU169" s="8" t="s">
        <v>2</v>
      </c>
      <c r="AY169" s="9" t="s">
        <v>3</v>
      </c>
      <c r="BE169" s="11">
        <f>IF(N169="základná",J169,0)</f>
        <v>0</v>
      </c>
      <c r="BF169" s="11">
        <f>IF(N169="znížená",J169,0)</f>
        <v>0</v>
      </c>
      <c r="BG169" s="11">
        <f>IF(N169="zákl. prenesená",J169,0)</f>
        <v>0</v>
      </c>
      <c r="BH169" s="11">
        <f>IF(N169="zníž. prenesená",J169,0)</f>
        <v>0</v>
      </c>
      <c r="BI169" s="11">
        <f>IF(N169="nulová",J169,0)</f>
        <v>0</v>
      </c>
      <c r="BJ169" s="9" t="s">
        <v>2</v>
      </c>
      <c r="BK169" s="10">
        <f>ROUND(I169*H169,3)</f>
        <v>0</v>
      </c>
      <c r="BL169" s="9" t="s">
        <v>1</v>
      </c>
      <c r="BM169" s="8" t="s">
        <v>16</v>
      </c>
    </row>
    <row r="170" spans="2:65" s="3" customFormat="1" ht="16.5" customHeight="1" x14ac:dyDescent="0.25">
      <c r="B170" s="24"/>
      <c r="C170" s="23" t="s">
        <v>15</v>
      </c>
      <c r="D170" s="23" t="s">
        <v>4</v>
      </c>
      <c r="E170" s="22" t="s">
        <v>14</v>
      </c>
      <c r="F170" s="18" t="s">
        <v>13</v>
      </c>
      <c r="G170" s="21" t="s">
        <v>8</v>
      </c>
      <c r="H170" s="19">
        <v>59</v>
      </c>
      <c r="I170" s="20"/>
      <c r="J170" s="19">
        <f>ROUND(I170*H170,3)</f>
        <v>0</v>
      </c>
      <c r="K170" s="18" t="s">
        <v>7</v>
      </c>
      <c r="L170" s="17"/>
      <c r="M170" s="28" t="s">
        <v>7</v>
      </c>
      <c r="N170" s="27" t="s">
        <v>6</v>
      </c>
      <c r="P170" s="26">
        <f>O170*H170</f>
        <v>0</v>
      </c>
      <c r="Q170" s="26">
        <v>0</v>
      </c>
      <c r="R170" s="26">
        <f>Q170*H170</f>
        <v>0</v>
      </c>
      <c r="S170" s="26">
        <v>0</v>
      </c>
      <c r="T170" s="25">
        <f>S170*H170</f>
        <v>0</v>
      </c>
      <c r="AR170" s="8" t="s">
        <v>5</v>
      </c>
      <c r="AT170" s="8" t="s">
        <v>4</v>
      </c>
      <c r="AU170" s="8" t="s">
        <v>2</v>
      </c>
      <c r="AY170" s="9" t="s">
        <v>3</v>
      </c>
      <c r="BE170" s="11">
        <f>IF(N170="základná",J170,0)</f>
        <v>0</v>
      </c>
      <c r="BF170" s="11">
        <f>IF(N170="znížená",J170,0)</f>
        <v>0</v>
      </c>
      <c r="BG170" s="11">
        <f>IF(N170="zákl. prenesená",J170,0)</f>
        <v>0</v>
      </c>
      <c r="BH170" s="11">
        <f>IF(N170="zníž. prenesená",J170,0)</f>
        <v>0</v>
      </c>
      <c r="BI170" s="11">
        <f>IF(N170="nulová",J170,0)</f>
        <v>0</v>
      </c>
      <c r="BJ170" s="9" t="s">
        <v>2</v>
      </c>
      <c r="BK170" s="10">
        <f>ROUND(I170*H170,3)</f>
        <v>0</v>
      </c>
      <c r="BL170" s="9" t="s">
        <v>1</v>
      </c>
      <c r="BM170" s="8" t="s">
        <v>12</v>
      </c>
    </row>
    <row r="171" spans="2:65" s="3" customFormat="1" ht="16.5" customHeight="1" x14ac:dyDescent="0.25">
      <c r="B171" s="24"/>
      <c r="C171" s="23" t="s">
        <v>11</v>
      </c>
      <c r="D171" s="23" t="s">
        <v>4</v>
      </c>
      <c r="E171" s="22" t="s">
        <v>10</v>
      </c>
      <c r="F171" s="18" t="s">
        <v>9</v>
      </c>
      <c r="G171" s="21" t="s">
        <v>8</v>
      </c>
      <c r="H171" s="19">
        <v>240</v>
      </c>
      <c r="I171" s="20"/>
      <c r="J171" s="19">
        <f>ROUND(I171*H171,3)</f>
        <v>0</v>
      </c>
      <c r="K171" s="18" t="s">
        <v>7</v>
      </c>
      <c r="L171" s="17"/>
      <c r="M171" s="16" t="s">
        <v>7</v>
      </c>
      <c r="N171" s="15" t="s">
        <v>6</v>
      </c>
      <c r="O171" s="14"/>
      <c r="P171" s="13">
        <f>O171*H171</f>
        <v>0</v>
      </c>
      <c r="Q171" s="13">
        <v>0</v>
      </c>
      <c r="R171" s="13">
        <f>Q171*H171</f>
        <v>0</v>
      </c>
      <c r="S171" s="13">
        <v>0</v>
      </c>
      <c r="T171" s="12">
        <f>S171*H171</f>
        <v>0</v>
      </c>
      <c r="AR171" s="8" t="s">
        <v>5</v>
      </c>
      <c r="AT171" s="8" t="s">
        <v>4</v>
      </c>
      <c r="AU171" s="8" t="s">
        <v>2</v>
      </c>
      <c r="AY171" s="9" t="s">
        <v>3</v>
      </c>
      <c r="BE171" s="11">
        <f>IF(N171="základná",J171,0)</f>
        <v>0</v>
      </c>
      <c r="BF171" s="11">
        <f>IF(N171="znížená",J171,0)</f>
        <v>0</v>
      </c>
      <c r="BG171" s="11">
        <f>IF(N171="zákl. prenesená",J171,0)</f>
        <v>0</v>
      </c>
      <c r="BH171" s="11">
        <f>IF(N171="zníž. prenesená",J171,0)</f>
        <v>0</v>
      </c>
      <c r="BI171" s="11">
        <f>IF(N171="nulová",J171,0)</f>
        <v>0</v>
      </c>
      <c r="BJ171" s="9" t="s">
        <v>2</v>
      </c>
      <c r="BK171" s="10">
        <f>ROUND(I171*H171,3)</f>
        <v>0</v>
      </c>
      <c r="BL171" s="9" t="s">
        <v>1</v>
      </c>
      <c r="BM171" s="8" t="s">
        <v>0</v>
      </c>
    </row>
    <row r="172" spans="2:65" s="3" customFormat="1" ht="6.95" customHeight="1" x14ac:dyDescent="0.25">
      <c r="B172" s="7"/>
      <c r="C172" s="5"/>
      <c r="D172" s="5"/>
      <c r="E172" s="5"/>
      <c r="F172" s="5"/>
      <c r="G172" s="5"/>
      <c r="H172" s="5"/>
      <c r="I172" s="6"/>
      <c r="J172" s="5"/>
      <c r="K172" s="5"/>
      <c r="L172" s="4"/>
    </row>
  </sheetData>
  <autoFilter ref="C120:K171" xr:uid="{00000000-0009-0000-0000-00000B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11 - SO 11 - Sadové úpravy</vt:lpstr>
      <vt:lpstr>'11 - SO 11 - Sadové úpravy'!Názvy_tlače</vt:lpstr>
      <vt:lpstr>'11 - SO 11 - Sadové úpravy'!Oblasť_tlače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Golejová Ľubica, Ing.</dc:creator>
  <cp:lastModifiedBy>Golejová Ľubica, Ing.</cp:lastModifiedBy>
  <dcterms:created xsi:type="dcterms:W3CDTF">2019-07-18T07:58:16Z</dcterms:created>
  <dcterms:modified xsi:type="dcterms:W3CDTF">2019-07-18T07:59:02Z</dcterms:modified>
</cp:coreProperties>
</file>