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454" activeTab="0"/>
  </bookViews>
  <sheets>
    <sheet name="D+M rozvody budova" sheetId="1" r:id="rId1"/>
    <sheet name="Stavebná časť + dodávky" sheetId="2" r:id="rId2"/>
    <sheet name="Podhľad a osvetlenie vestibul" sheetId="3" r:id="rId3"/>
    <sheet name="Rozvody vestibul" sheetId="4" r:id="rId4"/>
  </sheets>
  <definedNames>
    <definedName name="_xlnm.Print_Titles" localSheetId="0">'D+M rozvody budova'!$1:$11</definedName>
  </definedNames>
  <calcPr fullCalcOnLoad="1"/>
</workbook>
</file>

<file path=xl/sharedStrings.xml><?xml version="1.0" encoding="utf-8"?>
<sst xmlns="http://schemas.openxmlformats.org/spreadsheetml/2006/main" count="889" uniqueCount="442">
  <si>
    <t>ZADANIE</t>
  </si>
  <si>
    <t xml:space="preserve">Stavba: </t>
  </si>
  <si>
    <t xml:space="preserve">Objekt: </t>
  </si>
  <si>
    <t>ZDRAVOTECHNIKA</t>
  </si>
  <si>
    <t>Objednávateľ:</t>
  </si>
  <si>
    <t xml:space="preserve">Zhotoviteľ: </t>
  </si>
  <si>
    <t xml:space="preserve">Spracoval: </t>
  </si>
  <si>
    <t xml:space="preserve">Miesto: </t>
  </si>
  <si>
    <t xml:space="preserve">Dátum: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</si>
  <si>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</si>
  <si>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</si>
  <si>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</si>
  <si>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</si>
  <si>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</si>
  <si>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</si>
  <si>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</si>
  <si>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</si>
  <si>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</si>
  <si>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</si>
  <si>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</si>
  <si>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</si>
  <si>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</si>
  <si>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</si>
  <si>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</si>
  <si>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</si>
  <si>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PSV</t>
  </si>
  <si>
    <t>721</t>
  </si>
  <si>
    <t xml:space="preserve">Zdravotech. vnútorná kanalizácia   </t>
  </si>
  <si>
    <t>Potrubie z rúr GEBERIT odpadné zvislé d110/6   + montáž</t>
  </si>
  <si>
    <t>m</t>
  </si>
  <si>
    <t xml:space="preserve">Potrubie z rúr GEBERIT SILENT - db 20 odpadné prípojné 40/3,2   </t>
  </si>
  <si>
    <t xml:space="preserve">Potrubie z rúr GEBERIT SILENT - db 20 odpadné prípojné 50/3,2   </t>
  </si>
  <si>
    <t>potrubie odpadove KG 110</t>
  </si>
  <si>
    <t>potrubie odpadove KG 120</t>
  </si>
  <si>
    <t>potrubie odpadove KG 160</t>
  </si>
  <si>
    <t xml:space="preserve">Ventilačné hlavice strešná - plastové DN 100 HUL 810   </t>
  </si>
  <si>
    <t>ks</t>
  </si>
  <si>
    <t xml:space="preserve">ukončenie a upevnenie vývodu kanal </t>
  </si>
  <si>
    <t xml:space="preserve">Montáž HL   </t>
  </si>
  <si>
    <t>KS</t>
  </si>
  <si>
    <t xml:space="preserve">spotrebný materia </t>
  </si>
  <si>
    <t>sub</t>
  </si>
  <si>
    <t xml:space="preserve">Ostatné - skúška tesnosti kanalizácie v objektoch vodou do DN 125   </t>
  </si>
  <si>
    <t>Montážen práce</t>
  </si>
  <si>
    <t>ks.</t>
  </si>
  <si>
    <t xml:space="preserve">Presun hmôt pre vnútornú kanalizáciu v objektoch výšky nad 12 do 24 m   </t>
  </si>
  <si>
    <t>t</t>
  </si>
  <si>
    <t xml:space="preserve">Vnútorná kanalizácia, prípl.za presun nad vymedz. najväč. dopr. vzdial. do 100m   </t>
  </si>
  <si>
    <t>722</t>
  </si>
  <si>
    <t xml:space="preserve">Zdravotechnika - vnútorný vodovod   </t>
  </si>
  <si>
    <t>Potrubie Rehau Rautitan 16,2 x 2,6</t>
  </si>
  <si>
    <t>Potrubie Rehau Rautitan 20 x 2,9</t>
  </si>
  <si>
    <t>Potrubie Rehau Rautitan 25 x 3,7</t>
  </si>
  <si>
    <t>Potrubie Rehau Rautitan 32 x 4,7</t>
  </si>
  <si>
    <t>Potrubie Rehau Rautitan 40 x 6.0</t>
  </si>
  <si>
    <t>Potrubie Rehau Rautitan 50 x 6</t>
  </si>
  <si>
    <t>Potrubie Rehau Rautitan 63 x 6</t>
  </si>
  <si>
    <t>Zriadenie vyvodu ukončený zatkou</t>
  </si>
  <si>
    <t xml:space="preserve">Zostavenie rozvodu potrubia z plast-hliníkového resp.plastového DN 16   </t>
  </si>
  <si>
    <t xml:space="preserve">Zostavenie rozvodu potrubia z plast-hliníkového resp.plastového DN 20   </t>
  </si>
  <si>
    <t xml:space="preserve">Zostavenie rozvodu potrubia z plast-hliníkového resp. plastového DN 25   </t>
  </si>
  <si>
    <t xml:space="preserve">Zostavenie rozvodu potrubia z plashliníkového DN 32   </t>
  </si>
  <si>
    <t xml:space="preserve">Zostavenie rozvodu potrubia z plast-hliníkového DN 40 -DN  63  </t>
  </si>
  <si>
    <t xml:space="preserve">Ventil uzatvárací pre vodu, PN 16, D  50 mm   </t>
  </si>
  <si>
    <t xml:space="preserve">Ventil vypúštací, PN 16, D  50 mm   </t>
  </si>
  <si>
    <t>Gulový ventil 2“</t>
  </si>
  <si>
    <t>Gulový ventil 5/4“</t>
  </si>
  <si>
    <t>Gulový ventil 6/4“</t>
  </si>
  <si>
    <t>Prechod 50x5/4“</t>
  </si>
  <si>
    <t>Prechod 50x2“</t>
  </si>
  <si>
    <t>Prechod 50x6/4“</t>
  </si>
  <si>
    <t>Zhotovenie prepoju  5/4“-2“</t>
  </si>
  <si>
    <t xml:space="preserve">Montáž armatúry závitovej s jedným závitom, nástenka pre batériu G 1/2   </t>
  </si>
  <si>
    <t>pár</t>
  </si>
  <si>
    <t xml:space="preserve">Filter DN40 +montáž   </t>
  </si>
  <si>
    <t xml:space="preserve">Tlaková skúška vodovodného potrubia  do DN 50   </t>
  </si>
  <si>
    <t xml:space="preserve">Presun hmôt pre vnútorný vodovod v objektoch výšky nad 12 do 24 m   </t>
  </si>
  <si>
    <t xml:space="preserve">Vodovod, prípl.za presun nad vymedz. najväčšiu dopravnú vzdialenosť do 100m   </t>
  </si>
  <si>
    <t>725</t>
  </si>
  <si>
    <t xml:space="preserve">Zdravotechnika - zariaď. predmety   </t>
  </si>
  <si>
    <t>Montáž závesného systému   Geberit</t>
  </si>
  <si>
    <t>súb</t>
  </si>
  <si>
    <t>Montáž sprcha</t>
  </si>
  <si>
    <t>Montáž pisoar</t>
  </si>
  <si>
    <t>Montáž výlevka</t>
  </si>
  <si>
    <t xml:space="preserve">Montáž umývadla bez výtokovej armatúry z bieleho diturvitu na skrutky do muriva   </t>
  </si>
  <si>
    <t xml:space="preserve">Montáž sprchovej vaničky+ dvere   </t>
  </si>
  <si>
    <t xml:space="preserve">Montáž ventilu rohového s pripojovacou rúrkou G 1/2   </t>
  </si>
  <si>
    <t xml:space="preserve">Rohový mosadzný T 66 A 1/2" s vrškom T 13   </t>
  </si>
  <si>
    <t xml:space="preserve">dezinfekcia potrubia </t>
  </si>
  <si>
    <t>bm</t>
  </si>
  <si>
    <t xml:space="preserve">Presun hmôt pre zariaďovacie predmety v objektoch výšky nad 12 do 24 m   </t>
  </si>
  <si>
    <t xml:space="preserve">Zariaďovacie predmety, prípl.za presun nad vymedz. najväčšiu dopravnú vzdialenosť do 100m   </t>
  </si>
  <si>
    <t>M</t>
  </si>
  <si>
    <t xml:space="preserve">Práce a dodávky M   </t>
  </si>
  <si>
    <t>23-M</t>
  </si>
  <si>
    <t xml:space="preserve">Montáže potrubia   </t>
  </si>
  <si>
    <t xml:space="preserve">Montáž doplnkových konštrukcií - z profilov. materiálov-voda   </t>
  </si>
  <si>
    <t>kg</t>
  </si>
  <si>
    <t xml:space="preserve">Hydrantový systém D19 / 30, biely, s tvarovo stálou hadicou 30 m. </t>
  </si>
  <si>
    <t>Pozinkované potrubie 2“</t>
  </si>
  <si>
    <t xml:space="preserve">Montá žpozinkoveho rozvodu </t>
  </si>
  <si>
    <t>Montáž Hydrantový systém</t>
  </si>
  <si>
    <t xml:space="preserve">Napojenie šachta a zostava </t>
  </si>
  <si>
    <t xml:space="preserve">Montáž doplnkových konštrukcií - z profilov. materiálov-kanalizácia   </t>
  </si>
  <si>
    <t xml:space="preserve">Uchytenie potrubia typ závesy-kanalizácia   </t>
  </si>
  <si>
    <t xml:space="preserve">Uchytenie potrubia typ závesy-voda   </t>
  </si>
  <si>
    <t>Celkom   eur bez Dph</t>
  </si>
  <si>
    <t>ROZPOČET</t>
  </si>
  <si>
    <t>Stavba:</t>
  </si>
  <si>
    <t>Objekt:</t>
  </si>
  <si>
    <t>Miesto:</t>
  </si>
  <si>
    <t>Dátum:</t>
  </si>
  <si>
    <t>Projektant:</t>
  </si>
  <si>
    <t>Zhotoviteľ:</t>
  </si>
  <si>
    <t>Spracovateľ:</t>
  </si>
  <si>
    <t>PČ</t>
  </si>
  <si>
    <t>Typ</t>
  </si>
  <si>
    <t>Kód</t>
  </si>
  <si>
    <t>Množstvo</t>
  </si>
  <si>
    <t>J.cena [EUR]</t>
  </si>
  <si>
    <t>Cena celkom [EUR]</t>
  </si>
  <si>
    <t>Cenová sústava</t>
  </si>
  <si>
    <t>Náklady z rozpočtu</t>
  </si>
  <si>
    <t>D</t>
  </si>
  <si>
    <t>-1</t>
  </si>
  <si>
    <t>HSV</t>
  </si>
  <si>
    <t>Práce a dodávky HSV</t>
  </si>
  <si>
    <t>0</t>
  </si>
  <si>
    <t>Úpravy povrchov, podlahy, osadenie</t>
  </si>
  <si>
    <t>K</t>
  </si>
  <si>
    <t>611421421.S</t>
  </si>
  <si>
    <t>Oprava vnútorných vápenných omietok stropov železobetónových rovných tvárnicových a klenieb, opravovaná plocha nad 30 do 50 % hladkých</t>
  </si>
  <si>
    <t>m2</t>
  </si>
  <si>
    <t>6114611130</t>
  </si>
  <si>
    <t>Príprava vnútorného podkladu stropov ref.BAUMIT, penetračný náter Baumit BetonPrimer</t>
  </si>
  <si>
    <t>612421421.S</t>
  </si>
  <si>
    <t>Oprava vnútorných vápenných omietok stien, v množstve opravenej plochy nad 30 do 50 % hladkých</t>
  </si>
  <si>
    <t>612460111.r</t>
  </si>
  <si>
    <t>Penetrácia podkladu stien ref.Mapei ANTIPLUVIOL W</t>
  </si>
  <si>
    <t>612460111.r1</t>
  </si>
  <si>
    <t>Penetrácia podkladu stropov ref.Mapei ANTIPLUVIOL W</t>
  </si>
  <si>
    <t>10</t>
  </si>
  <si>
    <t>612460111.S</t>
  </si>
  <si>
    <t>Príprava vnútorného podkladu stien na silno a nerovnomerne nasiakavé podklady regulátorom nasiakavosti</t>
  </si>
  <si>
    <t>612460121.S</t>
  </si>
  <si>
    <t>Príprava vnútorného podkladu stien penetráciou základnou</t>
  </si>
  <si>
    <t>612460361.S1</t>
  </si>
  <si>
    <t>Vyrovnávajúca a zjednocujúca VC omietka ref.Baumit MVS 25/MPI 25/</t>
  </si>
  <si>
    <t>9</t>
  </si>
  <si>
    <t>632452611.S1</t>
  </si>
  <si>
    <t>Vyrovnanie nerovností, zaliatie rýh a drážok,alt. samonivelizačný poter hr.3mm</t>
  </si>
  <si>
    <t>Ostatné konštrukcie a práce-búranie</t>
  </si>
  <si>
    <t>941955001.S</t>
  </si>
  <si>
    <t>Lešenie ľahké pracovné pomocné, s výškou lešeňovej podlahy do 1,20 m</t>
  </si>
  <si>
    <t>11</t>
  </si>
  <si>
    <t>952901111.S</t>
  </si>
  <si>
    <t>Vyčistenie budov pri výške podlaží do 4 m</t>
  </si>
  <si>
    <t>965042121.S</t>
  </si>
  <si>
    <t>Búranie podkladov pod dlažby, liatych dlažieb a mazanín,betón alebo liaty asfalt hr.do 100 mm, plochy do 1 m2 -2,20000t</t>
  </si>
  <si>
    <t>m3</t>
  </si>
  <si>
    <t>965081712.S0</t>
  </si>
  <si>
    <t>Búranie dlažieb, bez podklad. lôžka z xylolit., alebo keramických dlaždíc hr. do 10 mm,vrátane soklov a maltového lôžka</t>
  </si>
  <si>
    <t>974083102.S</t>
  </si>
  <si>
    <t>Rezanie betónových mazanín existujúcich nevystužených hĺbky nad 50 do 100 mm</t>
  </si>
  <si>
    <t>978059511.S</t>
  </si>
  <si>
    <t>Odsekanie a odobratie obkladov stien z obkladačiek vnútorných vrátane podkladovej omietky do 2 m2,  -0,06800t</t>
  </si>
  <si>
    <t>979011111.S</t>
  </si>
  <si>
    <t>Zvislá doprava sutiny a vybúraných hmôt za prvé podlažie nad alebo pod základným podlažím</t>
  </si>
  <si>
    <t>979081111.S</t>
  </si>
  <si>
    <t>Odvoz sutiny a vybúraných hmôt na skládku do 1 km</t>
  </si>
  <si>
    <t>979081121.S</t>
  </si>
  <si>
    <t>Odvoz sutiny a vybúraných hmôt na skládku za každý ďalší 1 km-uvažovaný odvoz na skládku do 15km, dodávateľ nacení podľa svojich možností</t>
  </si>
  <si>
    <t>979082111.S</t>
  </si>
  <si>
    <t>Vnútrostavenisková doprava sutiny a vybúraných hmôt do 10 m</t>
  </si>
  <si>
    <t>979082121.S</t>
  </si>
  <si>
    <t>Vnútrostavenisková doprava sutiny a vybúraných hmôt za každých ďalších 5 m</t>
  </si>
  <si>
    <t>979089012.S</t>
  </si>
  <si>
    <t>Poplatok za skladovanie - betón, tehly, dlaždice (17 01) ostatné</t>
  </si>
  <si>
    <t>99</t>
  </si>
  <si>
    <t>Presun hmôt HSV</t>
  </si>
  <si>
    <t>999281111.S</t>
  </si>
  <si>
    <t>Presun hmôt pre opravy a údržbu objektov vrátane vonkajších plášťov výšky do 25 m</t>
  </si>
  <si>
    <t>Práce a dodávky PSV</t>
  </si>
  <si>
    <t>711</t>
  </si>
  <si>
    <t>Izolácie proti vode a vlhkosti</t>
  </si>
  <si>
    <t>7114623010</t>
  </si>
  <si>
    <t>Izolácia proti povrchovej a podpovrchovej tlakovej vode ref.AQUAFIN-2K hr. 2,5 mm na ploche vodorovnej</t>
  </si>
  <si>
    <t>998711202.S</t>
  </si>
  <si>
    <t>Presun hmôt pre izoláciu proti vode v objektoch výšky nad 6 do 12 m</t>
  </si>
  <si>
    <t>%</t>
  </si>
  <si>
    <t>763</t>
  </si>
  <si>
    <t>Konštrukcie - drevostavby</t>
  </si>
  <si>
    <t>763120010.S1</t>
  </si>
  <si>
    <t>Sadrokartónová inštalačná predstena pre sanitárne zariadenia,oceľová stojka CW50, doska 2x12,5mm ref.KNAUF GREEN</t>
  </si>
  <si>
    <t>763124131.S1</t>
  </si>
  <si>
    <t>Predsadená SDK inštalačná šachtová predstena, oceľová podkonštrukcia CD a UD, doska 2x12,5mm ref.Knauf Green, bez TI</t>
  </si>
  <si>
    <t>763170010.S</t>
  </si>
  <si>
    <t>Montáž revíznych dvierok pre SDK steny veľkosti do 0,10 m2</t>
  </si>
  <si>
    <t>590160001700.S1</t>
  </si>
  <si>
    <t>Dvierka revízne do SDK 200x300mm</t>
  </si>
  <si>
    <t>998763401.S</t>
  </si>
  <si>
    <t>Presun hmôt pre sádrokartónové konštrukcie v stavbách (objektoch) výšky do 7 m</t>
  </si>
  <si>
    <t>766</t>
  </si>
  <si>
    <t>Konštrukcie stolárske</t>
  </si>
  <si>
    <t>766111820.S0</t>
  </si>
  <si>
    <t>Demontáž drevenej steny kastlíka pre vedenie ZTI</t>
  </si>
  <si>
    <t>998766202.S</t>
  </si>
  <si>
    <t>Presun hmot pre konštrukcie stolárske v objektoch výšky nad 6 do 12 m</t>
  </si>
  <si>
    <t>771</t>
  </si>
  <si>
    <t>Podlahy z dlaždíc</t>
  </si>
  <si>
    <t>771541115</t>
  </si>
  <si>
    <t>Montáž podláh z obkladačiek keramických kladených do tmelu flexibilného,ref.Baumit FlexTop</t>
  </si>
  <si>
    <t>597865PC01</t>
  </si>
  <si>
    <t>Keramická dlažba  - podľa špecifikácie investora!</t>
  </si>
  <si>
    <t>998771202.S</t>
  </si>
  <si>
    <t>Presun hmôt pre podlahy z dlaždíc v objektoch výšky nad 6 do 12 m</t>
  </si>
  <si>
    <t>781</t>
  </si>
  <si>
    <t>Dokončovacie práce a obklady</t>
  </si>
  <si>
    <t>781445202</t>
  </si>
  <si>
    <t>Montáž obkladov vnútor. stien z obkladačiek kladených do lepiacej kleber stierky ref.Baumit Flex Top</t>
  </si>
  <si>
    <t>5978696000</t>
  </si>
  <si>
    <t>Obkladačky keramické - podľa špecifikácie investora!</t>
  </si>
  <si>
    <t>998781202.S</t>
  </si>
  <si>
    <t>Presun hmôt pre obklady keramické v objektoch výšky nad 6 do 12 m</t>
  </si>
  <si>
    <t>784</t>
  </si>
  <si>
    <t>Dokončovacie práce - maľby</t>
  </si>
  <si>
    <t>784410100</t>
  </si>
  <si>
    <t>Penetrovanie jednonásobné jemnozrnných podkladov výšky do 3, 80 m</t>
  </si>
  <si>
    <t>7844522710</t>
  </si>
  <si>
    <t>Maľby z maliarskych zmesí  dvojnásobné základné na podklad jemnozrnný výšky do 3, 80 m, vhodná do vlhkých priestorov</t>
  </si>
  <si>
    <t>784418011.S</t>
  </si>
  <si>
    <t>Zakrývanie otvorov, podláh a zariadení fóliou v miestnostiach alebo na schodisku</t>
  </si>
  <si>
    <t>OST</t>
  </si>
  <si>
    <t>113307131</t>
  </si>
  <si>
    <t>Odstránenie podkladu v ploche do 200 m2 z betónu prostého, hr. vrstvy do 150 mm,  -0,22500t</t>
  </si>
  <si>
    <t>971042231.S</t>
  </si>
  <si>
    <t>Vybúranie otvoru v betónových priečkach a stenách plochy do 0,0225 m2, do 150 mm,  -0,00700t</t>
  </si>
  <si>
    <t>973028131</t>
  </si>
  <si>
    <t>Vysekanie v murive  dražky, hr. do 150 mm,  -0,01100t</t>
  </si>
  <si>
    <t>721290111.S</t>
  </si>
  <si>
    <t>Ostatné - skúška tesnosti kanalizácie v objektoch vodou do DN 125</t>
  </si>
  <si>
    <t>998721201.S</t>
  </si>
  <si>
    <t>Presun hmôt pre vnútornú kanalizáciu v objektoch výšky do 6 m</t>
  </si>
  <si>
    <t>551110007700.S</t>
  </si>
  <si>
    <t>Guľový uzáver pre vodu rohový 1/2", niklovaná mosadz</t>
  </si>
  <si>
    <t>Tlaková skúška vodovodného potrubia závitového do DN 50</t>
  </si>
  <si>
    <t>Prepláchnutie a dezinfekcia vodovodného potrubia do DN 80</t>
  </si>
  <si>
    <t>642360000500.S</t>
  </si>
  <si>
    <t>Misa záchodová keramická závesná35,5x53 cm, Ideál Standard Tempo</t>
  </si>
  <si>
    <t>554330000600</t>
  </si>
  <si>
    <t>Záchodové sedadlo s poklopom LAUFEN PRO,</t>
  </si>
  <si>
    <t>5523700001PC</t>
  </si>
  <si>
    <t>Ovládacie dvoj tlačitko  strieborné</t>
  </si>
  <si>
    <t>6421373100</t>
  </si>
  <si>
    <t>UmývadloCube 60x46 cm Ideál standard Connet Air</t>
  </si>
  <si>
    <t>64213731022</t>
  </si>
  <si>
    <t>Sifón pod umývadlo D 40</t>
  </si>
  <si>
    <t>642510000400</t>
  </si>
  <si>
    <t>Pisoár  s radarovým splachovačom, GOLEM  rozmer 305x340x535 mm, vrátane sifónu, keramika,</t>
  </si>
  <si>
    <t>1575</t>
  </si>
  <si>
    <t>SPLIT urinálová deliaca stena</t>
  </si>
  <si>
    <t>6424310187</t>
  </si>
  <si>
    <t>Napájací zdroj pre 5 pisoárov 230V/24V, SLZ 01Y 05012</t>
  </si>
  <si>
    <t>551620011000</t>
  </si>
  <si>
    <t>Zápachová uzávierka - sifón pre pisoáre HL430/50- alebo alternátiva-, DN 50, (0,7 l/s), odtok 0 - 90°, odsávací, horizontálny odtok, biela, PP</t>
  </si>
  <si>
    <t>642710000100.S</t>
  </si>
  <si>
    <t>Výlevka stojatá keramická s plastovou mrežou</t>
  </si>
  <si>
    <t>551450000200.S</t>
  </si>
  <si>
    <t>Batéria pre výlevku nástenná jednopáková, chróm</t>
  </si>
  <si>
    <t>551450003600</t>
  </si>
  <si>
    <t>Batéria umývadlová stojanková páková Bau Loop, Grohe</t>
  </si>
  <si>
    <t>5516757500</t>
  </si>
  <si>
    <t>Dvierka plastové 150x30 cm biele</t>
  </si>
  <si>
    <t>725130811.S</t>
  </si>
  <si>
    <t>Demontáž pisoárového státia 1 dielnych,  -0,03968t</t>
  </si>
  <si>
    <t>súb.</t>
  </si>
  <si>
    <t>725210821.S</t>
  </si>
  <si>
    <t>Demontáž umývadiel alebo umývadielok bez výtokovej armatúry,  -0,01946t</t>
  </si>
  <si>
    <t>725820810.S</t>
  </si>
  <si>
    <t>Demontáž batérie drezovej, umývadlovej nástennej,  -0,0026t</t>
  </si>
  <si>
    <t>725860820.S</t>
  </si>
  <si>
    <t>Demontáž jednoduchej zápachovej uzávierky pre zariaďovacie predmety, umývadlá, drezy, práčky  -0,00085t</t>
  </si>
  <si>
    <t>725110811.S</t>
  </si>
  <si>
    <t>Demontáž záchoda splachovacieho s nádržou alebo s tlakovým splachovačom,  -0,01933t</t>
  </si>
  <si>
    <t>725330840.S</t>
  </si>
  <si>
    <t>Demontáž výlevky bez výtokovej armatúry, bez nádrže a splachovacieho potrubia,oceľovej alebo liatinovej,  -0,01880t</t>
  </si>
  <si>
    <t>998725201.S</t>
  </si>
  <si>
    <t>Presun hmôt pre zariaďovacie predmety v objektoch výšky do 6 m</t>
  </si>
  <si>
    <t>Krasňany -Rekonštrukcia rozvodov ZTI</t>
  </si>
  <si>
    <t>Stavebna čast, Zdravotechnika</t>
  </si>
  <si>
    <t>Bratislava</t>
  </si>
  <si>
    <t>DPB</t>
  </si>
  <si>
    <t>&gt;&gt;  skryté stĺpce  &lt;&lt;</t>
  </si>
  <si>
    <t>{aeaa7a96-05c2-4fa2-928a-71d7062f38bf}</t>
  </si>
  <si>
    <t>KRYCÍ LIST ROZPOČTU</t>
  </si>
  <si>
    <t>v ---  nižšie sa nachádzajú doplnkové a pomocné údaje k zostavám  --- v</t>
  </si>
  <si>
    <t>False</t>
  </si>
  <si>
    <t>BA-DPB KRASNANY VESTIBUL</t>
  </si>
  <si>
    <t>NOVÉ OSVETLENIE + podhlad</t>
  </si>
  <si>
    <t>JKSO:</t>
  </si>
  <si>
    <t/>
  </si>
  <si>
    <t>KS:</t>
  </si>
  <si>
    <t xml:space="preserve"> </t>
  </si>
  <si>
    <t>IČO:</t>
  </si>
  <si>
    <t>IČ DPH:</t>
  </si>
  <si>
    <t>EASYBAU VG sro</t>
  </si>
  <si>
    <t>Spracovateľ: Guzmicky V.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</si>
  <si>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</si>
  <si>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</si>
  <si>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</si>
  <si>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</si>
  <si>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</si>
  <si>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</si>
  <si>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</si>
  <si>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</si>
  <si>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</si>
  <si>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</si>
  <si>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</si>
  <si>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</si>
  <si>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</si>
  <si>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</si>
  <si>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</si>
  <si>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</si>
  <si>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</si>
  <si>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</si>
  <si>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</si>
  <si>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</si>
  <si>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</si>
  <si>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</si>
  <si>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OST1 - Elektroinštalácie</t>
  </si>
  <si>
    <t>J. Nh [h]</t>
  </si>
  <si>
    <t>Nh celkom [h]</t>
  </si>
  <si>
    <t>J. hmotnosť [t]</t>
  </si>
  <si>
    <t>Hmotnosť celkom [t]</t>
  </si>
  <si>
    <t>J. suť [t]</t>
  </si>
  <si>
    <t>Suť Celkom [t]</t>
  </si>
  <si>
    <t>OST1</t>
  </si>
  <si>
    <t>Elektroinštalácie</t>
  </si>
  <si>
    <t>ELE11</t>
  </si>
  <si>
    <t>Montáž svietidiel do kazetového stropu</t>
  </si>
  <si>
    <t>ELE22</t>
  </si>
  <si>
    <t>Panel LED  zapustený PL PFM 600x600 36W 4320lm 4000K IP40/IP20</t>
  </si>
  <si>
    <t>ELE39</t>
  </si>
  <si>
    <t>Prenájom lešenia</t>
  </si>
  <si>
    <t>deň</t>
  </si>
  <si>
    <t>ELE37</t>
  </si>
  <si>
    <t>zisť. Skut. Stavu</t>
  </si>
  <si>
    <t>hod</t>
  </si>
  <si>
    <t>úprava jestv, elektrinštal</t>
  </si>
  <si>
    <t>ELE43</t>
  </si>
  <si>
    <t>východzia revízia</t>
  </si>
  <si>
    <t>st</t>
  </si>
  <si>
    <t>Demontaž povodneho podhladu</t>
  </si>
  <si>
    <t>SDK kazetový podhľad RIGIPS 600x600 mm - biely</t>
  </si>
  <si>
    <t>Lešenie do vyšky 5m</t>
  </si>
  <si>
    <t>Presuny hmôt</t>
  </si>
  <si>
    <t>Odvoz a likvidacia odpadov s nalozenim a uskladnenim</t>
  </si>
  <si>
    <t>952901111.Ss</t>
  </si>
  <si>
    <t>Buranie stupačiek</t>
  </si>
  <si>
    <t>612421421.Ss</t>
  </si>
  <si>
    <t>Zamurovanie stupačiek/ oprava</t>
  </si>
  <si>
    <t>551450003300.S</t>
  </si>
  <si>
    <t>Držiak sprchy na stene</t>
  </si>
  <si>
    <t>554230002100</t>
  </si>
  <si>
    <t>Sprchová vanička akrylátová DEEP by JIKA, vxšxl 63x900x900 mm, biela, JIKA</t>
  </si>
  <si>
    <t>Sprchova zastena</t>
  </si>
  <si>
    <t>554230002100-1</t>
  </si>
  <si>
    <t>Požiarny prestup</t>
  </si>
  <si>
    <t>612421421.Ssp</t>
  </si>
  <si>
    <t>areál DPB a.s. Krasňany</t>
  </si>
  <si>
    <t>jednotka</t>
  </si>
  <si>
    <t>množstvo</t>
  </si>
  <si>
    <t>cena</t>
  </si>
  <si>
    <t>cena celkovo</t>
  </si>
  <si>
    <t>Začistenie omietok (s dodaním hmoty) okolo okien, dverí,podláh, obkladov atď.</t>
  </si>
  <si>
    <t>Príplatok za omietanie vonkajších pilierov a stĺpov zo suchých zmesí</t>
  </si>
  <si>
    <t>m²</t>
  </si>
  <si>
    <t>Príprava vonkajšieho podkladu stien na silno a nerovnomerne nasiakavé podklady regulátorom nasiakavosti</t>
  </si>
  <si>
    <t>Vonkajšia omietka stien silikónová roztieraná, hr. 1,5 mm</t>
  </si>
  <si>
    <t>Potiahnutie vonkajších stien sklotextílnou mriežkou s celoplošným prilepením</t>
  </si>
  <si>
    <t>Vysekanie rýh v stenách a priečkach z dutých tehál a tvárnic do hĺbky 70 mm a š. do 300 mm, -0,03000t</t>
  </si>
  <si>
    <t>Montáž lešenia ľahk. radového s podlahami š. do 1,5 m v. do 10 m</t>
  </si>
  <si>
    <t>Príplatok za prvý a každý ďalší mesiac použitia lešenia k pol. -1051</t>
  </si>
  <si>
    <t>Demontáž lešenia ľahk. radového s podlahami š. do 1,5 m v. do 10 m</t>
  </si>
  <si>
    <t>Záchytná sieť z umelých vlákien alebo oceľ. Drôtov</t>
  </si>
  <si>
    <t>Vyčistenie budov byt. alebo občian. výstavby pri výške podlažia do 4 m</t>
  </si>
  <si>
    <t>Odvoz sutiny a vybúraných hmôt na skládku za každý ďalší 1 km</t>
  </si>
  <si>
    <t>Vnútro stavenisková doprava sutiny a vybúr. hmôt do 10 m</t>
  </si>
  <si>
    <t>Vnútro stavenisková doprava sutiny a vybúr. hmôt za každých ďalších 5 m</t>
  </si>
  <si>
    <t>Nakladanie na dopravný prostriedok pre vodorovnú dopravu sutiny</t>
  </si>
  <si>
    <t>Poplatok za skladovanie - iné odpady zo stavieb a demolácií (17 09), ostatné</t>
  </si>
  <si>
    <t>SDK obklady stĺpov prierezu nad 400 cm2, dosky 2x GKBI hr. 12,5 mm</t>
  </si>
  <si>
    <t>Presun hmôt pre drevostavby v objektoch výšky do 12 m</t>
  </si>
  <si>
    <t>Zdravotechnika</t>
  </si>
  <si>
    <t>Potrubie z PVC - U odpadové ležaté hrdlové D 110x2, 2</t>
  </si>
  <si>
    <t>Potrubie z PVC - U odpadové ležaté hrdlové D 125x2, 8</t>
  </si>
  <si>
    <t>Potrubie z PVC - U odpadové ležaté hrdlové D 160x3, 9</t>
  </si>
  <si>
    <t>Potrubie z PVC - U odpadové stupačkové hrdlové D 110x2, 2</t>
  </si>
  <si>
    <t>Potrubie z PVC - U odpadové stupačkové hrdlové D 125x2, 8</t>
  </si>
  <si>
    <t>Potrubie z PVC - U odpadové stupačkové hrdlové D 160x3, 9</t>
  </si>
  <si>
    <t>Napojenie sa na existujúce kanalizačné potrubie</t>
  </si>
  <si>
    <t>kpl</t>
  </si>
  <si>
    <t>Napojenie sa na hlavný rozvod kanalizácie – liatina</t>
  </si>
  <si>
    <t>Hydrantová zostava nástenna DN 25</t>
  </si>
  <si>
    <t>Montáž a dopojenie hydrantovej zostavy</t>
  </si>
  <si>
    <t>Potrubie plastohliníkové d 20</t>
  </si>
  <si>
    <t>Potrubie plastohliníkové d 26</t>
  </si>
  <si>
    <t>Potrubie plastohliníkové d 32</t>
  </si>
  <si>
    <t>Potrubie plastohliníkové d 40</t>
  </si>
  <si>
    <t>Potrubie plastohliníkové d 50</t>
  </si>
  <si>
    <t>Potrubie plastohliníkové d 63</t>
  </si>
  <si>
    <t>Zhotovenie prepoju na na potrubí vody 1/2´´</t>
  </si>
  <si>
    <t>Guľový ventil 1/2´´</t>
  </si>
  <si>
    <t>Gebo prechod 1/2´´</t>
  </si>
  <si>
    <t>Zhotovenie prepoju na na potrubí vody 3/4´´</t>
  </si>
  <si>
    <t>Guľový ventil 3/4´´</t>
  </si>
  <si>
    <t>Gebo prechod 3/4´´</t>
  </si>
  <si>
    <t>Zhotovenie prepoju na na potrubi vody 1´´</t>
  </si>
  <si>
    <t>Gulovy ventil 1´´</t>
  </si>
  <si>
    <t>Gebo prechod 1´´</t>
  </si>
  <si>
    <t>Zhotovenie prepoju na na potrubí vody 5/4´´</t>
  </si>
  <si>
    <t>Guľový ventil 5/4´´</t>
  </si>
  <si>
    <t>Gebo prechod 5/4´´</t>
  </si>
  <si>
    <t>Zhotovenie prepoju na na potrubi vody 6/4´´´´</t>
  </si>
  <si>
    <t>Guľový ventil 6/4´´</t>
  </si>
  <si>
    <t>Gebo prechod 6/4´´</t>
  </si>
  <si>
    <t>Zhotovenie prepoju na na potrubí vody 2´´</t>
  </si>
  <si>
    <t>Gulovy ventil 2´´</t>
  </si>
  <si>
    <t>Gebo prechod 2´´</t>
  </si>
  <si>
    <t>Demontáž potrubia kanalizacie - liatina do DN 150</t>
  </si>
  <si>
    <t>Demontáž potrubia voda do DN 50</t>
  </si>
  <si>
    <t>Odvoz a likvidácia vybúraných materiálov</t>
  </si>
  <si>
    <t>Príplatok za práce vo výškach</t>
  </si>
  <si>
    <t>Príplatok za práce v sťažených priestorov - práca v medzistrope v-70cm</t>
  </si>
  <si>
    <t>Presun hmôt pre ZTI v objektoch , dopravné a zaobstarávacie náklady</t>
  </si>
  <si>
    <t>Spolu:</t>
  </si>
  <si>
    <t>Rohova tesniaca paska</t>
  </si>
  <si>
    <t>71146230RP</t>
  </si>
  <si>
    <t>bez dph</t>
  </si>
  <si>
    <t>Oprava ZTI rozvodov v objekte AB Krasňany</t>
  </si>
  <si>
    <t>Oprava ZTI rozvodov - Administratívna budova - Krasňany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</si>
</sst>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0;\-###0"/>
    <numFmt numFmtId="165" formatCode="###0.000;\-###0.000"/>
    <numFmt numFmtId="166" formatCode="#,##0.00\ [$€-1]"/>
    <numFmt numFmtId="167" formatCode="#,##0.000"/>
    <numFmt numFmtId="168" formatCode="#,##0.00000"/>
    <numFmt numFmtId="169" formatCode="dd\.mm\.yyyy"/>
    <numFmt numFmtId="170" formatCode="#,##0.00%"/>
    <numFmt numFmtId="171" formatCode="0.000"/>
    <numFmt numFmtId="172" formatCode="[$-41B]General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0.000000"/>
    <numFmt numFmtId="178" formatCode="0.00000"/>
    <numFmt numFmtId="179" formatCode="0.0000"/>
  </numFmts>
  <fonts count="76">
    <font>
      <sz val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8"/>
      <color indexed="18"/>
      <name val="Arial CE"/>
      <family val="2"/>
    </font>
    <font>
      <i/>
      <sz val="8"/>
      <color indexed="12"/>
      <name val="Arial CE"/>
      <family val="2"/>
    </font>
    <font>
      <i/>
      <sz val="7"/>
      <color indexed="12"/>
      <name val="Arial CE"/>
      <family val="2"/>
    </font>
    <font>
      <b/>
      <sz val="7"/>
      <name val="Arial CE"/>
      <family val="2"/>
    </font>
    <font>
      <b/>
      <sz val="9"/>
      <color indexed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b/>
      <sz val="8"/>
      <name val="MS Sans Serif"/>
      <family val="0"/>
    </font>
    <font>
      <b/>
      <sz val="10"/>
      <name val="MS Sans Serif"/>
      <family val="0"/>
    </font>
    <font>
      <sz val="8"/>
      <color indexed="8"/>
      <name val="Arial CE1"/>
      <family val="0"/>
    </font>
    <font>
      <sz val="12"/>
      <color indexed="56"/>
      <name val="Arial CE"/>
      <family val="2"/>
    </font>
    <font>
      <b/>
      <sz val="12"/>
      <color indexed="16"/>
      <name val="Arial CE"/>
      <family val="2"/>
    </font>
    <font>
      <i/>
      <sz val="9"/>
      <color indexed="12"/>
      <name val="Arial CE"/>
      <family val="2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10"/>
      <color indexed="55"/>
      <name val="Arial CE"/>
      <family val="0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0"/>
      <color indexed="63"/>
      <name val="Arial CE"/>
      <family val="2"/>
    </font>
    <font>
      <sz val="9"/>
      <color indexed="55"/>
      <name val="Arial CE"/>
      <family val="2"/>
    </font>
    <font>
      <sz val="8"/>
      <color indexed="16"/>
      <name val="Arial CE"/>
      <family val="2"/>
    </font>
    <font>
      <b/>
      <sz val="10"/>
      <color indexed="10"/>
      <name val="MS Sans Serif"/>
      <family val="0"/>
    </font>
    <font>
      <sz val="8"/>
      <color indexed="48"/>
      <name val="Arial CE"/>
      <family val="2"/>
    </font>
    <font>
      <sz val="8"/>
      <color theme="1"/>
      <name val="Arial CE1"/>
      <family val="0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2"/>
      <color rgb="FF003366"/>
      <name val="Arial CE"/>
      <family val="2"/>
    </font>
    <font>
      <b/>
      <sz val="12"/>
      <color rgb="FF960000"/>
      <name val="Arial CE"/>
      <family val="2"/>
    </font>
    <font>
      <i/>
      <sz val="9"/>
      <color rgb="FF0000FF"/>
      <name val="Arial CE"/>
      <family val="2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10"/>
      <color rgb="FF969696"/>
      <name val="Arial CE"/>
      <family val="0"/>
    </font>
    <font>
      <i/>
      <sz val="8"/>
      <color rgb="FF0000FF"/>
      <name val="Arial CE"/>
      <family val="0"/>
    </font>
    <font>
      <sz val="10"/>
      <color rgb="FF3366FF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10"/>
      <color rgb="FFFF0000"/>
      <name val="MS Sans Serif"/>
      <family val="0"/>
    </font>
    <font>
      <sz val="8"/>
      <color rgb="FF3366FF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>
      <alignment vertical="top"/>
      <protection locked="0"/>
    </xf>
    <xf numFmtId="0" fontId="2" fillId="3" borderId="0" applyNumberFormat="0" applyBorder="0">
      <alignment vertical="top"/>
      <protection locked="0"/>
    </xf>
    <xf numFmtId="0" fontId="2" fillId="4" borderId="0" applyNumberFormat="0" applyBorder="0">
      <alignment vertical="top"/>
      <protection locked="0"/>
    </xf>
    <xf numFmtId="0" fontId="2" fillId="5" borderId="0" applyNumberFormat="0" applyBorder="0">
      <alignment vertical="top"/>
      <protection locked="0"/>
    </xf>
    <xf numFmtId="0" fontId="2" fillId="6" borderId="0" applyNumberFormat="0" applyBorder="0">
      <alignment vertical="top"/>
      <protection locked="0"/>
    </xf>
    <xf numFmtId="0" fontId="2" fillId="7" borderId="0" applyNumberFormat="0" applyBorder="0">
      <alignment vertical="top"/>
      <protection locked="0"/>
    </xf>
    <xf numFmtId="0" fontId="2" fillId="8" borderId="0" applyNumberFormat="0" applyBorder="0">
      <alignment vertical="top"/>
      <protection locked="0"/>
    </xf>
    <xf numFmtId="0" fontId="2" fillId="3" borderId="0" applyNumberFormat="0" applyBorder="0">
      <alignment vertical="top"/>
      <protection locked="0"/>
    </xf>
    <xf numFmtId="0" fontId="2" fillId="9" borderId="0" applyNumberFormat="0" applyBorder="0">
      <alignment vertical="top"/>
      <protection locked="0"/>
    </xf>
    <xf numFmtId="0" fontId="2" fillId="10" borderId="0" applyNumberFormat="0" applyBorder="0">
      <alignment vertical="top"/>
      <protection locked="0"/>
    </xf>
    <xf numFmtId="0" fontId="2" fillId="8" borderId="0" applyNumberFormat="0" applyBorder="0">
      <alignment vertical="top"/>
      <protection locked="0"/>
    </xf>
    <xf numFmtId="0" fontId="2" fillId="10" borderId="0" applyNumberFormat="0" applyBorder="0">
      <alignment vertical="top"/>
      <protection locked="0"/>
    </xf>
    <xf numFmtId="0" fontId="3" fillId="8" borderId="0" applyNumberFormat="0" applyBorder="0">
      <alignment vertical="top"/>
      <protection locked="0"/>
    </xf>
    <xf numFmtId="0" fontId="3" fillId="3" borderId="0" applyNumberFormat="0" applyBorder="0">
      <alignment vertical="top"/>
      <protection locked="0"/>
    </xf>
    <xf numFmtId="0" fontId="3" fillId="9" borderId="0" applyNumberFormat="0" applyBorder="0">
      <alignment vertical="top"/>
      <protection locked="0"/>
    </xf>
    <xf numFmtId="0" fontId="3" fillId="10" borderId="0" applyNumberFormat="0" applyBorder="0">
      <alignment vertical="top"/>
      <protection locked="0"/>
    </xf>
    <xf numFmtId="0" fontId="3" fillId="11" borderId="0" applyNumberFormat="0" applyBorder="0">
      <alignment vertical="top"/>
      <protection locked="0"/>
    </xf>
    <xf numFmtId="0" fontId="3" fillId="12" borderId="0" applyNumberFormat="0" applyBorder="0">
      <alignment vertical="top"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7" borderId="0" applyNumberFormat="0" applyBorder="0">
      <alignment vertical="top"/>
      <protection locked="0"/>
    </xf>
    <xf numFmtId="172" fontId="55" fillId="0" borderId="0">
      <alignment/>
      <protection/>
    </xf>
    <xf numFmtId="0" fontId="5" fillId="13" borderId="1" applyNumberFormat="0">
      <alignment vertical="top"/>
      <protection locked="0"/>
    </xf>
    <xf numFmtId="0" fontId="56" fillId="1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>
      <alignment vertical="top"/>
      <protection locked="0"/>
    </xf>
    <xf numFmtId="0" fontId="7" fillId="0" borderId="4" applyNumberFormat="0" applyFill="0">
      <alignment vertical="top"/>
      <protection locked="0"/>
    </xf>
    <xf numFmtId="0" fontId="8" fillId="0" borderId="5" applyNumberFormat="0" applyFill="0">
      <alignment vertical="top"/>
      <protection locked="0"/>
    </xf>
    <xf numFmtId="0" fontId="8" fillId="0" borderId="0" applyNumberFormat="0" applyFill="0" applyBorder="0">
      <alignment vertical="top"/>
      <protection locked="0"/>
    </xf>
    <xf numFmtId="0" fontId="57" fillId="0" borderId="0" applyNumberFormat="0" applyFill="0" applyBorder="0" applyAlignment="0" applyProtection="0"/>
    <xf numFmtId="0" fontId="9" fillId="10" borderId="0" applyNumberFormat="0" applyBorder="0">
      <alignment vertical="top"/>
      <protection locked="0"/>
    </xf>
    <xf numFmtId="0" fontId="58" fillId="15" borderId="0" applyNumberFormat="0" applyBorder="0" applyAlignment="0" applyProtection="0"/>
    <xf numFmtId="9" fontId="1" fillId="0" borderId="0" applyFill="0" applyBorder="0" applyAlignment="0" applyProtection="0"/>
    <xf numFmtId="0" fontId="0" fillId="5" borderId="6" applyNumberFormat="0">
      <alignment vertical="top"/>
      <protection locked="0"/>
    </xf>
    <xf numFmtId="0" fontId="10" fillId="0" borderId="7" applyNumberFormat="0" applyFill="0">
      <alignment vertical="top"/>
      <protection locked="0"/>
    </xf>
    <xf numFmtId="0" fontId="59" fillId="0" borderId="8" applyNumberFormat="0" applyFill="0" applyAlignment="0" applyProtection="0"/>
    <xf numFmtId="0" fontId="11" fillId="0" borderId="9" applyNumberFormat="0" applyFill="0">
      <alignment vertical="top"/>
      <protection locked="0"/>
    </xf>
    <xf numFmtId="0" fontId="60" fillId="16" borderId="0" applyNumberFormat="0" applyBorder="0" applyAlignment="0" applyProtection="0"/>
    <xf numFmtId="0" fontId="12" fillId="0" borderId="0" applyNumberFormat="0" applyFill="0" applyBorder="0">
      <alignment vertical="top"/>
      <protection locked="0"/>
    </xf>
    <xf numFmtId="0" fontId="13" fillId="0" borderId="0" applyNumberFormat="0" applyFill="0" applyBorder="0">
      <alignment vertical="top"/>
      <protection locked="0"/>
    </xf>
    <xf numFmtId="0" fontId="14" fillId="3" borderId="10" applyNumberFormat="0">
      <alignment vertical="top"/>
      <protection locked="0"/>
    </xf>
    <xf numFmtId="0" fontId="16" fillId="9" borderId="10" applyNumberFormat="0">
      <alignment vertical="top"/>
      <protection locked="0"/>
    </xf>
    <xf numFmtId="0" fontId="17" fillId="9" borderId="11" applyNumberFormat="0">
      <alignment vertical="top"/>
      <protection locked="0"/>
    </xf>
    <xf numFmtId="0" fontId="15" fillId="0" borderId="0" applyNumberFormat="0" applyFill="0" applyBorder="0">
      <alignment vertical="top"/>
      <protection locked="0"/>
    </xf>
    <xf numFmtId="0" fontId="18" fillId="17" borderId="0" applyNumberFormat="0" applyBorder="0">
      <alignment vertical="top"/>
      <protection locked="0"/>
    </xf>
    <xf numFmtId="0" fontId="3" fillId="11" borderId="0" applyNumberFormat="0" applyBorder="0">
      <alignment vertical="top"/>
      <protection locked="0"/>
    </xf>
    <xf numFmtId="0" fontId="3" fillId="18" borderId="0" applyNumberFormat="0" applyBorder="0">
      <alignment vertical="top"/>
      <protection locked="0"/>
    </xf>
    <xf numFmtId="0" fontId="3" fillId="13" borderId="0" applyNumberFormat="0" applyBorder="0">
      <alignment vertical="top"/>
      <protection locked="0"/>
    </xf>
    <xf numFmtId="0" fontId="3" fillId="19" borderId="0" applyNumberFormat="0" applyBorder="0">
      <alignment vertical="top"/>
      <protection locked="0"/>
    </xf>
    <xf numFmtId="0" fontId="3" fillId="20" borderId="0" applyNumberFormat="0" applyBorder="0">
      <alignment vertical="top"/>
      <protection locked="0"/>
    </xf>
    <xf numFmtId="0" fontId="3" fillId="12" borderId="0" applyNumberFormat="0" applyBorder="0">
      <alignment vertical="top"/>
      <protection locked="0"/>
    </xf>
  </cellStyleXfs>
  <cellXfs count="271">
    <xf numFmtId="0" fontId="0" fillId="0" borderId="0" xfId="0" applyAlignment="1">
      <alignment vertical="top"/>
    </xf>
    <xf numFmtId="4" fontId="61" fillId="0" borderId="0" xfId="0" applyNumberFormat="1" applyFont="1" applyAlignment="1" applyProtection="1">
      <alignment/>
      <protection/>
    </xf>
    <xf numFmtId="4" fontId="62" fillId="0" borderId="0" xfId="0" applyNumberFormat="1" applyFont="1" applyAlignment="1" applyProtection="1">
      <alignment/>
      <protection/>
    </xf>
    <xf numFmtId="4" fontId="63" fillId="21" borderId="12" xfId="0" applyNumberFormat="1" applyFont="1" applyFill="1" applyBorder="1" applyAlignment="1" applyProtection="1">
      <alignment vertical="center"/>
      <protection locked="0"/>
    </xf>
    <xf numFmtId="4" fontId="25" fillId="21" borderId="12" xfId="0" applyNumberFormat="1" applyFont="1" applyFill="1" applyBorder="1" applyAlignment="1" applyProtection="1">
      <alignment vertical="center"/>
      <protection locked="0"/>
    </xf>
    <xf numFmtId="2" fontId="25" fillId="0" borderId="12" xfId="0" applyNumberFormat="1" applyFont="1" applyBorder="1" applyAlignment="1" applyProtection="1">
      <alignment vertical="center"/>
      <protection locked="0"/>
    </xf>
    <xf numFmtId="2" fontId="64" fillId="0" borderId="0" xfId="0" applyNumberFormat="1" applyFont="1" applyAlignment="1" applyProtection="1">
      <alignment/>
      <protection/>
    </xf>
    <xf numFmtId="2" fontId="61" fillId="0" borderId="0" xfId="0" applyNumberFormat="1" applyFont="1" applyAlignment="1" applyProtection="1">
      <alignment/>
      <protection/>
    </xf>
    <xf numFmtId="2" fontId="62" fillId="0" borderId="0" xfId="0" applyNumberFormat="1" applyFont="1" applyAlignment="1" applyProtection="1">
      <alignment/>
      <protection/>
    </xf>
    <xf numFmtId="2" fontId="63" fillId="22" borderId="13" xfId="36" applyNumberFormat="1" applyFont="1" applyFill="1" applyBorder="1" applyAlignment="1" applyProtection="1">
      <alignment vertical="center"/>
      <protection locked="0"/>
    </xf>
    <xf numFmtId="2" fontId="63" fillId="0" borderId="12" xfId="0" applyNumberFormat="1" applyFont="1" applyBorder="1" applyAlignment="1" applyProtection="1">
      <alignment vertical="center"/>
      <protection locked="0"/>
    </xf>
    <xf numFmtId="2" fontId="63" fillId="21" borderId="12" xfId="0" applyNumberFormat="1" applyFont="1" applyFill="1" applyBorder="1" applyAlignment="1" applyProtection="1">
      <alignment vertical="center"/>
      <protection locked="0"/>
    </xf>
    <xf numFmtId="2" fontId="65" fillId="0" borderId="0" xfId="0" applyNumberFormat="1" applyFont="1" applyAlignment="1" applyProtection="1">
      <alignment/>
      <protection locked="0"/>
    </xf>
    <xf numFmtId="2" fontId="25" fillId="21" borderId="12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/>
      <protection/>
    </xf>
    <xf numFmtId="0" fontId="26" fillId="0" borderId="0" xfId="0" applyFont="1" applyAlignment="1" applyProtection="1">
      <alignment horizontal="left" vertical="top"/>
      <protection/>
    </xf>
    <xf numFmtId="14" fontId="25" fillId="0" borderId="0" xfId="0" applyNumberFormat="1" applyFont="1" applyAlignment="1" applyProtection="1">
      <alignment horizontal="left"/>
      <protection/>
    </xf>
    <xf numFmtId="0" fontId="23" fillId="0" borderId="0" xfId="0" applyFont="1" applyAlignment="1" applyProtection="1">
      <alignment horizontal="left" vertical="top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23" fillId="0" borderId="0" xfId="0" applyFont="1" applyAlignment="1" applyProtection="1">
      <alignment horizontal="left" wrapText="1"/>
      <protection/>
    </xf>
    <xf numFmtId="0" fontId="27" fillId="0" borderId="0" xfId="0" applyFont="1" applyAlignment="1" applyProtection="1">
      <alignment horizontal="left" wrapText="1"/>
      <protection/>
    </xf>
    <xf numFmtId="0" fontId="28" fillId="0" borderId="0" xfId="0" applyFont="1" applyAlignment="1" applyProtection="1">
      <alignment horizontal="left" wrapText="1"/>
      <protection/>
    </xf>
    <xf numFmtId="165" fontId="23" fillId="0" borderId="0" xfId="0" applyNumberFormat="1" applyFont="1" applyAlignment="1" applyProtection="1">
      <alignment horizontal="right"/>
      <protection/>
    </xf>
    <xf numFmtId="2" fontId="23" fillId="0" borderId="0" xfId="0" applyNumberFormat="1" applyFont="1" applyAlignment="1" applyProtection="1">
      <alignment horizontal="right"/>
      <protection/>
    </xf>
    <xf numFmtId="0" fontId="29" fillId="0" borderId="0" xfId="0" applyFont="1" applyAlignment="1" applyProtection="1">
      <alignment horizontal="left" wrapText="1"/>
      <protection/>
    </xf>
    <xf numFmtId="0" fontId="24" fillId="4" borderId="15" xfId="0" applyFont="1" applyFill="1" applyBorder="1" applyAlignment="1" applyProtection="1">
      <alignment horizontal="left" wrapText="1"/>
      <protection/>
    </xf>
    <xf numFmtId="165" fontId="24" fillId="4" borderId="15" xfId="0" applyNumberFormat="1" applyFont="1" applyFill="1" applyBorder="1" applyAlignment="1" applyProtection="1">
      <alignment horizontal="right"/>
      <protection/>
    </xf>
    <xf numFmtId="166" fontId="0" fillId="0" borderId="16" xfId="0" applyNumberFormat="1" applyBorder="1" applyAlignment="1">
      <alignment horizontal="center" vertical="top"/>
    </xf>
    <xf numFmtId="0" fontId="30" fillId="4" borderId="15" xfId="0" applyFont="1" applyFill="1" applyBorder="1" applyAlignment="1" applyProtection="1">
      <alignment horizontal="left" wrapText="1"/>
      <protection/>
    </xf>
    <xf numFmtId="165" fontId="30" fillId="4" borderId="15" xfId="0" applyNumberFormat="1" applyFont="1" applyFill="1" applyBorder="1" applyAlignment="1" applyProtection="1">
      <alignment horizontal="right"/>
      <protection/>
    </xf>
    <xf numFmtId="2" fontId="32" fillId="0" borderId="0" xfId="0" applyNumberFormat="1" applyFont="1" applyAlignment="1" applyProtection="1">
      <alignment horizontal="center" vertical="top"/>
      <protection/>
    </xf>
    <xf numFmtId="0" fontId="24" fillId="0" borderId="15" xfId="0" applyFont="1" applyBorder="1" applyAlignment="1" applyProtection="1">
      <alignment horizontal="left" wrapText="1"/>
      <protection/>
    </xf>
    <xf numFmtId="165" fontId="24" fillId="0" borderId="15" xfId="0" applyNumberFormat="1" applyFont="1" applyBorder="1" applyAlignment="1" applyProtection="1">
      <alignment horizontal="right"/>
      <protection/>
    </xf>
    <xf numFmtId="0" fontId="24" fillId="0" borderId="15" xfId="0" applyFont="1" applyFill="1" applyBorder="1" applyAlignment="1" applyProtection="1">
      <alignment horizontal="left" wrapText="1"/>
      <protection/>
    </xf>
    <xf numFmtId="165" fontId="24" fillId="0" borderId="15" xfId="0" applyNumberFormat="1" applyFont="1" applyFill="1" applyBorder="1" applyAlignment="1" applyProtection="1">
      <alignment horizontal="right"/>
      <protection/>
    </xf>
    <xf numFmtId="0" fontId="30" fillId="0" borderId="15" xfId="0" applyFont="1" applyFill="1" applyBorder="1" applyAlignment="1" applyProtection="1">
      <alignment horizontal="left" wrapText="1"/>
      <protection/>
    </xf>
    <xf numFmtId="165" fontId="3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top" wrapText="1"/>
    </xf>
    <xf numFmtId="164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 horizontal="left" wrapText="1"/>
      <protection/>
    </xf>
    <xf numFmtId="0" fontId="33" fillId="0" borderId="0" xfId="0" applyFont="1" applyAlignment="1" applyProtection="1">
      <alignment horizontal="left" wrapText="1"/>
      <protection/>
    </xf>
    <xf numFmtId="0" fontId="34" fillId="0" borderId="0" xfId="0" applyFont="1" applyAlignment="1" applyProtection="1">
      <alignment horizontal="left" wrapText="1"/>
      <protection/>
    </xf>
    <xf numFmtId="165" fontId="25" fillId="0" borderId="0" xfId="0" applyNumberFormat="1" applyFont="1" applyAlignment="1" applyProtection="1">
      <alignment horizontal="right"/>
      <protection/>
    </xf>
    <xf numFmtId="2" fontId="25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>
      <alignment horizontal="left" vertical="top"/>
    </xf>
    <xf numFmtId="164" fontId="24" fillId="0" borderId="0" xfId="0" applyNumberFormat="1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left" wrapText="1"/>
      <protection/>
    </xf>
    <xf numFmtId="165" fontId="24" fillId="0" borderId="0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Border="1" applyAlignment="1">
      <alignment horizontal="center" vertical="top"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0" fontId="66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66" fillId="0" borderId="0" xfId="0" applyFont="1" applyAlignment="1" applyProtection="1">
      <alignment horizontal="left" vertical="center"/>
      <protection locked="0"/>
    </xf>
    <xf numFmtId="169" fontId="38" fillId="0" borderId="0" xfId="0" applyNumberFormat="1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5" fillId="23" borderId="18" xfId="0" applyFont="1" applyFill="1" applyBorder="1" applyAlignment="1" applyProtection="1">
      <alignment horizontal="center" vertical="center" wrapText="1"/>
      <protection/>
    </xf>
    <xf numFmtId="0" fontId="25" fillId="23" borderId="19" xfId="0" applyFont="1" applyFill="1" applyBorder="1" applyAlignment="1" applyProtection="1">
      <alignment horizontal="center" vertical="center" wrapText="1"/>
      <protection/>
    </xf>
    <xf numFmtId="0" fontId="25" fillId="23" borderId="19" xfId="0" applyFont="1" applyFill="1" applyBorder="1" applyAlignment="1" applyProtection="1">
      <alignment horizontal="center" vertical="center" wrapText="1"/>
      <protection locked="0"/>
    </xf>
    <xf numFmtId="0" fontId="25" fillId="23" borderId="20" xfId="0" applyFont="1" applyFill="1" applyBorder="1" applyAlignment="1" applyProtection="1">
      <alignment horizontal="center" vertical="center" wrapText="1"/>
      <protection/>
    </xf>
    <xf numFmtId="0" fontId="25" fillId="23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67" fontId="20" fillId="0" borderId="0" xfId="0" applyNumberFormat="1" applyFont="1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/>
      <protection/>
    </xf>
    <xf numFmtId="0" fontId="61" fillId="0" borderId="0" xfId="0" applyFont="1" applyAlignment="1" applyProtection="1">
      <alignment horizontal="left"/>
      <protection/>
    </xf>
    <xf numFmtId="0" fontId="65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 horizontal="center"/>
      <protection/>
    </xf>
    <xf numFmtId="167" fontId="65" fillId="0" borderId="0" xfId="0" applyNumberFormat="1" applyFont="1" applyAlignment="1" applyProtection="1">
      <alignment vertical="center"/>
      <protection/>
    </xf>
    <xf numFmtId="0" fontId="64" fillId="0" borderId="0" xfId="0" applyFont="1" applyAlignment="1" applyProtection="1">
      <alignment horizontal="left"/>
      <protection/>
    </xf>
    <xf numFmtId="0" fontId="25" fillId="0" borderId="12" xfId="0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167" fontId="25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167" fontId="0" fillId="0" borderId="0" xfId="0" applyNumberFormat="1" applyFont="1" applyAlignment="1" applyProtection="1">
      <alignment vertical="center"/>
      <protection/>
    </xf>
    <xf numFmtId="0" fontId="63" fillId="0" borderId="12" xfId="0" applyFont="1" applyBorder="1" applyAlignment="1" applyProtection="1">
      <alignment horizontal="center" vertical="center"/>
      <protection locked="0"/>
    </xf>
    <xf numFmtId="49" fontId="63" fillId="0" borderId="12" xfId="0" applyNumberFormat="1" applyFont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167" fontId="63" fillId="0" borderId="12" xfId="0" applyNumberFormat="1" applyFont="1" applyBorder="1" applyAlignment="1" applyProtection="1">
      <alignment vertical="center"/>
      <protection locked="0"/>
    </xf>
    <xf numFmtId="0" fontId="67" fillId="0" borderId="1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36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66" fillId="0" borderId="0" xfId="0" applyFont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66" fillId="0" borderId="0" xfId="0" applyFont="1" applyAlignment="1" applyProtection="1">
      <alignment horizontal="left" vertical="center"/>
      <protection locked="0"/>
    </xf>
    <xf numFmtId="169" fontId="38" fillId="0" borderId="0" xfId="0" applyNumberFormat="1" applyFont="1" applyAlignment="1" applyProtection="1">
      <alignment horizontal="left" vertical="center"/>
      <protection/>
    </xf>
    <xf numFmtId="0" fontId="38" fillId="21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/>
    </xf>
    <xf numFmtId="4" fontId="62" fillId="0" borderId="0" xfId="0" applyNumberFormat="1" applyFont="1" applyAlignment="1" applyProtection="1">
      <alignment vertical="center"/>
      <protection/>
    </xf>
    <xf numFmtId="0" fontId="66" fillId="0" borderId="0" xfId="0" applyFont="1" applyAlignment="1" applyProtection="1">
      <alignment horizontal="right" vertical="center"/>
      <protection/>
    </xf>
    <xf numFmtId="0" fontId="66" fillId="0" borderId="0" xfId="0" applyFont="1" applyAlignment="1" applyProtection="1">
      <alignment horizontal="right" vertical="center"/>
      <protection locked="0"/>
    </xf>
    <xf numFmtId="0" fontId="69" fillId="0" borderId="0" xfId="0" applyFont="1" applyAlignment="1" applyProtection="1">
      <alignment horizontal="left" vertical="center"/>
      <protection/>
    </xf>
    <xf numFmtId="4" fontId="66" fillId="0" borderId="0" xfId="0" applyNumberFormat="1" applyFont="1" applyAlignment="1" applyProtection="1">
      <alignment vertical="center"/>
      <protection/>
    </xf>
    <xf numFmtId="170" fontId="66" fillId="0" borderId="0" xfId="0" applyNumberFormat="1" applyFont="1" applyAlignment="1" applyProtection="1">
      <alignment horizontal="right" vertical="center"/>
      <protection locked="0"/>
    </xf>
    <xf numFmtId="0" fontId="0" fillId="23" borderId="0" xfId="0" applyFont="1" applyFill="1" applyAlignment="1" applyProtection="1">
      <alignment vertical="center"/>
      <protection/>
    </xf>
    <xf numFmtId="0" fontId="35" fillId="23" borderId="24" xfId="0" applyFont="1" applyFill="1" applyBorder="1" applyAlignment="1" applyProtection="1">
      <alignment horizontal="left" vertical="center"/>
      <protection/>
    </xf>
    <xf numFmtId="0" fontId="0" fillId="23" borderId="25" xfId="0" applyFont="1" applyFill="1" applyBorder="1" applyAlignment="1" applyProtection="1">
      <alignment vertical="center"/>
      <protection/>
    </xf>
    <xf numFmtId="0" fontId="35" fillId="23" borderId="25" xfId="0" applyFont="1" applyFill="1" applyBorder="1" applyAlignment="1" applyProtection="1">
      <alignment horizontal="right" vertical="center"/>
      <protection/>
    </xf>
    <xf numFmtId="0" fontId="35" fillId="23" borderId="25" xfId="0" applyFont="1" applyFill="1" applyBorder="1" applyAlignment="1" applyProtection="1">
      <alignment horizontal="center" vertical="center"/>
      <protection/>
    </xf>
    <xf numFmtId="0" fontId="0" fillId="23" borderId="25" xfId="0" applyFont="1" applyFill="1" applyBorder="1" applyAlignment="1" applyProtection="1">
      <alignment vertical="center"/>
      <protection locked="0"/>
    </xf>
    <xf numFmtId="4" fontId="35" fillId="23" borderId="25" xfId="0" applyNumberFormat="1" applyFont="1" applyFill="1" applyBorder="1" applyAlignment="1" applyProtection="1">
      <alignment vertical="center"/>
      <protection/>
    </xf>
    <xf numFmtId="0" fontId="0" fillId="23" borderId="26" xfId="0" applyFont="1" applyFill="1" applyBorder="1" applyAlignment="1" applyProtection="1">
      <alignment vertical="center"/>
      <protection/>
    </xf>
    <xf numFmtId="0" fontId="70" fillId="0" borderId="27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 locked="0"/>
    </xf>
    <xf numFmtId="0" fontId="66" fillId="0" borderId="28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66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 locked="0"/>
    </xf>
    <xf numFmtId="0" fontId="66" fillId="0" borderId="28" xfId="0" applyFont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/>
    </xf>
    <xf numFmtId="0" fontId="25" fillId="23" borderId="0" xfId="0" applyFont="1" applyFill="1" applyAlignment="1" applyProtection="1">
      <alignment horizontal="left" vertical="center"/>
      <protection/>
    </xf>
    <xf numFmtId="0" fontId="0" fillId="23" borderId="0" xfId="0" applyFont="1" applyFill="1" applyAlignment="1" applyProtection="1">
      <alignment vertical="center"/>
      <protection locked="0"/>
    </xf>
    <xf numFmtId="0" fontId="25" fillId="23" borderId="0" xfId="0" applyFont="1" applyFill="1" applyAlignment="1" applyProtection="1">
      <alignment horizontal="right" vertical="center"/>
      <protection/>
    </xf>
    <xf numFmtId="0" fontId="71" fillId="0" borderId="0" xfId="0" applyFont="1" applyAlignment="1" applyProtection="1">
      <alignment horizontal="left" vertical="center"/>
      <protection/>
    </xf>
    <xf numFmtId="0" fontId="61" fillId="0" borderId="0" xfId="0" applyFont="1" applyAlignment="1" applyProtection="1">
      <alignment vertical="center"/>
      <protection/>
    </xf>
    <xf numFmtId="0" fontId="61" fillId="0" borderId="22" xfId="0" applyFont="1" applyBorder="1" applyAlignment="1" applyProtection="1">
      <alignment vertical="center"/>
      <protection/>
    </xf>
    <xf numFmtId="0" fontId="61" fillId="0" borderId="31" xfId="0" applyFont="1" applyBorder="1" applyAlignment="1" applyProtection="1">
      <alignment horizontal="left" vertical="center"/>
      <protection/>
    </xf>
    <xf numFmtId="0" fontId="61" fillId="0" borderId="31" xfId="0" applyFont="1" applyBorder="1" applyAlignment="1" applyProtection="1">
      <alignment vertical="center"/>
      <protection/>
    </xf>
    <xf numFmtId="0" fontId="61" fillId="0" borderId="31" xfId="0" applyFont="1" applyBorder="1" applyAlignment="1" applyProtection="1">
      <alignment vertical="center"/>
      <protection locked="0"/>
    </xf>
    <xf numFmtId="4" fontId="61" fillId="0" borderId="3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25" fillId="23" borderId="18" xfId="0" applyFont="1" applyFill="1" applyBorder="1" applyAlignment="1" applyProtection="1">
      <alignment horizontal="center" vertical="center" wrapText="1"/>
      <protection/>
    </xf>
    <xf numFmtId="0" fontId="25" fillId="23" borderId="19" xfId="0" applyFont="1" applyFill="1" applyBorder="1" applyAlignment="1" applyProtection="1">
      <alignment horizontal="center" vertical="center" wrapText="1"/>
      <protection/>
    </xf>
    <xf numFmtId="0" fontId="25" fillId="23" borderId="19" xfId="0" applyFont="1" applyFill="1" applyBorder="1" applyAlignment="1" applyProtection="1">
      <alignment horizontal="center" vertical="center" wrapText="1"/>
      <protection locked="0"/>
    </xf>
    <xf numFmtId="0" fontId="25" fillId="23" borderId="20" xfId="0" applyFont="1" applyFill="1" applyBorder="1" applyAlignment="1" applyProtection="1">
      <alignment horizontal="center" vertical="center" wrapText="1"/>
      <protection/>
    </xf>
    <xf numFmtId="0" fontId="25" fillId="23" borderId="0" xfId="0" applyFont="1" applyFill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2" fillId="0" borderId="18" xfId="0" applyFont="1" applyBorder="1" applyAlignment="1" applyProtection="1">
      <alignment horizontal="center" vertical="center" wrapText="1"/>
      <protection/>
    </xf>
    <xf numFmtId="0" fontId="72" fillId="0" borderId="19" xfId="0" applyFont="1" applyBorder="1" applyAlignment="1" applyProtection="1">
      <alignment horizontal="center" vertical="center" wrapText="1"/>
      <protection/>
    </xf>
    <xf numFmtId="0" fontId="72" fillId="0" borderId="20" xfId="0" applyFont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168" fontId="73" fillId="0" borderId="23" xfId="0" applyNumberFormat="1" applyFont="1" applyBorder="1" applyAlignment="1" applyProtection="1">
      <alignment/>
      <protection/>
    </xf>
    <xf numFmtId="168" fontId="73" fillId="0" borderId="33" xfId="0" applyNumberFormat="1" applyFont="1" applyBorder="1" applyAlignment="1" applyProtection="1">
      <alignment/>
      <protection/>
    </xf>
    <xf numFmtId="167" fontId="20" fillId="0" borderId="0" xfId="0" applyNumberFormat="1" applyFont="1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0" fontId="65" fillId="0" borderId="22" xfId="0" applyFont="1" applyBorder="1" applyAlignment="1" applyProtection="1">
      <alignment/>
      <protection/>
    </xf>
    <xf numFmtId="0" fontId="65" fillId="0" borderId="0" xfId="0" applyFont="1" applyAlignment="1" applyProtection="1">
      <alignment horizontal="left"/>
      <protection/>
    </xf>
    <xf numFmtId="0" fontId="61" fillId="0" borderId="0" xfId="0" applyFont="1" applyAlignment="1" applyProtection="1">
      <alignment horizontal="left"/>
      <protection/>
    </xf>
    <xf numFmtId="0" fontId="65" fillId="0" borderId="0" xfId="0" applyFont="1" applyAlignment="1" applyProtection="1">
      <alignment/>
      <protection locked="0"/>
    </xf>
    <xf numFmtId="0" fontId="65" fillId="0" borderId="34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168" fontId="65" fillId="0" borderId="0" xfId="0" applyNumberFormat="1" applyFont="1" applyBorder="1" applyAlignment="1" applyProtection="1">
      <alignment/>
      <protection/>
    </xf>
    <xf numFmtId="168" fontId="65" fillId="0" borderId="35" xfId="0" applyNumberFormat="1" applyFont="1" applyBorder="1" applyAlignment="1" applyProtection="1">
      <alignment/>
      <protection/>
    </xf>
    <xf numFmtId="0" fontId="65" fillId="0" borderId="0" xfId="0" applyFont="1" applyAlignment="1" applyProtection="1">
      <alignment horizontal="center"/>
      <protection/>
    </xf>
    <xf numFmtId="167" fontId="65" fillId="0" borderId="0" xfId="0" applyNumberFormat="1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167" fontId="25" fillId="0" borderId="12" xfId="0" applyNumberFormat="1" applyFont="1" applyBorder="1" applyAlignment="1" applyProtection="1">
      <alignment vertical="center"/>
      <protection locked="0"/>
    </xf>
    <xf numFmtId="167" fontId="25" fillId="21" borderId="12" xfId="0" applyNumberFormat="1" applyFont="1" applyFill="1" applyBorder="1" applyAlignment="1" applyProtection="1">
      <alignment vertical="center"/>
      <protection locked="0"/>
    </xf>
    <xf numFmtId="0" fontId="72" fillId="21" borderId="34" xfId="0" applyFont="1" applyFill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8" fontId="72" fillId="0" borderId="0" xfId="0" applyNumberFormat="1" applyFont="1" applyBorder="1" applyAlignment="1" applyProtection="1">
      <alignment vertical="center"/>
      <protection/>
    </xf>
    <xf numFmtId="168" fontId="72" fillId="0" borderId="35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63" fillId="0" borderId="12" xfId="0" applyFont="1" applyBorder="1" applyAlignment="1" applyProtection="1">
      <alignment horizontal="center" vertical="center"/>
      <protection locked="0"/>
    </xf>
    <xf numFmtId="49" fontId="63" fillId="0" borderId="12" xfId="0" applyNumberFormat="1" applyFont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167" fontId="63" fillId="0" borderId="12" xfId="0" applyNumberFormat="1" applyFont="1" applyBorder="1" applyAlignment="1" applyProtection="1">
      <alignment vertical="center"/>
      <protection locked="0"/>
    </xf>
    <xf numFmtId="0" fontId="67" fillId="0" borderId="12" xfId="0" applyFont="1" applyBorder="1" applyAlignment="1" applyProtection="1">
      <alignment vertical="center"/>
      <protection locked="0"/>
    </xf>
    <xf numFmtId="0" fontId="67" fillId="0" borderId="22" xfId="0" applyFont="1" applyBorder="1" applyAlignment="1" applyProtection="1">
      <alignment vertical="center"/>
      <protection/>
    </xf>
    <xf numFmtId="0" fontId="63" fillId="21" borderId="34" xfId="0" applyFont="1" applyFill="1" applyBorder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top"/>
    </xf>
    <xf numFmtId="0" fontId="39" fillId="0" borderId="36" xfId="0" applyFont="1" applyBorder="1" applyAlignment="1">
      <alignment vertical="top"/>
    </xf>
    <xf numFmtId="2" fontId="34" fillId="0" borderId="0" xfId="0" applyNumberFormat="1" applyFont="1" applyAlignment="1" applyProtection="1">
      <alignment horizontal="center"/>
      <protection/>
    </xf>
    <xf numFmtId="0" fontId="24" fillId="4" borderId="15" xfId="0" applyFont="1" applyFill="1" applyBorder="1" applyAlignment="1" applyProtection="1">
      <alignment horizontal="center" wrapText="1"/>
      <protection/>
    </xf>
    <xf numFmtId="2" fontId="34" fillId="0" borderId="0" xfId="0" applyNumberFormat="1" applyFont="1" applyAlignment="1" applyProtection="1">
      <alignment horizontal="center"/>
      <protection/>
    </xf>
    <xf numFmtId="166" fontId="40" fillId="0" borderId="37" xfId="0" applyNumberFormat="1" applyFont="1" applyBorder="1" applyAlignment="1">
      <alignment horizontal="center"/>
    </xf>
    <xf numFmtId="166" fontId="0" fillId="0" borderId="38" xfId="0" applyNumberFormat="1" applyBorder="1" applyAlignment="1">
      <alignment horizontal="center" vertical="top"/>
    </xf>
    <xf numFmtId="166" fontId="0" fillId="0" borderId="16" xfId="0" applyNumberFormat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wrapText="1"/>
      <protection/>
    </xf>
    <xf numFmtId="164" fontId="24" fillId="4" borderId="39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Alignment="1" applyProtection="1">
      <alignment horizontal="center"/>
      <protection/>
    </xf>
    <xf numFmtId="164" fontId="24" fillId="0" borderId="39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24" fillId="0" borderId="39" xfId="0" applyNumberFormat="1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 wrapText="1"/>
      <protection/>
    </xf>
    <xf numFmtId="166" fontId="40" fillId="0" borderId="40" xfId="0" applyNumberFormat="1" applyFont="1" applyBorder="1" applyAlignment="1">
      <alignment horizontal="center"/>
    </xf>
    <xf numFmtId="2" fontId="34" fillId="0" borderId="0" xfId="0" applyNumberFormat="1" applyFont="1" applyAlignment="1" applyProtection="1">
      <alignment horizontal="right"/>
      <protection/>
    </xf>
    <xf numFmtId="0" fontId="39" fillId="0" borderId="0" xfId="0" applyFont="1" applyAlignment="1">
      <alignment horizontal="left"/>
    </xf>
    <xf numFmtId="0" fontId="0" fillId="0" borderId="0" xfId="0" applyAlignment="1">
      <alignment vertical="center"/>
    </xf>
    <xf numFmtId="0" fontId="74" fillId="0" borderId="41" xfId="0" applyFont="1" applyBorder="1" applyAlignment="1">
      <alignment vertical="center"/>
    </xf>
    <xf numFmtId="0" fontId="74" fillId="0" borderId="36" xfId="0" applyFont="1" applyBorder="1" applyAlignment="1">
      <alignment vertical="center"/>
    </xf>
    <xf numFmtId="4" fontId="25" fillId="0" borderId="12" xfId="0" applyNumberFormat="1" applyFont="1" applyBorder="1" applyAlignment="1" applyProtection="1">
      <alignment vertical="center"/>
      <protection locked="0"/>
    </xf>
    <xf numFmtId="4" fontId="63" fillId="0" borderId="12" xfId="0" applyNumberFormat="1" applyFont="1" applyBorder="1" applyAlignment="1" applyProtection="1">
      <alignment vertical="center"/>
      <protection locked="0"/>
    </xf>
    <xf numFmtId="4" fontId="25" fillId="21" borderId="12" xfId="0" applyNumberFormat="1" applyFont="1" applyFill="1" applyBorder="1" applyAlignment="1" applyProtection="1">
      <alignment vertical="center"/>
      <protection locked="0"/>
    </xf>
    <xf numFmtId="0" fontId="0" fillId="21" borderId="36" xfId="0" applyFill="1" applyBorder="1" applyAlignment="1">
      <alignment vertical="top"/>
    </xf>
    <xf numFmtId="2" fontId="0" fillId="21" borderId="36" xfId="0" applyNumberFormat="1" applyFill="1" applyBorder="1" applyAlignment="1">
      <alignment vertical="top"/>
    </xf>
    <xf numFmtId="2" fontId="0" fillId="0" borderId="36" xfId="0" applyNumberFormat="1" applyBorder="1" applyAlignment="1">
      <alignment vertical="top"/>
    </xf>
    <xf numFmtId="2" fontId="23" fillId="24" borderId="15" xfId="0" applyNumberFormat="1" applyFont="1" applyFill="1" applyBorder="1" applyAlignment="1" applyProtection="1">
      <alignment horizontal="right"/>
      <protection/>
    </xf>
    <xf numFmtId="2" fontId="31" fillId="24" borderId="15" xfId="0" applyNumberFormat="1" applyFont="1" applyFill="1" applyBorder="1" applyAlignment="1" applyProtection="1">
      <alignment horizontal="right"/>
      <protection/>
    </xf>
    <xf numFmtId="2" fontId="23" fillId="21" borderId="15" xfId="0" applyNumberFormat="1" applyFont="1" applyFill="1" applyBorder="1" applyAlignment="1" applyProtection="1">
      <alignment horizontal="right"/>
      <protection/>
    </xf>
    <xf numFmtId="2" fontId="31" fillId="21" borderId="15" xfId="0" applyNumberFormat="1" applyFont="1" applyFill="1" applyBorder="1" applyAlignment="1" applyProtection="1">
      <alignment horizontal="right"/>
      <protection/>
    </xf>
    <xf numFmtId="167" fontId="25" fillId="0" borderId="12" xfId="0" applyNumberFormat="1" applyFont="1" applyFill="1" applyBorder="1" applyAlignment="1" applyProtection="1">
      <alignment vertical="center"/>
      <protection locked="0"/>
    </xf>
    <xf numFmtId="2" fontId="63" fillId="21" borderId="12" xfId="0" applyNumberFormat="1" applyFont="1" applyFill="1" applyBorder="1" applyAlignment="1" applyProtection="1">
      <alignment vertical="center"/>
      <protection locked="0"/>
    </xf>
    <xf numFmtId="2" fontId="39" fillId="21" borderId="36" xfId="0" applyNumberFormat="1" applyFont="1" applyFill="1" applyBorder="1" applyAlignment="1">
      <alignment vertical="top"/>
    </xf>
    <xf numFmtId="2" fontId="39" fillId="21" borderId="42" xfId="0" applyNumberFormat="1" applyFont="1" applyFill="1" applyBorder="1" applyAlignment="1">
      <alignment vertical="top"/>
    </xf>
    <xf numFmtId="2" fontId="74" fillId="21" borderId="43" xfId="0" applyNumberFormat="1" applyFont="1" applyFill="1" applyBorder="1" applyAlignment="1">
      <alignment vertical="center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>
      <alignment vertical="top"/>
    </xf>
    <xf numFmtId="0" fontId="19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left" vertical="center"/>
      <protection/>
    </xf>
    <xf numFmtId="0" fontId="75" fillId="25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 horizontal="left" vertical="top" wrapText="1"/>
      <protection/>
    </xf>
    <xf numFmtId="0" fontId="38" fillId="21" borderId="0" xfId="0" applyFont="1" applyFill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eutrální" xfId="47"/>
    <cellStyle name="Percent" xfId="48"/>
    <cellStyle name="Poznámka" xfId="49"/>
    <cellStyle name="Prepojená bunka" xfId="50"/>
    <cellStyle name="Propojená buňka" xfId="51"/>
    <cellStyle name="Spolu" xfId="52"/>
    <cellStyle name="Správně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30" zoomScaleNormal="130" zoomScalePageLayoutView="0" workbookViewId="0" topLeftCell="A1">
      <pane ySplit="11" topLeftCell="A12" activePane="bottomLeft" state="frozen"/>
      <selection pane="topLeft" activeCell="A1" sqref="A1"/>
      <selection pane="bottomLeft" activeCell="J14" sqref="J14"/>
    </sheetView>
  </sheetViews>
  <sheetFormatPr defaultColWidth="10.5" defaultRowHeight="12" customHeight="1"/>
  <cols>
    <col min="1" max="1" width="6.66015625" style="18" customWidth="1"/>
    <col min="2" max="2" width="6.83203125" style="18" customWidth="1"/>
    <col min="3" max="3" width="4.16015625" style="18" customWidth="1"/>
    <col min="4" max="4" width="37.33203125" style="18" customWidth="1"/>
    <col min="5" max="5" width="8.33203125" style="18" customWidth="1"/>
    <col min="6" max="7" width="13.5" style="18" customWidth="1"/>
    <col min="8" max="8" width="14.5" style="18" customWidth="1"/>
    <col min="9" max="16384" width="10.5" style="19" customWidth="1"/>
  </cols>
  <sheetData>
    <row r="1" spans="1:8" s="18" customFormat="1" ht="27.75" customHeight="1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s="18" customFormat="1" ht="12.75" customHeight="1">
      <c r="A2" s="20" t="s">
        <v>1</v>
      </c>
      <c r="B2" s="21"/>
      <c r="C2" s="20" t="s">
        <v>441</v>
      </c>
      <c r="D2" s="22"/>
      <c r="E2" s="22"/>
      <c r="F2" s="23"/>
      <c r="G2" s="24"/>
      <c r="H2" s="25"/>
    </row>
    <row r="3" spans="1:8" s="18" customFormat="1" ht="12.75" customHeight="1">
      <c r="A3" s="20" t="s">
        <v>2</v>
      </c>
      <c r="B3" s="21"/>
      <c r="C3" s="20" t="s">
        <v>3</v>
      </c>
      <c r="D3" s="22"/>
      <c r="E3" s="22"/>
      <c r="F3" s="26"/>
      <c r="G3" s="27"/>
      <c r="H3" s="25"/>
    </row>
    <row r="4" spans="1:8" s="18" customFormat="1" ht="12.75" customHeight="1">
      <c r="A4" s="20"/>
      <c r="B4" s="21"/>
      <c r="C4" s="20"/>
      <c r="D4" s="22"/>
      <c r="E4" s="22"/>
      <c r="F4" s="26"/>
      <c r="G4" s="27"/>
      <c r="H4" s="25"/>
    </row>
    <row r="5" spans="1:8" s="18" customFormat="1" ht="6.75" customHeight="1">
      <c r="A5" s="24"/>
      <c r="B5" s="25"/>
      <c r="C5" s="25"/>
      <c r="D5" s="25"/>
      <c r="E5" s="25"/>
      <c r="F5" s="25"/>
      <c r="G5" s="25"/>
      <c r="H5" s="25"/>
    </row>
    <row r="6" spans="1:8" s="18" customFormat="1" ht="13.5" customHeight="1">
      <c r="A6" s="28" t="s">
        <v>4</v>
      </c>
      <c r="B6" s="24"/>
      <c r="C6" s="257"/>
      <c r="D6" s="257"/>
      <c r="E6" s="29"/>
      <c r="F6" s="29"/>
      <c r="G6" s="29"/>
      <c r="H6" s="29"/>
    </row>
    <row r="7" spans="1:8" s="18" customFormat="1" ht="14.25" customHeight="1">
      <c r="A7" s="28" t="s">
        <v>5</v>
      </c>
      <c r="B7" s="29"/>
      <c r="C7" s="257"/>
      <c r="D7" s="257"/>
      <c r="E7" s="29"/>
      <c r="F7" s="28" t="s">
        <v>6</v>
      </c>
      <c r="G7" s="28"/>
      <c r="H7" s="30"/>
    </row>
    <row r="8" spans="1:8" s="18" customFormat="1" ht="14.25" customHeight="1">
      <c r="A8" s="28" t="s">
        <v>7</v>
      </c>
      <c r="B8" s="29"/>
      <c r="C8" s="257"/>
      <c r="D8" s="257"/>
      <c r="E8" s="29"/>
      <c r="F8" s="28" t="s">
        <v>8</v>
      </c>
      <c r="G8" s="31">
        <v>45078</v>
      </c>
      <c r="H8" s="30"/>
    </row>
    <row r="9" spans="1:8" s="18" customFormat="1" ht="6.75" customHeight="1">
      <c r="A9" s="32"/>
      <c r="B9" s="29"/>
      <c r="C9" s="29"/>
      <c r="D9" s="29"/>
      <c r="E9" s="29"/>
      <c r="F9" s="29"/>
      <c r="G9" s="29"/>
      <c r="H9" s="29"/>
    </row>
    <row r="10" spans="1:8" s="18" customFormat="1" ht="26.25" customHeight="1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3" t="s">
        <v>15</v>
      </c>
      <c r="H10" s="33" t="s">
        <v>16</v>
      </c>
    </row>
    <row r="11" spans="1:8" s="18" customFormat="1" ht="12.75" customHeight="1" hidden="1">
      <c r="A11" s="33" t="s">
        <v>17</v>
      </c>
      <c r="B11" s="33" t="s">
        <v>18</v>
      </c>
      <c r="C11" s="33" t="s">
        <v>19</v>
      </c>
      <c r="D11" s="33" t="s">
        <v>20</v>
      </c>
      <c r="E11" s="33" t="s">
        <v>21</v>
      </c>
      <c r="F11" s="33" t="s">
        <v>22</v>
      </c>
      <c r="G11" s="33" t="s">
        <v>23</v>
      </c>
      <c r="H11" s="33" t="s">
        <v>24</v>
      </c>
    </row>
    <row r="12" spans="1:8" s="18" customFormat="1" ht="5.25" customHeight="1">
      <c r="A12" s="24"/>
      <c r="B12" s="25"/>
      <c r="C12" s="25"/>
      <c r="D12" s="25"/>
      <c r="E12" s="25"/>
      <c r="F12" s="25"/>
      <c r="G12" s="25"/>
      <c r="H12" s="25"/>
    </row>
    <row r="13" spans="1:8" s="18" customFormat="1" ht="9" customHeight="1">
      <c r="A13" s="34"/>
      <c r="B13" s="25"/>
      <c r="C13" s="25"/>
      <c r="D13" s="25"/>
      <c r="E13" s="25"/>
      <c r="F13" s="25"/>
      <c r="G13" s="25"/>
      <c r="H13" s="25"/>
    </row>
    <row r="14" spans="1:8" s="18" customFormat="1" ht="28.5" customHeight="1">
      <c r="A14" s="35"/>
      <c r="B14" s="36"/>
      <c r="C14" s="41" t="s">
        <v>26</v>
      </c>
      <c r="D14" s="41" t="s">
        <v>27</v>
      </c>
      <c r="E14" s="36"/>
      <c r="F14" s="39"/>
      <c r="G14" s="40"/>
      <c r="H14" s="220">
        <f>SUM(H15:H28)</f>
        <v>0</v>
      </c>
    </row>
    <row r="15" spans="1:8" s="18" customFormat="1" ht="24" customHeight="1">
      <c r="A15" s="227">
        <v>1</v>
      </c>
      <c r="B15" s="221" t="s">
        <v>130</v>
      </c>
      <c r="C15" s="42"/>
      <c r="D15" s="42" t="s">
        <v>28</v>
      </c>
      <c r="E15" s="42" t="s">
        <v>29</v>
      </c>
      <c r="F15" s="43">
        <v>408</v>
      </c>
      <c r="G15" s="245"/>
      <c r="H15" s="44">
        <f aca="true" t="shared" si="0" ref="H15:H28">G15*F15</f>
        <v>0</v>
      </c>
    </row>
    <row r="16" spans="1:8" s="18" customFormat="1" ht="24" customHeight="1">
      <c r="A16" s="227">
        <v>2</v>
      </c>
      <c r="B16" s="221" t="s">
        <v>130</v>
      </c>
      <c r="C16" s="42"/>
      <c r="D16" s="42" t="s">
        <v>30</v>
      </c>
      <c r="E16" s="42" t="s">
        <v>29</v>
      </c>
      <c r="F16" s="43">
        <v>28</v>
      </c>
      <c r="G16" s="245"/>
      <c r="H16" s="44">
        <f t="shared" si="0"/>
        <v>0</v>
      </c>
    </row>
    <row r="17" spans="1:8" s="18" customFormat="1" ht="24" customHeight="1">
      <c r="A17" s="227">
        <v>3</v>
      </c>
      <c r="B17" s="221" t="s">
        <v>130</v>
      </c>
      <c r="C17" s="42"/>
      <c r="D17" s="42" t="s">
        <v>31</v>
      </c>
      <c r="E17" s="42" t="s">
        <v>29</v>
      </c>
      <c r="F17" s="43">
        <v>95</v>
      </c>
      <c r="G17" s="245"/>
      <c r="H17" s="44">
        <f t="shared" si="0"/>
        <v>0</v>
      </c>
    </row>
    <row r="18" spans="1:8" s="18" customFormat="1" ht="24" customHeight="1">
      <c r="A18" s="227">
        <v>4</v>
      </c>
      <c r="B18" s="221" t="s">
        <v>130</v>
      </c>
      <c r="C18" s="42"/>
      <c r="D18" s="42" t="s">
        <v>32</v>
      </c>
      <c r="E18" s="42" t="s">
        <v>29</v>
      </c>
      <c r="F18" s="43">
        <v>39</v>
      </c>
      <c r="G18" s="245"/>
      <c r="H18" s="44">
        <f t="shared" si="0"/>
        <v>0</v>
      </c>
    </row>
    <row r="19" spans="1:8" s="18" customFormat="1" ht="24" customHeight="1">
      <c r="A19" s="227">
        <v>5</v>
      </c>
      <c r="B19" s="221" t="s">
        <v>130</v>
      </c>
      <c r="C19" s="42"/>
      <c r="D19" s="42" t="s">
        <v>33</v>
      </c>
      <c r="E19" s="42" t="s">
        <v>29</v>
      </c>
      <c r="F19" s="43">
        <v>13</v>
      </c>
      <c r="G19" s="245"/>
      <c r="H19" s="44">
        <f t="shared" si="0"/>
        <v>0</v>
      </c>
    </row>
    <row r="20" spans="1:8" s="18" customFormat="1" ht="24" customHeight="1">
      <c r="A20" s="227">
        <v>6</v>
      </c>
      <c r="B20" s="221" t="s">
        <v>130</v>
      </c>
      <c r="C20" s="42"/>
      <c r="D20" s="42" t="s">
        <v>34</v>
      </c>
      <c r="E20" s="42" t="s">
        <v>29</v>
      </c>
      <c r="F20" s="43">
        <v>21</v>
      </c>
      <c r="G20" s="245"/>
      <c r="H20" s="44">
        <f t="shared" si="0"/>
        <v>0</v>
      </c>
    </row>
    <row r="21" spans="1:8" s="18" customFormat="1" ht="24" customHeight="1">
      <c r="A21" s="227">
        <v>7</v>
      </c>
      <c r="B21" s="221" t="s">
        <v>130</v>
      </c>
      <c r="C21" s="42"/>
      <c r="D21" s="42" t="s">
        <v>35</v>
      </c>
      <c r="E21" s="42" t="s">
        <v>36</v>
      </c>
      <c r="F21" s="43">
        <v>7</v>
      </c>
      <c r="G21" s="245"/>
      <c r="H21" s="44">
        <f t="shared" si="0"/>
        <v>0</v>
      </c>
    </row>
    <row r="22" spans="1:8" s="18" customFormat="1" ht="13.5" customHeight="1">
      <c r="A22" s="227">
        <v>8</v>
      </c>
      <c r="B22" s="221" t="s">
        <v>130</v>
      </c>
      <c r="C22" s="45"/>
      <c r="D22" s="45" t="s">
        <v>37</v>
      </c>
      <c r="E22" s="45" t="s">
        <v>36</v>
      </c>
      <c r="F22" s="46">
        <v>82</v>
      </c>
      <c r="G22" s="246"/>
      <c r="H22" s="44">
        <f t="shared" si="0"/>
        <v>0</v>
      </c>
    </row>
    <row r="23" spans="1:8" s="18" customFormat="1" ht="13.5" customHeight="1">
      <c r="A23" s="227">
        <v>9</v>
      </c>
      <c r="B23" s="221" t="s">
        <v>130</v>
      </c>
      <c r="C23" s="45"/>
      <c r="D23" s="45" t="s">
        <v>38</v>
      </c>
      <c r="E23" s="45" t="s">
        <v>39</v>
      </c>
      <c r="F23" s="46">
        <v>12</v>
      </c>
      <c r="G23" s="246"/>
      <c r="H23" s="44">
        <f t="shared" si="0"/>
        <v>0</v>
      </c>
    </row>
    <row r="24" spans="1:8" s="18" customFormat="1" ht="13.5" customHeight="1">
      <c r="A24" s="227">
        <v>10</v>
      </c>
      <c r="B24" s="221" t="s">
        <v>130</v>
      </c>
      <c r="C24" s="45"/>
      <c r="D24" s="45" t="s">
        <v>40</v>
      </c>
      <c r="E24" s="45" t="s">
        <v>41</v>
      </c>
      <c r="F24" s="46">
        <v>8</v>
      </c>
      <c r="G24" s="246"/>
      <c r="H24" s="44">
        <f t="shared" si="0"/>
        <v>0</v>
      </c>
    </row>
    <row r="25" spans="1:8" s="18" customFormat="1" ht="24" customHeight="1">
      <c r="A25" s="227">
        <v>11</v>
      </c>
      <c r="B25" s="221" t="s">
        <v>130</v>
      </c>
      <c r="C25" s="42"/>
      <c r="D25" s="42" t="s">
        <v>42</v>
      </c>
      <c r="E25" s="42" t="s">
        <v>29</v>
      </c>
      <c r="F25" s="43">
        <v>431</v>
      </c>
      <c r="G25" s="245"/>
      <c r="H25" s="44">
        <f t="shared" si="0"/>
        <v>0</v>
      </c>
    </row>
    <row r="26" spans="1:8" s="18" customFormat="1" ht="24" customHeight="1">
      <c r="A26" s="227">
        <v>12</v>
      </c>
      <c r="B26" s="221" t="s">
        <v>130</v>
      </c>
      <c r="C26" s="42"/>
      <c r="D26" s="42" t="s">
        <v>43</v>
      </c>
      <c r="E26" s="42" t="s">
        <v>44</v>
      </c>
      <c r="F26" s="43">
        <v>1</v>
      </c>
      <c r="G26" s="245"/>
      <c r="H26" s="44">
        <f t="shared" si="0"/>
        <v>0</v>
      </c>
    </row>
    <row r="27" spans="1:8" s="18" customFormat="1" ht="24" customHeight="1">
      <c r="A27" s="227">
        <v>13</v>
      </c>
      <c r="B27" s="221" t="s">
        <v>130</v>
      </c>
      <c r="C27" s="42"/>
      <c r="D27" s="42" t="s">
        <v>45</v>
      </c>
      <c r="E27" s="42" t="s">
        <v>46</v>
      </c>
      <c r="F27" s="43">
        <v>4.415</v>
      </c>
      <c r="G27" s="245"/>
      <c r="H27" s="44">
        <f t="shared" si="0"/>
        <v>0</v>
      </c>
    </row>
    <row r="28" spans="1:8" s="18" customFormat="1" ht="24" customHeight="1">
      <c r="A28" s="227">
        <v>14</v>
      </c>
      <c r="B28" s="221" t="s">
        <v>130</v>
      </c>
      <c r="C28" s="42"/>
      <c r="D28" s="42" t="s">
        <v>47</v>
      </c>
      <c r="E28" s="42" t="s">
        <v>46</v>
      </c>
      <c r="F28" s="43">
        <v>4.415</v>
      </c>
      <c r="G28" s="245"/>
      <c r="H28" s="44">
        <f t="shared" si="0"/>
        <v>0</v>
      </c>
    </row>
    <row r="29" spans="1:8" s="18" customFormat="1" ht="28.5" customHeight="1">
      <c r="A29" s="228"/>
      <c r="B29" s="36"/>
      <c r="C29" s="41" t="s">
        <v>48</v>
      </c>
      <c r="D29" s="41" t="s">
        <v>49</v>
      </c>
      <c r="E29" s="36"/>
      <c r="F29" s="39"/>
      <c r="G29" s="40"/>
      <c r="H29" s="222">
        <f>SUM(H30:H56)</f>
        <v>0</v>
      </c>
    </row>
    <row r="30" spans="1:8" s="18" customFormat="1" ht="24" customHeight="1">
      <c r="A30" s="227">
        <v>15</v>
      </c>
      <c r="B30" s="221" t="s">
        <v>130</v>
      </c>
      <c r="C30" s="42"/>
      <c r="D30" s="42" t="s">
        <v>50</v>
      </c>
      <c r="E30" s="42" t="s">
        <v>29</v>
      </c>
      <c r="F30" s="43">
        <v>200</v>
      </c>
      <c r="G30" s="245"/>
      <c r="H30" s="44">
        <f aca="true" t="shared" si="1" ref="H30:H56">G30*F30</f>
        <v>0</v>
      </c>
    </row>
    <row r="31" spans="1:8" s="18" customFormat="1" ht="24" customHeight="1">
      <c r="A31" s="227">
        <v>16</v>
      </c>
      <c r="B31" s="221" t="s">
        <v>130</v>
      </c>
      <c r="C31" s="42"/>
      <c r="D31" s="42" t="s">
        <v>51</v>
      </c>
      <c r="E31" s="42" t="s">
        <v>29</v>
      </c>
      <c r="F31" s="43">
        <v>70</v>
      </c>
      <c r="G31" s="245"/>
      <c r="H31" s="44">
        <f t="shared" si="1"/>
        <v>0</v>
      </c>
    </row>
    <row r="32" spans="1:8" s="18" customFormat="1" ht="24" customHeight="1">
      <c r="A32" s="227">
        <v>17</v>
      </c>
      <c r="B32" s="221" t="s">
        <v>130</v>
      </c>
      <c r="C32" s="42"/>
      <c r="D32" s="42" t="s">
        <v>52</v>
      </c>
      <c r="E32" s="42" t="s">
        <v>29</v>
      </c>
      <c r="F32" s="43">
        <v>184</v>
      </c>
      <c r="G32" s="245"/>
      <c r="H32" s="44">
        <f t="shared" si="1"/>
        <v>0</v>
      </c>
    </row>
    <row r="33" spans="1:8" s="18" customFormat="1" ht="24" customHeight="1">
      <c r="A33" s="227">
        <v>18</v>
      </c>
      <c r="B33" s="221" t="s">
        <v>130</v>
      </c>
      <c r="C33" s="42"/>
      <c r="D33" s="42" t="s">
        <v>53</v>
      </c>
      <c r="E33" s="42" t="s">
        <v>29</v>
      </c>
      <c r="F33" s="43">
        <v>88</v>
      </c>
      <c r="G33" s="245"/>
      <c r="H33" s="44">
        <f t="shared" si="1"/>
        <v>0</v>
      </c>
    </row>
    <row r="34" spans="1:8" s="18" customFormat="1" ht="24" customHeight="1">
      <c r="A34" s="227">
        <v>19</v>
      </c>
      <c r="B34" s="221" t="s">
        <v>130</v>
      </c>
      <c r="C34" s="42"/>
      <c r="D34" s="42" t="s">
        <v>54</v>
      </c>
      <c r="E34" s="42" t="s">
        <v>29</v>
      </c>
      <c r="F34" s="43">
        <v>79</v>
      </c>
      <c r="G34" s="245"/>
      <c r="H34" s="44">
        <f t="shared" si="1"/>
        <v>0</v>
      </c>
    </row>
    <row r="35" spans="1:8" s="18" customFormat="1" ht="24" customHeight="1">
      <c r="A35" s="227">
        <v>20</v>
      </c>
      <c r="B35" s="221" t="s">
        <v>130</v>
      </c>
      <c r="C35" s="42"/>
      <c r="D35" s="42" t="s">
        <v>55</v>
      </c>
      <c r="E35" s="42" t="s">
        <v>29</v>
      </c>
      <c r="F35" s="43">
        <v>30</v>
      </c>
      <c r="G35" s="245"/>
      <c r="H35" s="44">
        <f t="shared" si="1"/>
        <v>0</v>
      </c>
    </row>
    <row r="36" spans="1:8" s="18" customFormat="1" ht="24" customHeight="1">
      <c r="A36" s="227">
        <v>21</v>
      </c>
      <c r="B36" s="221" t="s">
        <v>130</v>
      </c>
      <c r="C36" s="42"/>
      <c r="D36" s="42" t="s">
        <v>56</v>
      </c>
      <c r="E36" s="42" t="s">
        <v>29</v>
      </c>
      <c r="F36" s="43">
        <v>54</v>
      </c>
      <c r="G36" s="245"/>
      <c r="H36" s="44">
        <f t="shared" si="1"/>
        <v>0</v>
      </c>
    </row>
    <row r="37" spans="1:8" s="18" customFormat="1" ht="24" customHeight="1">
      <c r="A37" s="227">
        <v>22</v>
      </c>
      <c r="B37" s="221" t="s">
        <v>130</v>
      </c>
      <c r="C37" s="42"/>
      <c r="D37" s="42" t="s">
        <v>57</v>
      </c>
      <c r="E37" s="42" t="s">
        <v>39</v>
      </c>
      <c r="F37" s="43">
        <v>185</v>
      </c>
      <c r="G37" s="245"/>
      <c r="H37" s="44">
        <f t="shared" si="1"/>
        <v>0</v>
      </c>
    </row>
    <row r="38" spans="1:8" s="18" customFormat="1" ht="24" customHeight="1">
      <c r="A38" s="227">
        <v>23</v>
      </c>
      <c r="B38" s="221" t="s">
        <v>130</v>
      </c>
      <c r="C38" s="42"/>
      <c r="D38" s="42" t="s">
        <v>58</v>
      </c>
      <c r="E38" s="42" t="s">
        <v>29</v>
      </c>
      <c r="F38" s="43">
        <v>200</v>
      </c>
      <c r="G38" s="245"/>
      <c r="H38" s="44">
        <f t="shared" si="1"/>
        <v>0</v>
      </c>
    </row>
    <row r="39" spans="1:8" s="18" customFormat="1" ht="24" customHeight="1">
      <c r="A39" s="227">
        <v>24</v>
      </c>
      <c r="B39" s="221" t="s">
        <v>130</v>
      </c>
      <c r="C39" s="42"/>
      <c r="D39" s="42" t="s">
        <v>59</v>
      </c>
      <c r="E39" s="42" t="s">
        <v>29</v>
      </c>
      <c r="F39" s="43">
        <v>184</v>
      </c>
      <c r="G39" s="245"/>
      <c r="H39" s="44">
        <f t="shared" si="1"/>
        <v>0</v>
      </c>
    </row>
    <row r="40" spans="1:8" s="18" customFormat="1" ht="24" customHeight="1">
      <c r="A40" s="227">
        <v>25</v>
      </c>
      <c r="B40" s="221" t="s">
        <v>130</v>
      </c>
      <c r="C40" s="42"/>
      <c r="D40" s="42" t="s">
        <v>60</v>
      </c>
      <c r="E40" s="42" t="s">
        <v>29</v>
      </c>
      <c r="F40" s="43">
        <v>84</v>
      </c>
      <c r="G40" s="245"/>
      <c r="H40" s="44">
        <f t="shared" si="1"/>
        <v>0</v>
      </c>
    </row>
    <row r="41" spans="1:8" s="18" customFormat="1" ht="24" customHeight="1">
      <c r="A41" s="227">
        <v>26</v>
      </c>
      <c r="B41" s="221" t="s">
        <v>130</v>
      </c>
      <c r="C41" s="42"/>
      <c r="D41" s="42" t="s">
        <v>61</v>
      </c>
      <c r="E41" s="42" t="s">
        <v>29</v>
      </c>
      <c r="F41" s="43">
        <v>88</v>
      </c>
      <c r="G41" s="245"/>
      <c r="H41" s="44">
        <f t="shared" si="1"/>
        <v>0</v>
      </c>
    </row>
    <row r="42" spans="1:8" s="18" customFormat="1" ht="24" customHeight="1">
      <c r="A42" s="227">
        <v>27</v>
      </c>
      <c r="B42" s="221" t="s">
        <v>130</v>
      </c>
      <c r="C42" s="42"/>
      <c r="D42" s="42" t="s">
        <v>62</v>
      </c>
      <c r="E42" s="42" t="s">
        <v>29</v>
      </c>
      <c r="F42" s="43">
        <v>165</v>
      </c>
      <c r="G42" s="245"/>
      <c r="H42" s="44">
        <f t="shared" si="1"/>
        <v>0</v>
      </c>
    </row>
    <row r="43" spans="1:8" s="18" customFormat="1" ht="34.5" customHeight="1">
      <c r="A43" s="227">
        <v>28</v>
      </c>
      <c r="B43" s="221" t="s">
        <v>130</v>
      </c>
      <c r="C43" s="45"/>
      <c r="D43" s="45" t="s">
        <v>63</v>
      </c>
      <c r="E43" s="45" t="s">
        <v>36</v>
      </c>
      <c r="F43" s="46">
        <v>21</v>
      </c>
      <c r="G43" s="246"/>
      <c r="H43" s="44">
        <f t="shared" si="1"/>
        <v>0</v>
      </c>
    </row>
    <row r="44" spans="1:8" s="18" customFormat="1" ht="24" customHeight="1">
      <c r="A44" s="227">
        <v>29</v>
      </c>
      <c r="B44" s="221" t="s">
        <v>130</v>
      </c>
      <c r="C44" s="45"/>
      <c r="D44" s="45" t="s">
        <v>64</v>
      </c>
      <c r="E44" s="45" t="s">
        <v>36</v>
      </c>
      <c r="F44" s="46">
        <v>14</v>
      </c>
      <c r="G44" s="246"/>
      <c r="H44" s="44">
        <f t="shared" si="1"/>
        <v>0</v>
      </c>
    </row>
    <row r="45" spans="1:8" s="18" customFormat="1" ht="24" customHeight="1">
      <c r="A45" s="227">
        <v>30</v>
      </c>
      <c r="B45" s="221" t="s">
        <v>130</v>
      </c>
      <c r="C45" s="45"/>
      <c r="D45" s="45" t="s">
        <v>65</v>
      </c>
      <c r="E45" s="45" t="s">
        <v>36</v>
      </c>
      <c r="F45" s="46">
        <v>7</v>
      </c>
      <c r="G45" s="246"/>
      <c r="H45" s="44">
        <f t="shared" si="1"/>
        <v>0</v>
      </c>
    </row>
    <row r="46" spans="1:8" s="18" customFormat="1" ht="24" customHeight="1">
      <c r="A46" s="227">
        <v>31</v>
      </c>
      <c r="B46" s="221" t="s">
        <v>130</v>
      </c>
      <c r="C46" s="45"/>
      <c r="D46" s="45" t="s">
        <v>66</v>
      </c>
      <c r="E46" s="45" t="s">
        <v>36</v>
      </c>
      <c r="F46" s="46">
        <v>4</v>
      </c>
      <c r="G46" s="246"/>
      <c r="H46" s="44">
        <f t="shared" si="1"/>
        <v>0</v>
      </c>
    </row>
    <row r="47" spans="1:8" s="18" customFormat="1" ht="24" customHeight="1">
      <c r="A47" s="227">
        <v>32</v>
      </c>
      <c r="B47" s="221" t="s">
        <v>130</v>
      </c>
      <c r="C47" s="45"/>
      <c r="D47" s="45" t="s">
        <v>67</v>
      </c>
      <c r="E47" s="45" t="s">
        <v>36</v>
      </c>
      <c r="F47" s="46">
        <v>6</v>
      </c>
      <c r="G47" s="246"/>
      <c r="H47" s="44">
        <f t="shared" si="1"/>
        <v>0</v>
      </c>
    </row>
    <row r="48" spans="1:8" s="18" customFormat="1" ht="24" customHeight="1">
      <c r="A48" s="227">
        <v>33</v>
      </c>
      <c r="B48" s="221" t="s">
        <v>130</v>
      </c>
      <c r="C48" s="45"/>
      <c r="D48" s="45" t="s">
        <v>68</v>
      </c>
      <c r="E48" s="45" t="s">
        <v>36</v>
      </c>
      <c r="F48" s="46">
        <v>8</v>
      </c>
      <c r="G48" s="246"/>
      <c r="H48" s="44">
        <f t="shared" si="1"/>
        <v>0</v>
      </c>
    </row>
    <row r="49" spans="1:8" s="18" customFormat="1" ht="24" customHeight="1">
      <c r="A49" s="227">
        <v>34</v>
      </c>
      <c r="B49" s="221" t="s">
        <v>130</v>
      </c>
      <c r="C49" s="45"/>
      <c r="D49" s="45" t="s">
        <v>69</v>
      </c>
      <c r="E49" s="45" t="s">
        <v>36</v>
      </c>
      <c r="F49" s="46">
        <v>14</v>
      </c>
      <c r="G49" s="246"/>
      <c r="H49" s="44">
        <f t="shared" si="1"/>
        <v>0</v>
      </c>
    </row>
    <row r="50" spans="1:8" s="18" customFormat="1" ht="24" customHeight="1">
      <c r="A50" s="227">
        <v>35</v>
      </c>
      <c r="B50" s="221" t="s">
        <v>130</v>
      </c>
      <c r="C50" s="45"/>
      <c r="D50" s="45" t="s">
        <v>70</v>
      </c>
      <c r="E50" s="45" t="s">
        <v>36</v>
      </c>
      <c r="F50" s="46">
        <v>12</v>
      </c>
      <c r="G50" s="246"/>
      <c r="H50" s="44">
        <f t="shared" si="1"/>
        <v>0</v>
      </c>
    </row>
    <row r="51" spans="1:8" s="18" customFormat="1" ht="24" customHeight="1">
      <c r="A51" s="227">
        <v>36</v>
      </c>
      <c r="B51" s="221" t="s">
        <v>130</v>
      </c>
      <c r="C51" s="45"/>
      <c r="D51" s="45" t="s">
        <v>71</v>
      </c>
      <c r="E51" s="45" t="s">
        <v>36</v>
      </c>
      <c r="F51" s="46">
        <v>17</v>
      </c>
      <c r="G51" s="246"/>
      <c r="H51" s="44">
        <f t="shared" si="1"/>
        <v>0</v>
      </c>
    </row>
    <row r="52" spans="1:8" s="18" customFormat="1" ht="24" customHeight="1">
      <c r="A52" s="227">
        <v>37</v>
      </c>
      <c r="B52" s="221" t="s">
        <v>130</v>
      </c>
      <c r="C52" s="42"/>
      <c r="D52" s="42" t="s">
        <v>72</v>
      </c>
      <c r="E52" s="42" t="s">
        <v>73</v>
      </c>
      <c r="F52" s="43">
        <v>21</v>
      </c>
      <c r="G52" s="245"/>
      <c r="H52" s="44">
        <f t="shared" si="1"/>
        <v>0</v>
      </c>
    </row>
    <row r="53" spans="1:8" s="18" customFormat="1" ht="13.5" customHeight="1">
      <c r="A53" s="227">
        <v>38</v>
      </c>
      <c r="B53" s="221" t="s">
        <v>130</v>
      </c>
      <c r="C53" s="45"/>
      <c r="D53" s="45" t="s">
        <v>74</v>
      </c>
      <c r="E53" s="45" t="s">
        <v>36</v>
      </c>
      <c r="F53" s="46">
        <v>7</v>
      </c>
      <c r="G53" s="246"/>
      <c r="H53" s="44">
        <f t="shared" si="1"/>
        <v>0</v>
      </c>
    </row>
    <row r="54" spans="1:8" s="18" customFormat="1" ht="24" customHeight="1">
      <c r="A54" s="227">
        <v>39</v>
      </c>
      <c r="B54" s="221" t="s">
        <v>130</v>
      </c>
      <c r="C54" s="48"/>
      <c r="D54" s="48" t="s">
        <v>75</v>
      </c>
      <c r="E54" s="48" t="s">
        <v>29</v>
      </c>
      <c r="F54" s="49">
        <v>617</v>
      </c>
      <c r="G54" s="247"/>
      <c r="H54" s="44">
        <f t="shared" si="1"/>
        <v>0</v>
      </c>
    </row>
    <row r="55" spans="1:8" s="18" customFormat="1" ht="24" customHeight="1">
      <c r="A55" s="227">
        <v>40</v>
      </c>
      <c r="B55" s="221" t="s">
        <v>130</v>
      </c>
      <c r="C55" s="48"/>
      <c r="D55" s="48" t="s">
        <v>76</v>
      </c>
      <c r="E55" s="48" t="s">
        <v>46</v>
      </c>
      <c r="F55" s="49">
        <v>24.405</v>
      </c>
      <c r="G55" s="247"/>
      <c r="H55" s="44">
        <f t="shared" si="1"/>
        <v>0</v>
      </c>
    </row>
    <row r="56" spans="1:8" s="18" customFormat="1" ht="24" customHeight="1">
      <c r="A56" s="227">
        <v>41</v>
      </c>
      <c r="B56" s="221" t="s">
        <v>130</v>
      </c>
      <c r="C56" s="48"/>
      <c r="D56" s="48" t="s">
        <v>77</v>
      </c>
      <c r="E56" s="48" t="s">
        <v>46</v>
      </c>
      <c r="F56" s="49">
        <v>24.405</v>
      </c>
      <c r="G56" s="247"/>
      <c r="H56" s="44">
        <f t="shared" si="1"/>
        <v>0</v>
      </c>
    </row>
    <row r="57" spans="1:8" s="18" customFormat="1" ht="28.5" customHeight="1">
      <c r="A57" s="228"/>
      <c r="B57" s="36"/>
      <c r="C57" s="41" t="s">
        <v>78</v>
      </c>
      <c r="D57" s="41" t="s">
        <v>79</v>
      </c>
      <c r="E57" s="36"/>
      <c r="F57" s="39"/>
      <c r="G57" s="40"/>
      <c r="H57" s="223">
        <f>SUM(H58:H68)</f>
        <v>0</v>
      </c>
    </row>
    <row r="58" spans="1:8" s="18" customFormat="1" ht="13.5" customHeight="1">
      <c r="A58" s="229">
        <v>42</v>
      </c>
      <c r="B58" s="226" t="s">
        <v>130</v>
      </c>
      <c r="C58" s="50"/>
      <c r="D58" s="50" t="s">
        <v>80</v>
      </c>
      <c r="E58" s="50" t="s">
        <v>81</v>
      </c>
      <c r="F58" s="51">
        <v>31</v>
      </c>
      <c r="G58" s="247"/>
      <c r="H58" s="44">
        <f aca="true" t="shared" si="2" ref="H58:H68">G58*F58</f>
        <v>0</v>
      </c>
    </row>
    <row r="59" spans="1:8" s="18" customFormat="1" ht="13.5" customHeight="1">
      <c r="A59" s="229">
        <v>43</v>
      </c>
      <c r="B59" s="226" t="s">
        <v>130</v>
      </c>
      <c r="C59" s="50"/>
      <c r="D59" s="50" t="s">
        <v>82</v>
      </c>
      <c r="E59" s="50" t="s">
        <v>81</v>
      </c>
      <c r="F59" s="51">
        <v>5</v>
      </c>
      <c r="G59" s="247"/>
      <c r="H59" s="44">
        <f t="shared" si="2"/>
        <v>0</v>
      </c>
    </row>
    <row r="60" spans="1:8" s="18" customFormat="1" ht="13.5" customHeight="1">
      <c r="A60" s="229">
        <v>44</v>
      </c>
      <c r="B60" s="226" t="s">
        <v>130</v>
      </c>
      <c r="C60" s="50"/>
      <c r="D60" s="50" t="s">
        <v>83</v>
      </c>
      <c r="E60" s="50" t="s">
        <v>81</v>
      </c>
      <c r="F60" s="51">
        <v>12</v>
      </c>
      <c r="G60" s="247"/>
      <c r="H60" s="44">
        <f t="shared" si="2"/>
        <v>0</v>
      </c>
    </row>
    <row r="61" spans="1:8" s="18" customFormat="1" ht="13.5" customHeight="1">
      <c r="A61" s="229">
        <v>45</v>
      </c>
      <c r="B61" s="226" t="s">
        <v>130</v>
      </c>
      <c r="C61" s="50"/>
      <c r="D61" s="50" t="s">
        <v>84</v>
      </c>
      <c r="E61" s="50" t="s">
        <v>81</v>
      </c>
      <c r="F61" s="51">
        <v>5</v>
      </c>
      <c r="G61" s="247"/>
      <c r="H61" s="44">
        <f t="shared" si="2"/>
        <v>0</v>
      </c>
    </row>
    <row r="62" spans="1:8" s="18" customFormat="1" ht="24" customHeight="1">
      <c r="A62" s="229">
        <v>46</v>
      </c>
      <c r="B62" s="226" t="s">
        <v>130</v>
      </c>
      <c r="C62" s="50"/>
      <c r="D62" s="50" t="s">
        <v>85</v>
      </c>
      <c r="E62" s="50" t="s">
        <v>81</v>
      </c>
      <c r="F62" s="51">
        <v>61</v>
      </c>
      <c r="G62" s="247"/>
      <c r="H62" s="44">
        <f t="shared" si="2"/>
        <v>0</v>
      </c>
    </row>
    <row r="63" spans="1:8" s="18" customFormat="1" ht="13.5" customHeight="1">
      <c r="A63" s="229">
        <v>47</v>
      </c>
      <c r="B63" s="226" t="s">
        <v>130</v>
      </c>
      <c r="C63" s="50"/>
      <c r="D63" s="50" t="s">
        <v>86</v>
      </c>
      <c r="E63" s="50" t="s">
        <v>81</v>
      </c>
      <c r="F63" s="51">
        <v>31</v>
      </c>
      <c r="G63" s="247"/>
      <c r="H63" s="44">
        <f t="shared" si="2"/>
        <v>0</v>
      </c>
    </row>
    <row r="64" spans="1:8" s="18" customFormat="1" ht="24" customHeight="1">
      <c r="A64" s="229">
        <v>48</v>
      </c>
      <c r="B64" s="226" t="s">
        <v>130</v>
      </c>
      <c r="C64" s="50"/>
      <c r="D64" s="50" t="s">
        <v>87</v>
      </c>
      <c r="E64" s="50" t="s">
        <v>81</v>
      </c>
      <c r="F64" s="51">
        <v>122</v>
      </c>
      <c r="G64" s="247"/>
      <c r="H64" s="225">
        <f t="shared" si="2"/>
        <v>0</v>
      </c>
    </row>
    <row r="65" spans="1:8" s="18" customFormat="1" ht="24" customHeight="1">
      <c r="A65" s="229">
        <v>49</v>
      </c>
      <c r="B65" s="226" t="s">
        <v>130</v>
      </c>
      <c r="C65" s="52"/>
      <c r="D65" s="52" t="s">
        <v>88</v>
      </c>
      <c r="E65" s="52" t="s">
        <v>36</v>
      </c>
      <c r="F65" s="53">
        <v>122</v>
      </c>
      <c r="G65" s="248"/>
      <c r="H65" s="225">
        <f t="shared" si="2"/>
        <v>0</v>
      </c>
    </row>
    <row r="66" spans="1:8" s="18" customFormat="1" ht="24" customHeight="1">
      <c r="A66" s="229">
        <v>50</v>
      </c>
      <c r="B66" s="226" t="s">
        <v>130</v>
      </c>
      <c r="C66" s="52"/>
      <c r="D66" s="52" t="s">
        <v>89</v>
      </c>
      <c r="E66" s="52" t="s">
        <v>90</v>
      </c>
      <c r="F66" s="53">
        <v>617</v>
      </c>
      <c r="G66" s="248"/>
      <c r="H66" s="225">
        <f t="shared" si="2"/>
        <v>0</v>
      </c>
    </row>
    <row r="67" spans="1:8" s="18" customFormat="1" ht="24" customHeight="1">
      <c r="A67" s="229">
        <v>51</v>
      </c>
      <c r="B67" s="226" t="s">
        <v>130</v>
      </c>
      <c r="C67" s="50"/>
      <c r="D67" s="50" t="s">
        <v>91</v>
      </c>
      <c r="E67" s="50" t="s">
        <v>46</v>
      </c>
      <c r="F67" s="51">
        <v>1.26</v>
      </c>
      <c r="G67" s="247"/>
      <c r="H67" s="225">
        <f t="shared" si="2"/>
        <v>0</v>
      </c>
    </row>
    <row r="68" spans="1:8" s="18" customFormat="1" ht="34.5" customHeight="1">
      <c r="A68" s="229">
        <v>52</v>
      </c>
      <c r="B68" s="226" t="s">
        <v>130</v>
      </c>
      <c r="C68" s="50"/>
      <c r="D68" s="50" t="s">
        <v>92</v>
      </c>
      <c r="E68" s="50" t="s">
        <v>46</v>
      </c>
      <c r="F68" s="51">
        <v>1.01</v>
      </c>
      <c r="G68" s="247"/>
      <c r="H68" s="225">
        <f t="shared" si="2"/>
        <v>0</v>
      </c>
    </row>
    <row r="69" spans="1:8" s="18" customFormat="1" ht="9" customHeight="1">
      <c r="A69" s="230"/>
      <c r="B69" s="25"/>
      <c r="C69" s="25"/>
      <c r="D69" s="25"/>
      <c r="E69" s="25"/>
      <c r="F69" s="25"/>
      <c r="G69" s="25"/>
      <c r="H69" s="224"/>
    </row>
    <row r="70" spans="1:8" s="18" customFormat="1" ht="16.5" customHeight="1">
      <c r="A70" s="228"/>
      <c r="B70" s="36"/>
      <c r="C70" s="37" t="s">
        <v>93</v>
      </c>
      <c r="D70" s="38" t="s">
        <v>94</v>
      </c>
      <c r="E70" s="36"/>
      <c r="F70" s="39"/>
      <c r="G70" s="40"/>
      <c r="H70" s="66"/>
    </row>
    <row r="71" spans="1:8" s="18" customFormat="1" ht="28.5" customHeight="1">
      <c r="A71" s="228"/>
      <c r="B71" s="36"/>
      <c r="C71" s="41" t="s">
        <v>95</v>
      </c>
      <c r="D71" s="41" t="s">
        <v>96</v>
      </c>
      <c r="E71" s="36"/>
      <c r="F71" s="39"/>
      <c r="G71" s="40"/>
      <c r="H71" s="233">
        <f>SUM(H72:H80)</f>
        <v>0</v>
      </c>
    </row>
    <row r="72" spans="1:8" s="18" customFormat="1" ht="24" customHeight="1">
      <c r="A72" s="231">
        <v>53</v>
      </c>
      <c r="B72" s="232" t="s">
        <v>130</v>
      </c>
      <c r="C72" s="48"/>
      <c r="D72" s="48" t="s">
        <v>97</v>
      </c>
      <c r="E72" s="48" t="s">
        <v>98</v>
      </c>
      <c r="F72" s="49">
        <v>78</v>
      </c>
      <c r="G72" s="247"/>
      <c r="H72" s="44">
        <f aca="true" t="shared" si="3" ref="H72:H80">G72*F72</f>
        <v>0</v>
      </c>
    </row>
    <row r="73" spans="1:8" s="18" customFormat="1" ht="24" customHeight="1">
      <c r="A73" s="231">
        <v>54</v>
      </c>
      <c r="B73" s="232" t="s">
        <v>130</v>
      </c>
      <c r="C73" s="48"/>
      <c r="D73" s="54" t="s">
        <v>99</v>
      </c>
      <c r="E73" s="48" t="s">
        <v>39</v>
      </c>
      <c r="F73" s="49">
        <v>4</v>
      </c>
      <c r="G73" s="247"/>
      <c r="H73" s="44">
        <f t="shared" si="3"/>
        <v>0</v>
      </c>
    </row>
    <row r="74" spans="1:8" s="18" customFormat="1" ht="24" customHeight="1">
      <c r="A74" s="231">
        <v>55</v>
      </c>
      <c r="B74" s="232" t="s">
        <v>130</v>
      </c>
      <c r="C74" s="48"/>
      <c r="D74" s="48" t="s">
        <v>100</v>
      </c>
      <c r="E74" s="48" t="s">
        <v>90</v>
      </c>
      <c r="F74" s="49">
        <v>67</v>
      </c>
      <c r="G74" s="247"/>
      <c r="H74" s="44">
        <f t="shared" si="3"/>
        <v>0</v>
      </c>
    </row>
    <row r="75" spans="1:8" s="18" customFormat="1" ht="24" customHeight="1">
      <c r="A75" s="231">
        <v>56</v>
      </c>
      <c r="B75" s="232" t="s">
        <v>130</v>
      </c>
      <c r="C75" s="48"/>
      <c r="D75" s="48" t="s">
        <v>101</v>
      </c>
      <c r="E75" s="48" t="s">
        <v>90</v>
      </c>
      <c r="F75" s="49">
        <v>67</v>
      </c>
      <c r="G75" s="247"/>
      <c r="H75" s="44">
        <f t="shared" si="3"/>
        <v>0</v>
      </c>
    </row>
    <row r="76" spans="1:8" s="18" customFormat="1" ht="24" customHeight="1">
      <c r="A76" s="231">
        <v>57</v>
      </c>
      <c r="B76" s="232" t="s">
        <v>130</v>
      </c>
      <c r="C76" s="48"/>
      <c r="D76" s="48" t="s">
        <v>102</v>
      </c>
      <c r="E76" s="48" t="s">
        <v>39</v>
      </c>
      <c r="F76" s="49">
        <v>4</v>
      </c>
      <c r="G76" s="247"/>
      <c r="H76" s="44">
        <f t="shared" si="3"/>
        <v>0</v>
      </c>
    </row>
    <row r="77" spans="1:8" s="18" customFormat="1" ht="24" customHeight="1">
      <c r="A77" s="231">
        <v>58</v>
      </c>
      <c r="B77" s="232" t="s">
        <v>130</v>
      </c>
      <c r="C77" s="48"/>
      <c r="D77" s="48" t="s">
        <v>103</v>
      </c>
      <c r="E77" s="48" t="s">
        <v>41</v>
      </c>
      <c r="F77" s="49">
        <v>1</v>
      </c>
      <c r="G77" s="247"/>
      <c r="H77" s="44">
        <f t="shared" si="3"/>
        <v>0</v>
      </c>
    </row>
    <row r="78" spans="1:8" s="18" customFormat="1" ht="24" customHeight="1">
      <c r="A78" s="231">
        <v>59</v>
      </c>
      <c r="B78" s="232" t="s">
        <v>130</v>
      </c>
      <c r="C78" s="48"/>
      <c r="D78" s="48" t="s">
        <v>104</v>
      </c>
      <c r="E78" s="48" t="s">
        <v>98</v>
      </c>
      <c r="F78" s="49">
        <v>62</v>
      </c>
      <c r="G78" s="247"/>
      <c r="H78" s="44">
        <f t="shared" si="3"/>
        <v>0</v>
      </c>
    </row>
    <row r="79" spans="1:8" s="18" customFormat="1" ht="13.5" customHeight="1">
      <c r="A79" s="231">
        <v>60</v>
      </c>
      <c r="B79" s="232" t="s">
        <v>130</v>
      </c>
      <c r="C79" s="48"/>
      <c r="D79" s="48" t="s">
        <v>105</v>
      </c>
      <c r="E79" s="48" t="s">
        <v>29</v>
      </c>
      <c r="F79" s="49">
        <v>430</v>
      </c>
      <c r="G79" s="247"/>
      <c r="H79" s="44">
        <f t="shared" si="3"/>
        <v>0</v>
      </c>
    </row>
    <row r="80" spans="1:8" s="18" customFormat="1" ht="13.5" customHeight="1">
      <c r="A80" s="231">
        <v>61</v>
      </c>
      <c r="B80" s="232" t="s">
        <v>130</v>
      </c>
      <c r="C80" s="48"/>
      <c r="D80" s="48" t="s">
        <v>106</v>
      </c>
      <c r="E80" s="48" t="s">
        <v>29</v>
      </c>
      <c r="F80" s="49">
        <v>615</v>
      </c>
      <c r="G80" s="247"/>
      <c r="H80" s="44">
        <f t="shared" si="3"/>
        <v>0</v>
      </c>
    </row>
    <row r="81" spans="1:8" s="18" customFormat="1" ht="24" customHeight="1">
      <c r="A81" s="62"/>
      <c r="B81" s="63"/>
      <c r="C81" s="63"/>
      <c r="D81" s="63"/>
      <c r="E81" s="63"/>
      <c r="F81" s="64"/>
      <c r="G81" s="65"/>
      <c r="H81" s="66"/>
    </row>
    <row r="82" spans="1:8" s="18" customFormat="1" ht="16.5" customHeight="1">
      <c r="A82" s="34"/>
      <c r="B82" s="25"/>
      <c r="C82" s="25"/>
      <c r="D82" s="25"/>
      <c r="E82" s="25"/>
      <c r="F82" s="25"/>
      <c r="G82" s="25"/>
      <c r="H82" s="47"/>
    </row>
    <row r="83" spans="1:9" s="18" customFormat="1" ht="36" customHeight="1">
      <c r="A83" s="55"/>
      <c r="B83" s="56"/>
      <c r="C83" s="57"/>
      <c r="D83" s="58" t="s">
        <v>107</v>
      </c>
      <c r="E83" s="56"/>
      <c r="F83" s="59"/>
      <c r="G83" s="60"/>
      <c r="H83" s="234">
        <f>H14+H29+H57+H71</f>
        <v>0</v>
      </c>
      <c r="I83" s="235" t="s">
        <v>439</v>
      </c>
    </row>
    <row r="84" ht="36" customHeight="1">
      <c r="H84" s="61"/>
    </row>
  </sheetData>
  <sheetProtection selectLockedCells="1" selectUnlockedCells="1"/>
  <mergeCells count="4">
    <mergeCell ref="A1:H1"/>
    <mergeCell ref="C6:D6"/>
    <mergeCell ref="C7:D7"/>
    <mergeCell ref="C8:D8"/>
  </mergeCells>
  <printOptions horizontalCentered="1"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  <ignoredErrors>
    <ignoredError sqref="H15:H28 H30:H56 H58:H68 H71:H80" unlockedFormula="1"/>
    <ignoredError sqref="H29" formula="1"/>
    <ignoredError sqref="H57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G100" sqref="G100"/>
    </sheetView>
  </sheetViews>
  <sheetFormatPr defaultColWidth="9.33203125" defaultRowHeight="10.5"/>
  <cols>
    <col min="1" max="1" width="7.83203125" style="0" customWidth="1"/>
    <col min="2" max="2" width="4.33203125" style="0" customWidth="1"/>
    <col min="3" max="3" width="19.16015625" style="0" bestFit="1" customWidth="1"/>
    <col min="4" max="4" width="54.33203125" style="0" bestFit="1" customWidth="1"/>
    <col min="5" max="5" width="5.16015625" style="0" bestFit="1" customWidth="1"/>
    <col min="6" max="6" width="10.33203125" style="0" customWidth="1"/>
    <col min="7" max="7" width="13.33203125" style="0" bestFit="1" customWidth="1"/>
    <col min="8" max="8" width="16.66015625" style="0" customWidth="1"/>
  </cols>
  <sheetData>
    <row r="1" spans="1:19" s="69" customFormat="1" ht="6.75" customHeight="1">
      <c r="A1" s="67"/>
      <c r="B1" s="67"/>
      <c r="C1" s="67"/>
      <c r="D1" s="67"/>
      <c r="E1" s="67"/>
      <c r="F1" s="67"/>
      <c r="G1" s="68"/>
      <c r="H1" s="67"/>
      <c r="I1" s="6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69" customFormat="1" ht="24.75" customHeight="1">
      <c r="A2" s="70" t="s">
        <v>108</v>
      </c>
      <c r="B2" s="17"/>
      <c r="C2" s="17"/>
      <c r="D2" s="17"/>
      <c r="E2" s="17"/>
      <c r="F2" s="17"/>
      <c r="G2" s="71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9" customFormat="1" ht="6.75" customHeight="1">
      <c r="A3" s="17"/>
      <c r="B3" s="17"/>
      <c r="C3" s="17"/>
      <c r="D3" s="17"/>
      <c r="E3" s="17"/>
      <c r="F3" s="17"/>
      <c r="G3" s="7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s="69" customFormat="1" ht="12" customHeight="1">
      <c r="A4" s="72" t="s">
        <v>109</v>
      </c>
      <c r="B4" s="17"/>
      <c r="C4" s="254" t="s">
        <v>441</v>
      </c>
      <c r="D4" s="254"/>
      <c r="E4" s="17"/>
      <c r="F4" s="17"/>
      <c r="G4" s="7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s="69" customFormat="1" ht="16.5" customHeight="1">
      <c r="A5" s="17"/>
      <c r="B5" s="17"/>
      <c r="C5" s="258" t="s">
        <v>289</v>
      </c>
      <c r="D5" s="259"/>
      <c r="E5" s="259"/>
      <c r="F5" s="259"/>
      <c r="G5" s="7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s="69" customFormat="1" ht="12" customHeight="1">
      <c r="A6" s="72" t="s">
        <v>110</v>
      </c>
      <c r="B6" s="17"/>
      <c r="C6" s="17"/>
      <c r="D6" s="17"/>
      <c r="E6" s="17"/>
      <c r="F6" s="17"/>
      <c r="G6" s="7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69" customFormat="1" ht="16.5" customHeight="1">
      <c r="A7" s="17"/>
      <c r="B7" s="17"/>
      <c r="C7" s="260" t="s">
        <v>290</v>
      </c>
      <c r="D7" s="261"/>
      <c r="E7" s="261"/>
      <c r="F7" s="261"/>
      <c r="G7" s="7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69" customFormat="1" ht="6.75" customHeight="1">
      <c r="A8" s="17"/>
      <c r="B8" s="17"/>
      <c r="C8" s="17"/>
      <c r="D8" s="17"/>
      <c r="E8" s="17"/>
      <c r="F8" s="17"/>
      <c r="G8" s="7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69" customFormat="1" ht="12" customHeight="1">
      <c r="A9" s="72" t="s">
        <v>111</v>
      </c>
      <c r="B9" s="17"/>
      <c r="C9" s="17"/>
      <c r="D9" s="73" t="s">
        <v>291</v>
      </c>
      <c r="E9" s="17"/>
      <c r="F9" s="17"/>
      <c r="G9" s="74" t="s">
        <v>112</v>
      </c>
      <c r="H9" s="75">
        <v>45078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69" customFormat="1" ht="6.75" customHeight="1">
      <c r="A10" s="17"/>
      <c r="B10" s="17"/>
      <c r="C10" s="17"/>
      <c r="D10" s="17"/>
      <c r="E10" s="17"/>
      <c r="F10" s="17"/>
      <c r="G10" s="7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69" customFormat="1" ht="15" customHeight="1">
      <c r="A11" s="72" t="s">
        <v>4</v>
      </c>
      <c r="B11" s="17"/>
      <c r="C11" s="17"/>
      <c r="D11" s="73" t="s">
        <v>292</v>
      </c>
      <c r="E11" s="17"/>
      <c r="F11" s="17"/>
      <c r="G11" s="74" t="s">
        <v>113</v>
      </c>
      <c r="H11" s="7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69" customFormat="1" ht="15" customHeight="1">
      <c r="A12" s="72" t="s">
        <v>114</v>
      </c>
      <c r="B12" s="17"/>
      <c r="C12" s="17"/>
      <c r="D12" s="73"/>
      <c r="E12" s="17"/>
      <c r="F12" s="17"/>
      <c r="G12" s="74" t="s">
        <v>115</v>
      </c>
      <c r="H12" s="7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69" customFormat="1" ht="9.75" customHeight="1">
      <c r="A13" s="17"/>
      <c r="B13" s="17"/>
      <c r="C13" s="17"/>
      <c r="D13" s="17"/>
      <c r="E13" s="17"/>
      <c r="F13" s="17"/>
      <c r="G13" s="7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83" customFormat="1" ht="29.25" customHeight="1">
      <c r="A14" s="78" t="s">
        <v>116</v>
      </c>
      <c r="B14" s="79" t="s">
        <v>117</v>
      </c>
      <c r="C14" s="79" t="s">
        <v>118</v>
      </c>
      <c r="D14" s="79" t="s">
        <v>12</v>
      </c>
      <c r="E14" s="79" t="s">
        <v>13</v>
      </c>
      <c r="F14" s="79" t="s">
        <v>119</v>
      </c>
      <c r="G14" s="80" t="s">
        <v>120</v>
      </c>
      <c r="H14" s="81" t="s">
        <v>121</v>
      </c>
      <c r="I14" s="82" t="s">
        <v>122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51" s="69" customFormat="1" ht="22.5" customHeight="1">
      <c r="A15" s="84" t="s">
        <v>123</v>
      </c>
      <c r="B15" s="17"/>
      <c r="C15" s="17"/>
      <c r="D15" s="17"/>
      <c r="E15" s="17"/>
      <c r="F15" s="17"/>
      <c r="G15" s="71"/>
      <c r="H15" s="8">
        <f>H16+H45+H71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AH15" s="85"/>
      <c r="AI15" s="85"/>
      <c r="AY15" s="86"/>
    </row>
    <row r="16" spans="2:51" s="87" customFormat="1" ht="25.5" customHeight="1">
      <c r="B16" s="88" t="s">
        <v>124</v>
      </c>
      <c r="C16" s="89" t="s">
        <v>126</v>
      </c>
      <c r="D16" s="89" t="s">
        <v>127</v>
      </c>
      <c r="G16" s="90"/>
      <c r="H16" s="7">
        <f>H17+H29+H43</f>
        <v>0</v>
      </c>
      <c r="AF16" s="88"/>
      <c r="AH16" s="91"/>
      <c r="AI16" s="91"/>
      <c r="AM16" s="88"/>
      <c r="AY16" s="92"/>
    </row>
    <row r="17" spans="2:51" s="87" customFormat="1" ht="22.5" customHeight="1">
      <c r="B17" s="88" t="s">
        <v>124</v>
      </c>
      <c r="C17" s="93" t="s">
        <v>22</v>
      </c>
      <c r="D17" s="93" t="s">
        <v>129</v>
      </c>
      <c r="G17" s="90"/>
      <c r="H17" s="6">
        <f>H18+H19+H20+H21+H22+H23+H24+H25+H26+H27+H28</f>
        <v>0</v>
      </c>
      <c r="AF17" s="88"/>
      <c r="AH17" s="91"/>
      <c r="AI17" s="91"/>
      <c r="AM17" s="88"/>
      <c r="AY17" s="92"/>
    </row>
    <row r="18" spans="1:53" s="69" customFormat="1" ht="36" customHeight="1">
      <c r="A18" s="94" t="s">
        <v>17</v>
      </c>
      <c r="B18" s="94" t="s">
        <v>130</v>
      </c>
      <c r="C18" s="95" t="s">
        <v>131</v>
      </c>
      <c r="D18" s="96" t="s">
        <v>132</v>
      </c>
      <c r="E18" s="97" t="s">
        <v>133</v>
      </c>
      <c r="F18" s="98">
        <v>70.93</v>
      </c>
      <c r="G18" s="13"/>
      <c r="H18" s="5">
        <f aca="true" t="shared" si="0" ref="H18:H28">ROUND(G18*F18,3)</f>
        <v>0</v>
      </c>
      <c r="I18" s="99"/>
      <c r="J18" s="17"/>
      <c r="K18" s="17"/>
      <c r="L18" s="17"/>
      <c r="M18" s="17"/>
      <c r="N18" s="17"/>
      <c r="O18" s="17"/>
      <c r="P18" s="17"/>
      <c r="Q18" s="17"/>
      <c r="R18" s="17"/>
      <c r="S18" s="17"/>
      <c r="AF18" s="100"/>
      <c r="AH18" s="100"/>
      <c r="AI18" s="100"/>
      <c r="AM18" s="85"/>
      <c r="AS18" s="101"/>
      <c r="AT18" s="101"/>
      <c r="AU18" s="101"/>
      <c r="AV18" s="101"/>
      <c r="AW18" s="101"/>
      <c r="AX18" s="85"/>
      <c r="AY18" s="102"/>
      <c r="AZ18" s="85"/>
      <c r="BA18" s="100"/>
    </row>
    <row r="19" spans="1:53" s="69" customFormat="1" ht="24" customHeight="1">
      <c r="A19" s="94" t="s">
        <v>18</v>
      </c>
      <c r="B19" s="94" t="s">
        <v>130</v>
      </c>
      <c r="C19" s="95" t="s">
        <v>134</v>
      </c>
      <c r="D19" s="96" t="s">
        <v>135</v>
      </c>
      <c r="E19" s="97" t="s">
        <v>133</v>
      </c>
      <c r="F19" s="98">
        <v>35.465</v>
      </c>
      <c r="G19" s="13"/>
      <c r="H19" s="5">
        <f t="shared" si="0"/>
        <v>0</v>
      </c>
      <c r="I19" s="99"/>
      <c r="J19" s="17"/>
      <c r="K19" s="17"/>
      <c r="L19" s="17"/>
      <c r="M19" s="17"/>
      <c r="N19" s="17"/>
      <c r="O19" s="17"/>
      <c r="P19" s="17"/>
      <c r="Q19" s="17"/>
      <c r="R19" s="17"/>
      <c r="S19" s="17"/>
      <c r="AF19" s="100"/>
      <c r="AH19" s="100"/>
      <c r="AI19" s="100"/>
      <c r="AM19" s="85"/>
      <c r="AS19" s="101"/>
      <c r="AT19" s="101"/>
      <c r="AU19" s="101"/>
      <c r="AV19" s="101"/>
      <c r="AW19" s="101"/>
      <c r="AX19" s="85"/>
      <c r="AY19" s="102"/>
      <c r="AZ19" s="85"/>
      <c r="BA19" s="100"/>
    </row>
    <row r="20" spans="1:53" s="69" customFormat="1" ht="24" customHeight="1">
      <c r="A20" s="94" t="s">
        <v>19</v>
      </c>
      <c r="B20" s="94" t="s">
        <v>130</v>
      </c>
      <c r="C20" s="95" t="s">
        <v>136</v>
      </c>
      <c r="D20" s="96" t="s">
        <v>137</v>
      </c>
      <c r="E20" s="97" t="s">
        <v>133</v>
      </c>
      <c r="F20" s="98">
        <v>117.992</v>
      </c>
      <c r="G20" s="13"/>
      <c r="H20" s="5">
        <f t="shared" si="0"/>
        <v>0</v>
      </c>
      <c r="I20" s="99"/>
      <c r="J20" s="17"/>
      <c r="K20" s="17"/>
      <c r="L20" s="17"/>
      <c r="M20" s="17"/>
      <c r="N20" s="17"/>
      <c r="O20" s="17"/>
      <c r="P20" s="17"/>
      <c r="Q20" s="17"/>
      <c r="R20" s="17"/>
      <c r="S20" s="17"/>
      <c r="AF20" s="100"/>
      <c r="AH20" s="100"/>
      <c r="AI20" s="100"/>
      <c r="AM20" s="85"/>
      <c r="AS20" s="101"/>
      <c r="AT20" s="101"/>
      <c r="AU20" s="101"/>
      <c r="AV20" s="101"/>
      <c r="AW20" s="101"/>
      <c r="AX20" s="85"/>
      <c r="AY20" s="102"/>
      <c r="AZ20" s="85"/>
      <c r="BA20" s="100"/>
    </row>
    <row r="21" spans="1:53" s="69" customFormat="1" ht="24" customHeight="1">
      <c r="A21" s="94" t="s">
        <v>20</v>
      </c>
      <c r="B21" s="94" t="s">
        <v>130</v>
      </c>
      <c r="C21" s="95" t="s">
        <v>360</v>
      </c>
      <c r="D21" s="96" t="s">
        <v>361</v>
      </c>
      <c r="E21" s="97" t="s">
        <v>276</v>
      </c>
      <c r="F21" s="98">
        <v>1</v>
      </c>
      <c r="G21" s="13"/>
      <c r="H21" s="5">
        <f t="shared" si="0"/>
        <v>0</v>
      </c>
      <c r="I21" s="99"/>
      <c r="J21" s="17"/>
      <c r="K21" s="17"/>
      <c r="L21" s="17"/>
      <c r="M21" s="17"/>
      <c r="N21" s="17"/>
      <c r="O21" s="17"/>
      <c r="P21" s="17"/>
      <c r="Q21" s="17"/>
      <c r="R21" s="17"/>
      <c r="S21" s="17"/>
      <c r="AF21" s="100"/>
      <c r="AH21" s="100"/>
      <c r="AI21" s="100"/>
      <c r="AM21" s="85"/>
      <c r="AS21" s="101"/>
      <c r="AT21" s="101"/>
      <c r="AU21" s="101"/>
      <c r="AV21" s="101"/>
      <c r="AW21" s="101"/>
      <c r="AX21" s="85"/>
      <c r="AY21" s="102"/>
      <c r="AZ21" s="85"/>
      <c r="BA21" s="100"/>
    </row>
    <row r="22" spans="1:53" s="69" customFormat="1" ht="24" customHeight="1">
      <c r="A22" s="94" t="s">
        <v>21</v>
      </c>
      <c r="B22" s="94" t="s">
        <v>130</v>
      </c>
      <c r="C22" s="95" t="s">
        <v>369</v>
      </c>
      <c r="D22" s="96" t="s">
        <v>368</v>
      </c>
      <c r="E22" s="97" t="s">
        <v>276</v>
      </c>
      <c r="F22" s="98">
        <v>9</v>
      </c>
      <c r="G22" s="13"/>
      <c r="H22" s="5">
        <f t="shared" si="0"/>
        <v>0</v>
      </c>
      <c r="I22" s="99"/>
      <c r="J22" s="17"/>
      <c r="K22" s="17"/>
      <c r="L22" s="17"/>
      <c r="M22" s="17"/>
      <c r="N22" s="17"/>
      <c r="O22" s="17"/>
      <c r="P22" s="17"/>
      <c r="Q22" s="17"/>
      <c r="R22" s="17"/>
      <c r="S22" s="17"/>
      <c r="AF22" s="100"/>
      <c r="AH22" s="100"/>
      <c r="AI22" s="100"/>
      <c r="AM22" s="85"/>
      <c r="AS22" s="101"/>
      <c r="AT22" s="101"/>
      <c r="AU22" s="101"/>
      <c r="AV22" s="101"/>
      <c r="AW22" s="101"/>
      <c r="AX22" s="85"/>
      <c r="AY22" s="102"/>
      <c r="AZ22" s="85"/>
      <c r="BA22" s="100"/>
    </row>
    <row r="23" spans="1:53" s="69" customFormat="1" ht="16.5" customHeight="1">
      <c r="A23" s="94" t="s">
        <v>22</v>
      </c>
      <c r="B23" s="94" t="s">
        <v>130</v>
      </c>
      <c r="C23" s="95" t="s">
        <v>138</v>
      </c>
      <c r="D23" s="96" t="s">
        <v>139</v>
      </c>
      <c r="E23" s="97" t="s">
        <v>133</v>
      </c>
      <c r="F23" s="98">
        <v>58.996</v>
      </c>
      <c r="G23" s="13"/>
      <c r="H23" s="5">
        <f t="shared" si="0"/>
        <v>0</v>
      </c>
      <c r="I23" s="99"/>
      <c r="J23" s="17"/>
      <c r="K23" s="17"/>
      <c r="L23" s="17"/>
      <c r="M23" s="17"/>
      <c r="N23" s="17"/>
      <c r="O23" s="17"/>
      <c r="P23" s="17"/>
      <c r="Q23" s="17"/>
      <c r="R23" s="17"/>
      <c r="S23" s="17"/>
      <c r="AF23" s="100"/>
      <c r="AH23" s="100"/>
      <c r="AI23" s="100"/>
      <c r="AM23" s="85"/>
      <c r="AS23" s="101"/>
      <c r="AT23" s="101"/>
      <c r="AU23" s="101"/>
      <c r="AV23" s="101"/>
      <c r="AW23" s="101"/>
      <c r="AX23" s="85"/>
      <c r="AY23" s="102"/>
      <c r="AZ23" s="85"/>
      <c r="BA23" s="100"/>
    </row>
    <row r="24" spans="1:53" s="69" customFormat="1" ht="24" customHeight="1">
      <c r="A24" s="94" t="s">
        <v>23</v>
      </c>
      <c r="B24" s="94" t="s">
        <v>130</v>
      </c>
      <c r="C24" s="95" t="s">
        <v>140</v>
      </c>
      <c r="D24" s="96" t="s">
        <v>141</v>
      </c>
      <c r="E24" s="97" t="s">
        <v>133</v>
      </c>
      <c r="F24" s="98">
        <v>35.465</v>
      </c>
      <c r="G24" s="13"/>
      <c r="H24" s="5">
        <f t="shared" si="0"/>
        <v>0</v>
      </c>
      <c r="I24" s="99"/>
      <c r="J24" s="17"/>
      <c r="K24" s="17"/>
      <c r="L24" s="17"/>
      <c r="M24" s="17"/>
      <c r="N24" s="17"/>
      <c r="O24" s="17"/>
      <c r="P24" s="17"/>
      <c r="Q24" s="17"/>
      <c r="R24" s="17"/>
      <c r="S24" s="17"/>
      <c r="AF24" s="100"/>
      <c r="AH24" s="100"/>
      <c r="AI24" s="100"/>
      <c r="AM24" s="85"/>
      <c r="AS24" s="101"/>
      <c r="AT24" s="101"/>
      <c r="AU24" s="101"/>
      <c r="AV24" s="101"/>
      <c r="AW24" s="101"/>
      <c r="AX24" s="85"/>
      <c r="AY24" s="102"/>
      <c r="AZ24" s="85"/>
      <c r="BA24" s="100"/>
    </row>
    <row r="25" spans="1:53" s="69" customFormat="1" ht="36" customHeight="1">
      <c r="A25" s="94" t="s">
        <v>24</v>
      </c>
      <c r="B25" s="94" t="s">
        <v>130</v>
      </c>
      <c r="C25" s="95" t="s">
        <v>143</v>
      </c>
      <c r="D25" s="96" t="s">
        <v>144</v>
      </c>
      <c r="E25" s="97" t="s">
        <v>133</v>
      </c>
      <c r="F25" s="98">
        <v>27.09</v>
      </c>
      <c r="G25" s="13"/>
      <c r="H25" s="5">
        <f t="shared" si="0"/>
        <v>0</v>
      </c>
      <c r="I25" s="99"/>
      <c r="J25" s="17"/>
      <c r="K25" s="17"/>
      <c r="L25" s="17"/>
      <c r="M25" s="17"/>
      <c r="N25" s="17"/>
      <c r="O25" s="17"/>
      <c r="P25" s="17"/>
      <c r="Q25" s="17"/>
      <c r="R25" s="17"/>
      <c r="S25" s="17"/>
      <c r="AF25" s="100"/>
      <c r="AH25" s="100"/>
      <c r="AI25" s="100"/>
      <c r="AM25" s="85"/>
      <c r="AS25" s="101"/>
      <c r="AT25" s="101"/>
      <c r="AU25" s="101"/>
      <c r="AV25" s="101"/>
      <c r="AW25" s="101"/>
      <c r="AX25" s="85"/>
      <c r="AY25" s="102"/>
      <c r="AZ25" s="85"/>
      <c r="BA25" s="100"/>
    </row>
    <row r="26" spans="1:53" s="69" customFormat="1" ht="24" customHeight="1">
      <c r="A26" s="94" t="s">
        <v>149</v>
      </c>
      <c r="B26" s="94" t="s">
        <v>130</v>
      </c>
      <c r="C26" s="95" t="s">
        <v>145</v>
      </c>
      <c r="D26" s="96" t="s">
        <v>146</v>
      </c>
      <c r="E26" s="97" t="s">
        <v>133</v>
      </c>
      <c r="F26" s="98">
        <v>344.132</v>
      </c>
      <c r="G26" s="13"/>
      <c r="H26" s="5">
        <f t="shared" si="0"/>
        <v>0</v>
      </c>
      <c r="I26" s="99"/>
      <c r="J26" s="17"/>
      <c r="K26" s="17"/>
      <c r="L26" s="17"/>
      <c r="M26" s="17"/>
      <c r="N26" s="17"/>
      <c r="O26" s="17"/>
      <c r="P26" s="17"/>
      <c r="Q26" s="17"/>
      <c r="R26" s="17"/>
      <c r="S26" s="17"/>
      <c r="AF26" s="100"/>
      <c r="AH26" s="100"/>
      <c r="AI26" s="100"/>
      <c r="AM26" s="85"/>
      <c r="AS26" s="101"/>
      <c r="AT26" s="101"/>
      <c r="AU26" s="101"/>
      <c r="AV26" s="101"/>
      <c r="AW26" s="101"/>
      <c r="AX26" s="85"/>
      <c r="AY26" s="102"/>
      <c r="AZ26" s="85"/>
      <c r="BA26" s="100"/>
    </row>
    <row r="27" spans="1:53" s="69" customFormat="1" ht="24" customHeight="1">
      <c r="A27" s="94" t="s">
        <v>142</v>
      </c>
      <c r="B27" s="94" t="s">
        <v>130</v>
      </c>
      <c r="C27" s="95" t="s">
        <v>147</v>
      </c>
      <c r="D27" s="96" t="s">
        <v>148</v>
      </c>
      <c r="E27" s="97" t="s">
        <v>133</v>
      </c>
      <c r="F27" s="98">
        <v>117.992</v>
      </c>
      <c r="G27" s="13"/>
      <c r="H27" s="5">
        <f t="shared" si="0"/>
        <v>0</v>
      </c>
      <c r="I27" s="99"/>
      <c r="J27" s="17"/>
      <c r="K27" s="17"/>
      <c r="L27" s="17"/>
      <c r="M27" s="17"/>
      <c r="N27" s="17"/>
      <c r="O27" s="17"/>
      <c r="P27" s="17"/>
      <c r="Q27" s="17"/>
      <c r="R27" s="17"/>
      <c r="S27" s="17"/>
      <c r="AF27" s="100"/>
      <c r="AH27" s="100"/>
      <c r="AI27" s="100"/>
      <c r="AM27" s="85"/>
      <c r="AS27" s="101"/>
      <c r="AT27" s="101"/>
      <c r="AU27" s="101"/>
      <c r="AV27" s="101"/>
      <c r="AW27" s="101"/>
      <c r="AX27" s="85"/>
      <c r="AY27" s="102"/>
      <c r="AZ27" s="85"/>
      <c r="BA27" s="100"/>
    </row>
    <row r="28" spans="1:53" s="69" customFormat="1" ht="24" customHeight="1">
      <c r="A28" s="94" t="s">
        <v>155</v>
      </c>
      <c r="B28" s="94" t="s">
        <v>130</v>
      </c>
      <c r="C28" s="95" t="s">
        <v>150</v>
      </c>
      <c r="D28" s="96" t="s">
        <v>151</v>
      </c>
      <c r="E28" s="97" t="s">
        <v>133</v>
      </c>
      <c r="F28" s="98">
        <v>71.29</v>
      </c>
      <c r="G28" s="13"/>
      <c r="H28" s="5">
        <f t="shared" si="0"/>
        <v>0</v>
      </c>
      <c r="I28" s="99"/>
      <c r="J28" s="17"/>
      <c r="K28" s="17"/>
      <c r="L28" s="17"/>
      <c r="M28" s="17"/>
      <c r="N28" s="17"/>
      <c r="O28" s="17"/>
      <c r="P28" s="17"/>
      <c r="Q28" s="17"/>
      <c r="R28" s="17"/>
      <c r="S28" s="17"/>
      <c r="AF28" s="100"/>
      <c r="AH28" s="100"/>
      <c r="AI28" s="100"/>
      <c r="AM28" s="85"/>
      <c r="AS28" s="101"/>
      <c r="AT28" s="101"/>
      <c r="AU28" s="101"/>
      <c r="AV28" s="101"/>
      <c r="AW28" s="101"/>
      <c r="AX28" s="85"/>
      <c r="AY28" s="102"/>
      <c r="AZ28" s="85"/>
      <c r="BA28" s="100"/>
    </row>
    <row r="29" spans="2:51" s="87" customFormat="1" ht="22.5" customHeight="1">
      <c r="B29" s="88" t="s">
        <v>124</v>
      </c>
      <c r="C29" s="93" t="s">
        <v>149</v>
      </c>
      <c r="D29" s="93" t="s">
        <v>152</v>
      </c>
      <c r="G29" s="12"/>
      <c r="H29" s="6">
        <f>H30+H31+H32+H33+H34+H35+H36+H37+H38+H39+H40+H41+H42</f>
        <v>0</v>
      </c>
      <c r="AF29" s="88"/>
      <c r="AH29" s="91"/>
      <c r="AI29" s="91"/>
      <c r="AM29" s="88"/>
      <c r="AY29" s="92"/>
    </row>
    <row r="30" spans="1:53" s="69" customFormat="1" ht="24" customHeight="1">
      <c r="A30" s="94">
        <v>12</v>
      </c>
      <c r="B30" s="94" t="s">
        <v>130</v>
      </c>
      <c r="C30" s="95" t="s">
        <v>153</v>
      </c>
      <c r="D30" s="96" t="s">
        <v>154</v>
      </c>
      <c r="E30" s="97" t="s">
        <v>133</v>
      </c>
      <c r="F30" s="98">
        <v>287</v>
      </c>
      <c r="G30" s="13"/>
      <c r="H30" s="5">
        <f aca="true" t="shared" si="1" ref="H30:H42">ROUND(G30*F30,3)</f>
        <v>0</v>
      </c>
      <c r="I30" s="99"/>
      <c r="J30" s="17"/>
      <c r="K30" s="17"/>
      <c r="L30" s="17"/>
      <c r="M30" s="17"/>
      <c r="N30" s="17"/>
      <c r="O30" s="17"/>
      <c r="P30" s="17"/>
      <c r="Q30" s="17"/>
      <c r="R30" s="17"/>
      <c r="S30" s="17"/>
      <c r="AF30" s="100"/>
      <c r="AH30" s="100"/>
      <c r="AI30" s="100"/>
      <c r="AM30" s="85"/>
      <c r="AS30" s="101"/>
      <c r="AT30" s="101"/>
      <c r="AU30" s="101"/>
      <c r="AV30" s="101"/>
      <c r="AW30" s="101"/>
      <c r="AX30" s="85"/>
      <c r="AY30" s="102"/>
      <c r="AZ30" s="85"/>
      <c r="BA30" s="100"/>
    </row>
    <row r="31" spans="1:53" s="69" customFormat="1" ht="16.5" customHeight="1">
      <c r="A31" s="94">
        <v>13</v>
      </c>
      <c r="B31" s="94" t="s">
        <v>130</v>
      </c>
      <c r="C31" s="95" t="s">
        <v>156</v>
      </c>
      <c r="D31" s="96" t="s">
        <v>157</v>
      </c>
      <c r="E31" s="97" t="s">
        <v>133</v>
      </c>
      <c r="F31" s="98">
        <v>1435</v>
      </c>
      <c r="G31" s="13"/>
      <c r="H31" s="5">
        <f t="shared" si="1"/>
        <v>0</v>
      </c>
      <c r="I31" s="99"/>
      <c r="J31" s="17"/>
      <c r="K31" s="17"/>
      <c r="L31" s="17"/>
      <c r="M31" s="17"/>
      <c r="N31" s="17"/>
      <c r="O31" s="17"/>
      <c r="P31" s="17"/>
      <c r="Q31" s="17"/>
      <c r="R31" s="17"/>
      <c r="S31" s="17"/>
      <c r="AF31" s="100"/>
      <c r="AH31" s="100"/>
      <c r="AI31" s="100"/>
      <c r="AM31" s="85"/>
      <c r="AS31" s="101"/>
      <c r="AT31" s="101"/>
      <c r="AU31" s="101"/>
      <c r="AV31" s="101"/>
      <c r="AW31" s="101"/>
      <c r="AX31" s="85"/>
      <c r="AY31" s="102"/>
      <c r="AZ31" s="85"/>
      <c r="BA31" s="100"/>
    </row>
    <row r="32" spans="1:53" s="69" customFormat="1" ht="16.5" customHeight="1">
      <c r="A32" s="94">
        <v>14</v>
      </c>
      <c r="B32" s="94" t="s">
        <v>130</v>
      </c>
      <c r="C32" s="95" t="s">
        <v>358</v>
      </c>
      <c r="D32" s="96" t="s">
        <v>359</v>
      </c>
      <c r="E32" s="97" t="s">
        <v>276</v>
      </c>
      <c r="F32" s="98">
        <v>1</v>
      </c>
      <c r="G32" s="13"/>
      <c r="H32" s="5">
        <f t="shared" si="1"/>
        <v>0</v>
      </c>
      <c r="I32" s="99"/>
      <c r="J32" s="17"/>
      <c r="K32" s="17"/>
      <c r="L32" s="17"/>
      <c r="M32" s="17"/>
      <c r="N32" s="17"/>
      <c r="O32" s="17"/>
      <c r="P32" s="17"/>
      <c r="Q32" s="17"/>
      <c r="R32" s="17"/>
      <c r="S32" s="17"/>
      <c r="AF32" s="100"/>
      <c r="AH32" s="100"/>
      <c r="AI32" s="100"/>
      <c r="AM32" s="85"/>
      <c r="AS32" s="101"/>
      <c r="AT32" s="101"/>
      <c r="AU32" s="101"/>
      <c r="AV32" s="101"/>
      <c r="AW32" s="101"/>
      <c r="AX32" s="85"/>
      <c r="AY32" s="102"/>
      <c r="AZ32" s="85"/>
      <c r="BA32" s="100"/>
    </row>
    <row r="33" spans="1:53" s="69" customFormat="1" ht="36" customHeight="1">
      <c r="A33" s="94">
        <v>15</v>
      </c>
      <c r="B33" s="94" t="s">
        <v>130</v>
      </c>
      <c r="C33" s="95" t="s">
        <v>158</v>
      </c>
      <c r="D33" s="96" t="s">
        <v>159</v>
      </c>
      <c r="E33" s="97" t="s">
        <v>160</v>
      </c>
      <c r="F33" s="98">
        <v>7.66</v>
      </c>
      <c r="G33" s="13"/>
      <c r="H33" s="5">
        <f t="shared" si="1"/>
        <v>0</v>
      </c>
      <c r="I33" s="99"/>
      <c r="J33" s="17"/>
      <c r="K33" s="17"/>
      <c r="L33" s="17"/>
      <c r="M33" s="17"/>
      <c r="N33" s="17"/>
      <c r="O33" s="17"/>
      <c r="P33" s="17"/>
      <c r="Q33" s="17"/>
      <c r="R33" s="17"/>
      <c r="S33" s="17"/>
      <c r="AF33" s="100"/>
      <c r="AH33" s="100"/>
      <c r="AI33" s="100"/>
      <c r="AM33" s="85"/>
      <c r="AS33" s="101"/>
      <c r="AT33" s="101"/>
      <c r="AU33" s="101"/>
      <c r="AV33" s="101"/>
      <c r="AW33" s="101"/>
      <c r="AX33" s="85"/>
      <c r="AY33" s="102"/>
      <c r="AZ33" s="85"/>
      <c r="BA33" s="100"/>
    </row>
    <row r="34" spans="1:53" s="69" customFormat="1" ht="36" customHeight="1">
      <c r="A34" s="94">
        <v>16</v>
      </c>
      <c r="B34" s="94" t="s">
        <v>130</v>
      </c>
      <c r="C34" s="95" t="s">
        <v>161</v>
      </c>
      <c r="D34" s="96" t="s">
        <v>162</v>
      </c>
      <c r="E34" s="97" t="s">
        <v>133</v>
      </c>
      <c r="F34" s="98">
        <v>71.29</v>
      </c>
      <c r="G34" s="13"/>
      <c r="H34" s="5">
        <f t="shared" si="1"/>
        <v>0</v>
      </c>
      <c r="I34" s="99"/>
      <c r="J34" s="17"/>
      <c r="K34" s="17"/>
      <c r="L34" s="17"/>
      <c r="M34" s="17"/>
      <c r="N34" s="17"/>
      <c r="O34" s="17"/>
      <c r="P34" s="17"/>
      <c r="Q34" s="17"/>
      <c r="R34" s="17"/>
      <c r="S34" s="17"/>
      <c r="AF34" s="100"/>
      <c r="AH34" s="100"/>
      <c r="AI34" s="100"/>
      <c r="AM34" s="85"/>
      <c r="AS34" s="101"/>
      <c r="AT34" s="101"/>
      <c r="AU34" s="101"/>
      <c r="AV34" s="101"/>
      <c r="AW34" s="101"/>
      <c r="AX34" s="85"/>
      <c r="AY34" s="102"/>
      <c r="AZ34" s="85"/>
      <c r="BA34" s="100"/>
    </row>
    <row r="35" spans="1:53" s="69" customFormat="1" ht="24" customHeight="1">
      <c r="A35" s="94">
        <v>17</v>
      </c>
      <c r="B35" s="94" t="s">
        <v>130</v>
      </c>
      <c r="C35" s="95" t="s">
        <v>163</v>
      </c>
      <c r="D35" s="96" t="s">
        <v>164</v>
      </c>
      <c r="E35" s="97" t="s">
        <v>29</v>
      </c>
      <c r="F35" s="98">
        <v>298</v>
      </c>
      <c r="G35" s="13"/>
      <c r="H35" s="5">
        <f t="shared" si="1"/>
        <v>0</v>
      </c>
      <c r="I35" s="99"/>
      <c r="J35" s="17"/>
      <c r="K35" s="17"/>
      <c r="L35" s="17"/>
      <c r="M35" s="17"/>
      <c r="N35" s="17"/>
      <c r="O35" s="17"/>
      <c r="P35" s="17"/>
      <c r="Q35" s="17"/>
      <c r="R35" s="17"/>
      <c r="S35" s="17"/>
      <c r="AF35" s="100"/>
      <c r="AH35" s="100"/>
      <c r="AI35" s="100"/>
      <c r="AM35" s="85"/>
      <c r="AS35" s="101"/>
      <c r="AT35" s="101"/>
      <c r="AU35" s="101"/>
      <c r="AV35" s="101"/>
      <c r="AW35" s="101"/>
      <c r="AX35" s="85"/>
      <c r="AY35" s="102"/>
      <c r="AZ35" s="85"/>
      <c r="BA35" s="100"/>
    </row>
    <row r="36" spans="1:53" s="69" customFormat="1" ht="36" customHeight="1">
      <c r="A36" s="94">
        <v>18</v>
      </c>
      <c r="B36" s="94" t="s">
        <v>130</v>
      </c>
      <c r="C36" s="95" t="s">
        <v>165</v>
      </c>
      <c r="D36" s="96" t="s">
        <v>166</v>
      </c>
      <c r="E36" s="97" t="s">
        <v>133</v>
      </c>
      <c r="F36" s="98">
        <v>135.485</v>
      </c>
      <c r="G36" s="13"/>
      <c r="H36" s="5">
        <f t="shared" si="1"/>
        <v>0</v>
      </c>
      <c r="I36" s="99"/>
      <c r="J36" s="17"/>
      <c r="K36" s="17"/>
      <c r="L36" s="17"/>
      <c r="M36" s="17"/>
      <c r="N36" s="17"/>
      <c r="O36" s="17"/>
      <c r="P36" s="17"/>
      <c r="Q36" s="17"/>
      <c r="R36" s="17"/>
      <c r="S36" s="17"/>
      <c r="AF36" s="100"/>
      <c r="AH36" s="100"/>
      <c r="AI36" s="100"/>
      <c r="AM36" s="85"/>
      <c r="AS36" s="101"/>
      <c r="AT36" s="101"/>
      <c r="AU36" s="101"/>
      <c r="AV36" s="101"/>
      <c r="AW36" s="101"/>
      <c r="AX36" s="85"/>
      <c r="AY36" s="102"/>
      <c r="AZ36" s="85"/>
      <c r="BA36" s="100"/>
    </row>
    <row r="37" spans="1:53" s="69" customFormat="1" ht="24" customHeight="1">
      <c r="A37" s="94">
        <v>19</v>
      </c>
      <c r="B37" s="94" t="s">
        <v>130</v>
      </c>
      <c r="C37" s="95" t="s">
        <v>167</v>
      </c>
      <c r="D37" s="96" t="s">
        <v>168</v>
      </c>
      <c r="E37" s="97" t="s">
        <v>46</v>
      </c>
      <c r="F37" s="98">
        <v>19.787</v>
      </c>
      <c r="G37" s="13"/>
      <c r="H37" s="5">
        <f t="shared" si="1"/>
        <v>0</v>
      </c>
      <c r="I37" s="99"/>
      <c r="J37" s="17"/>
      <c r="K37" s="17"/>
      <c r="L37" s="17"/>
      <c r="M37" s="17"/>
      <c r="N37" s="17"/>
      <c r="O37" s="17"/>
      <c r="P37" s="17"/>
      <c r="Q37" s="17"/>
      <c r="R37" s="17"/>
      <c r="S37" s="17"/>
      <c r="AF37" s="100"/>
      <c r="AH37" s="100"/>
      <c r="AI37" s="100"/>
      <c r="AM37" s="85"/>
      <c r="AS37" s="101"/>
      <c r="AT37" s="101"/>
      <c r="AU37" s="101"/>
      <c r="AV37" s="101"/>
      <c r="AW37" s="101"/>
      <c r="AX37" s="85"/>
      <c r="AY37" s="102"/>
      <c r="AZ37" s="85"/>
      <c r="BA37" s="100"/>
    </row>
    <row r="38" spans="1:53" s="69" customFormat="1" ht="16.5" customHeight="1">
      <c r="A38" s="94">
        <v>20</v>
      </c>
      <c r="B38" s="94" t="s">
        <v>130</v>
      </c>
      <c r="C38" s="95" t="s">
        <v>169</v>
      </c>
      <c r="D38" s="96" t="s">
        <v>170</v>
      </c>
      <c r="E38" s="97" t="s">
        <v>46</v>
      </c>
      <c r="F38" s="98">
        <v>19.787</v>
      </c>
      <c r="G38" s="13"/>
      <c r="H38" s="5">
        <f t="shared" si="1"/>
        <v>0</v>
      </c>
      <c r="I38" s="99"/>
      <c r="J38" s="17"/>
      <c r="K38" s="17"/>
      <c r="L38" s="17"/>
      <c r="M38" s="17"/>
      <c r="N38" s="17"/>
      <c r="O38" s="17"/>
      <c r="P38" s="17"/>
      <c r="Q38" s="17"/>
      <c r="R38" s="17"/>
      <c r="S38" s="17"/>
      <c r="AF38" s="100"/>
      <c r="AH38" s="100"/>
      <c r="AI38" s="100"/>
      <c r="AM38" s="85"/>
      <c r="AS38" s="101"/>
      <c r="AT38" s="101"/>
      <c r="AU38" s="101"/>
      <c r="AV38" s="101"/>
      <c r="AW38" s="101"/>
      <c r="AX38" s="85"/>
      <c r="AY38" s="102"/>
      <c r="AZ38" s="85"/>
      <c r="BA38" s="100"/>
    </row>
    <row r="39" spans="1:53" s="69" customFormat="1" ht="36" customHeight="1">
      <c r="A39" s="94">
        <v>21</v>
      </c>
      <c r="B39" s="94" t="s">
        <v>130</v>
      </c>
      <c r="C39" s="95" t="s">
        <v>171</v>
      </c>
      <c r="D39" s="96" t="s">
        <v>172</v>
      </c>
      <c r="E39" s="97" t="s">
        <v>46</v>
      </c>
      <c r="F39" s="98">
        <v>277.018</v>
      </c>
      <c r="G39" s="13"/>
      <c r="H39" s="5">
        <f t="shared" si="1"/>
        <v>0</v>
      </c>
      <c r="I39" s="99"/>
      <c r="J39" s="17"/>
      <c r="K39" s="17"/>
      <c r="L39" s="17"/>
      <c r="M39" s="17"/>
      <c r="N39" s="17"/>
      <c r="O39" s="17"/>
      <c r="P39" s="17"/>
      <c r="Q39" s="17"/>
      <c r="R39" s="17"/>
      <c r="S39" s="17"/>
      <c r="AF39" s="100"/>
      <c r="AH39" s="100"/>
      <c r="AI39" s="100"/>
      <c r="AM39" s="85"/>
      <c r="AS39" s="101"/>
      <c r="AT39" s="101"/>
      <c r="AU39" s="101"/>
      <c r="AV39" s="101"/>
      <c r="AW39" s="101"/>
      <c r="AX39" s="85"/>
      <c r="AY39" s="102"/>
      <c r="AZ39" s="85"/>
      <c r="BA39" s="100"/>
    </row>
    <row r="40" spans="1:53" s="69" customFormat="1" ht="24" customHeight="1">
      <c r="A40" s="94">
        <v>22</v>
      </c>
      <c r="B40" s="94" t="s">
        <v>130</v>
      </c>
      <c r="C40" s="95" t="s">
        <v>173</v>
      </c>
      <c r="D40" s="96" t="s">
        <v>174</v>
      </c>
      <c r="E40" s="97" t="s">
        <v>46</v>
      </c>
      <c r="F40" s="98">
        <v>19.787</v>
      </c>
      <c r="G40" s="13"/>
      <c r="H40" s="5">
        <f t="shared" si="1"/>
        <v>0</v>
      </c>
      <c r="I40" s="99"/>
      <c r="J40" s="17"/>
      <c r="K40" s="17"/>
      <c r="L40" s="17"/>
      <c r="M40" s="17"/>
      <c r="N40" s="17"/>
      <c r="O40" s="17"/>
      <c r="P40" s="17"/>
      <c r="Q40" s="17"/>
      <c r="R40" s="17"/>
      <c r="S40" s="17"/>
      <c r="AF40" s="100"/>
      <c r="AH40" s="100"/>
      <c r="AI40" s="100"/>
      <c r="AM40" s="85"/>
      <c r="AS40" s="101"/>
      <c r="AT40" s="101"/>
      <c r="AU40" s="101"/>
      <c r="AV40" s="101"/>
      <c r="AW40" s="101"/>
      <c r="AX40" s="85"/>
      <c r="AY40" s="102"/>
      <c r="AZ40" s="85"/>
      <c r="BA40" s="100"/>
    </row>
    <row r="41" spans="1:53" s="69" customFormat="1" ht="24" customHeight="1">
      <c r="A41" s="94">
        <v>23</v>
      </c>
      <c r="B41" s="94" t="s">
        <v>130</v>
      </c>
      <c r="C41" s="95" t="s">
        <v>175</v>
      </c>
      <c r="D41" s="96" t="s">
        <v>176</v>
      </c>
      <c r="E41" s="97" t="s">
        <v>46</v>
      </c>
      <c r="F41" s="98">
        <v>79.148</v>
      </c>
      <c r="G41" s="13"/>
      <c r="H41" s="5">
        <f t="shared" si="1"/>
        <v>0</v>
      </c>
      <c r="I41" s="99"/>
      <c r="J41" s="17"/>
      <c r="K41" s="17"/>
      <c r="L41" s="17"/>
      <c r="M41" s="17"/>
      <c r="N41" s="17"/>
      <c r="O41" s="17"/>
      <c r="P41" s="17"/>
      <c r="Q41" s="17"/>
      <c r="R41" s="17"/>
      <c r="S41" s="17"/>
      <c r="AF41" s="100"/>
      <c r="AH41" s="100"/>
      <c r="AI41" s="100"/>
      <c r="AM41" s="85"/>
      <c r="AS41" s="101"/>
      <c r="AT41" s="101"/>
      <c r="AU41" s="101"/>
      <c r="AV41" s="101"/>
      <c r="AW41" s="101"/>
      <c r="AX41" s="85"/>
      <c r="AY41" s="102"/>
      <c r="AZ41" s="85"/>
      <c r="BA41" s="100"/>
    </row>
    <row r="42" spans="1:53" s="69" customFormat="1" ht="24" customHeight="1">
      <c r="A42" s="94">
        <v>24</v>
      </c>
      <c r="B42" s="94" t="s">
        <v>130</v>
      </c>
      <c r="C42" s="95" t="s">
        <v>177</v>
      </c>
      <c r="D42" s="96" t="s">
        <v>178</v>
      </c>
      <c r="E42" s="97" t="s">
        <v>46</v>
      </c>
      <c r="F42" s="98">
        <v>19.787</v>
      </c>
      <c r="G42" s="13"/>
      <c r="H42" s="5">
        <f t="shared" si="1"/>
        <v>0</v>
      </c>
      <c r="I42" s="99"/>
      <c r="J42" s="17"/>
      <c r="K42" s="17"/>
      <c r="L42" s="17"/>
      <c r="M42" s="17"/>
      <c r="N42" s="17"/>
      <c r="O42" s="17"/>
      <c r="P42" s="17"/>
      <c r="Q42" s="17"/>
      <c r="R42" s="17"/>
      <c r="S42" s="17"/>
      <c r="AF42" s="100"/>
      <c r="AH42" s="100"/>
      <c r="AI42" s="100"/>
      <c r="AM42" s="85"/>
      <c r="AS42" s="101"/>
      <c r="AT42" s="101"/>
      <c r="AU42" s="101"/>
      <c r="AV42" s="101"/>
      <c r="AW42" s="101"/>
      <c r="AX42" s="85"/>
      <c r="AY42" s="102"/>
      <c r="AZ42" s="85"/>
      <c r="BA42" s="100"/>
    </row>
    <row r="43" spans="2:51" s="87" customFormat="1" ht="22.5" customHeight="1">
      <c r="B43" s="88" t="s">
        <v>124</v>
      </c>
      <c r="C43" s="93" t="s">
        <v>179</v>
      </c>
      <c r="D43" s="93" t="s">
        <v>180</v>
      </c>
      <c r="G43" s="12"/>
      <c r="H43" s="6">
        <f>SUM(H44)</f>
        <v>0</v>
      </c>
      <c r="AF43" s="88"/>
      <c r="AH43" s="91"/>
      <c r="AI43" s="91"/>
      <c r="AM43" s="88"/>
      <c r="AY43" s="92"/>
    </row>
    <row r="44" spans="1:53" s="69" customFormat="1" ht="24" customHeight="1">
      <c r="A44" s="94">
        <v>25</v>
      </c>
      <c r="B44" s="94" t="s">
        <v>130</v>
      </c>
      <c r="C44" s="95" t="s">
        <v>181</v>
      </c>
      <c r="D44" s="96" t="s">
        <v>182</v>
      </c>
      <c r="E44" s="97" t="s">
        <v>46</v>
      </c>
      <c r="F44" s="98">
        <v>58</v>
      </c>
      <c r="G44" s="13"/>
      <c r="H44" s="5">
        <f>ROUND(G44*F44,3)</f>
        <v>0</v>
      </c>
      <c r="I44" s="99"/>
      <c r="J44" s="17"/>
      <c r="K44" s="17"/>
      <c r="L44" s="17"/>
      <c r="M44" s="17"/>
      <c r="N44" s="17"/>
      <c r="O44" s="17"/>
      <c r="P44" s="17"/>
      <c r="Q44" s="17"/>
      <c r="R44" s="17"/>
      <c r="S44" s="17"/>
      <c r="AF44" s="100"/>
      <c r="AH44" s="100"/>
      <c r="AI44" s="100"/>
      <c r="AM44" s="85"/>
      <c r="AS44" s="101"/>
      <c r="AT44" s="101"/>
      <c r="AU44" s="101"/>
      <c r="AV44" s="101"/>
      <c r="AW44" s="101"/>
      <c r="AX44" s="85"/>
      <c r="AY44" s="102"/>
      <c r="AZ44" s="85"/>
      <c r="BA44" s="100"/>
    </row>
    <row r="45" spans="2:51" s="87" customFormat="1" ht="25.5" customHeight="1">
      <c r="B45" s="88" t="s">
        <v>124</v>
      </c>
      <c r="C45" s="89" t="s">
        <v>25</v>
      </c>
      <c r="D45" s="89" t="s">
        <v>183</v>
      </c>
      <c r="G45" s="12"/>
      <c r="H45" s="7">
        <f>H46+H50+H56+H59+H63+H67</f>
        <v>0</v>
      </c>
      <c r="AF45" s="88"/>
      <c r="AH45" s="91"/>
      <c r="AI45" s="91"/>
      <c r="AM45" s="88"/>
      <c r="AY45" s="92"/>
    </row>
    <row r="46" spans="2:51" s="87" customFormat="1" ht="22.5" customHeight="1">
      <c r="B46" s="88" t="s">
        <v>124</v>
      </c>
      <c r="C46" s="93" t="s">
        <v>184</v>
      </c>
      <c r="D46" s="93" t="s">
        <v>185</v>
      </c>
      <c r="G46" s="12"/>
      <c r="H46" s="6">
        <f>SUM(H47:H49)</f>
        <v>0</v>
      </c>
      <c r="AF46" s="88"/>
      <c r="AH46" s="91"/>
      <c r="AI46" s="91"/>
      <c r="AM46" s="88"/>
      <c r="AY46" s="92"/>
    </row>
    <row r="47" spans="1:53" s="69" customFormat="1" ht="24" customHeight="1">
      <c r="A47" s="94">
        <v>26</v>
      </c>
      <c r="B47" s="94" t="s">
        <v>130</v>
      </c>
      <c r="C47" s="95" t="s">
        <v>186</v>
      </c>
      <c r="D47" s="96" t="s">
        <v>187</v>
      </c>
      <c r="E47" s="97" t="s">
        <v>133</v>
      </c>
      <c r="F47" s="98">
        <v>73.21</v>
      </c>
      <c r="G47" s="13"/>
      <c r="H47" s="5">
        <f>ROUND(G47*F47,3)</f>
        <v>0</v>
      </c>
      <c r="I47" s="99"/>
      <c r="J47" s="17"/>
      <c r="K47" s="17"/>
      <c r="L47" s="17"/>
      <c r="M47" s="17"/>
      <c r="N47" s="17"/>
      <c r="O47" s="17"/>
      <c r="P47" s="17"/>
      <c r="Q47" s="17"/>
      <c r="R47" s="17"/>
      <c r="S47" s="17"/>
      <c r="AF47" s="100"/>
      <c r="AH47" s="100"/>
      <c r="AI47" s="100"/>
      <c r="AM47" s="85"/>
      <c r="AS47" s="101"/>
      <c r="AT47" s="101"/>
      <c r="AU47" s="101"/>
      <c r="AV47" s="101"/>
      <c r="AW47" s="101"/>
      <c r="AX47" s="85"/>
      <c r="AY47" s="102"/>
      <c r="AZ47" s="85"/>
      <c r="BA47" s="100"/>
    </row>
    <row r="48" spans="1:53" s="69" customFormat="1" ht="24" customHeight="1">
      <c r="A48" s="94">
        <v>27</v>
      </c>
      <c r="B48" s="94" t="s">
        <v>130</v>
      </c>
      <c r="C48" s="95" t="s">
        <v>438</v>
      </c>
      <c r="D48" s="96" t="s">
        <v>437</v>
      </c>
      <c r="E48" s="97" t="s">
        <v>90</v>
      </c>
      <c r="F48" s="98">
        <v>122</v>
      </c>
      <c r="G48" s="13"/>
      <c r="H48" s="5">
        <f>ROUND(G48*F48,3)</f>
        <v>0</v>
      </c>
      <c r="I48" s="99"/>
      <c r="J48" s="17"/>
      <c r="K48" s="17"/>
      <c r="L48" s="17"/>
      <c r="M48" s="17"/>
      <c r="N48" s="17"/>
      <c r="O48" s="17"/>
      <c r="P48" s="17"/>
      <c r="Q48" s="17"/>
      <c r="R48" s="17"/>
      <c r="S48" s="17"/>
      <c r="AF48" s="100"/>
      <c r="AH48" s="100"/>
      <c r="AI48" s="100"/>
      <c r="AM48" s="85"/>
      <c r="AS48" s="101"/>
      <c r="AT48" s="101"/>
      <c r="AU48" s="101"/>
      <c r="AV48" s="101"/>
      <c r="AW48" s="101"/>
      <c r="AX48" s="85"/>
      <c r="AY48" s="102"/>
      <c r="AZ48" s="85"/>
      <c r="BA48" s="100"/>
    </row>
    <row r="49" spans="1:53" s="69" customFormat="1" ht="24" customHeight="1">
      <c r="A49" s="94">
        <v>28</v>
      </c>
      <c r="B49" s="94" t="s">
        <v>130</v>
      </c>
      <c r="C49" s="95" t="s">
        <v>188</v>
      </c>
      <c r="D49" s="96" t="s">
        <v>189</v>
      </c>
      <c r="E49" s="97" t="s">
        <v>190</v>
      </c>
      <c r="F49" s="249">
        <v>1</v>
      </c>
      <c r="G49" s="13"/>
      <c r="H49" s="5">
        <f>ROUND(G49*F49,3)</f>
        <v>0</v>
      </c>
      <c r="I49" s="99"/>
      <c r="J49" s="17"/>
      <c r="K49" s="17"/>
      <c r="L49" s="17"/>
      <c r="M49" s="17"/>
      <c r="N49" s="17"/>
      <c r="O49" s="17"/>
      <c r="P49" s="17"/>
      <c r="Q49" s="17"/>
      <c r="R49" s="17"/>
      <c r="S49" s="17"/>
      <c r="AF49" s="100"/>
      <c r="AH49" s="100"/>
      <c r="AI49" s="100"/>
      <c r="AM49" s="85"/>
      <c r="AS49" s="101"/>
      <c r="AT49" s="101"/>
      <c r="AU49" s="101"/>
      <c r="AV49" s="101"/>
      <c r="AW49" s="101"/>
      <c r="AX49" s="85"/>
      <c r="AY49" s="102"/>
      <c r="AZ49" s="85"/>
      <c r="BA49" s="100"/>
    </row>
    <row r="50" spans="1:51" s="87" customFormat="1" ht="22.5" customHeight="1">
      <c r="A50" s="94">
        <v>29</v>
      </c>
      <c r="B50" s="88" t="s">
        <v>124</v>
      </c>
      <c r="C50" s="93" t="s">
        <v>191</v>
      </c>
      <c r="D50" s="93" t="s">
        <v>192</v>
      </c>
      <c r="G50" s="12"/>
      <c r="H50" s="6">
        <f>SUM(H51:H55)</f>
        <v>0</v>
      </c>
      <c r="AF50" s="88"/>
      <c r="AH50" s="91"/>
      <c r="AI50" s="91"/>
      <c r="AM50" s="88"/>
      <c r="AY50" s="92"/>
    </row>
    <row r="51" spans="1:53" s="69" customFormat="1" ht="36" customHeight="1">
      <c r="A51" s="94">
        <v>30</v>
      </c>
      <c r="B51" s="94" t="s">
        <v>130</v>
      </c>
      <c r="C51" s="95" t="s">
        <v>193</v>
      </c>
      <c r="D51" s="96" t="s">
        <v>194</v>
      </c>
      <c r="E51" s="97" t="s">
        <v>133</v>
      </c>
      <c r="F51" s="98">
        <v>88</v>
      </c>
      <c r="G51" s="13"/>
      <c r="H51" s="5">
        <f>ROUND(G51*F51,3)</f>
        <v>0</v>
      </c>
      <c r="I51" s="99"/>
      <c r="J51" s="17"/>
      <c r="K51" s="17"/>
      <c r="L51" s="17"/>
      <c r="M51" s="17"/>
      <c r="N51" s="17"/>
      <c r="O51" s="17"/>
      <c r="P51" s="17"/>
      <c r="Q51" s="17"/>
      <c r="R51" s="17"/>
      <c r="S51" s="17"/>
      <c r="AF51" s="100"/>
      <c r="AH51" s="100"/>
      <c r="AI51" s="100"/>
      <c r="AM51" s="85"/>
      <c r="AS51" s="101"/>
      <c r="AT51" s="101"/>
      <c r="AU51" s="101"/>
      <c r="AV51" s="101"/>
      <c r="AW51" s="101"/>
      <c r="AX51" s="85"/>
      <c r="AY51" s="102"/>
      <c r="AZ51" s="85"/>
      <c r="BA51" s="100"/>
    </row>
    <row r="52" spans="1:53" s="69" customFormat="1" ht="36" customHeight="1">
      <c r="A52" s="94">
        <v>31</v>
      </c>
      <c r="B52" s="94" t="s">
        <v>130</v>
      </c>
      <c r="C52" s="95" t="s">
        <v>195</v>
      </c>
      <c r="D52" s="96" t="s">
        <v>196</v>
      </c>
      <c r="E52" s="97" t="s">
        <v>133</v>
      </c>
      <c r="F52" s="98">
        <v>16.284</v>
      </c>
      <c r="G52" s="13"/>
      <c r="H52" s="5">
        <f>ROUND(G52*F52,3)</f>
        <v>0</v>
      </c>
      <c r="I52" s="99"/>
      <c r="J52" s="17"/>
      <c r="K52" s="17"/>
      <c r="L52" s="17"/>
      <c r="M52" s="17"/>
      <c r="N52" s="17"/>
      <c r="O52" s="17"/>
      <c r="P52" s="17"/>
      <c r="Q52" s="17"/>
      <c r="R52" s="17"/>
      <c r="S52" s="17"/>
      <c r="AF52" s="100"/>
      <c r="AH52" s="100"/>
      <c r="AI52" s="100"/>
      <c r="AM52" s="85"/>
      <c r="AS52" s="101"/>
      <c r="AT52" s="101"/>
      <c r="AU52" s="101"/>
      <c r="AV52" s="101"/>
      <c r="AW52" s="101"/>
      <c r="AX52" s="85"/>
      <c r="AY52" s="102"/>
      <c r="AZ52" s="85"/>
      <c r="BA52" s="100"/>
    </row>
    <row r="53" spans="1:53" s="69" customFormat="1" ht="24" customHeight="1">
      <c r="A53" s="94">
        <v>32</v>
      </c>
      <c r="B53" s="94" t="s">
        <v>130</v>
      </c>
      <c r="C53" s="95" t="s">
        <v>197</v>
      </c>
      <c r="D53" s="96" t="s">
        <v>198</v>
      </c>
      <c r="E53" s="97" t="s">
        <v>36</v>
      </c>
      <c r="F53" s="98">
        <v>15</v>
      </c>
      <c r="G53" s="13"/>
      <c r="H53" s="5">
        <f>ROUND(G53*F53,3)</f>
        <v>0</v>
      </c>
      <c r="I53" s="99"/>
      <c r="J53" s="17"/>
      <c r="K53" s="17"/>
      <c r="L53" s="17"/>
      <c r="M53" s="17"/>
      <c r="N53" s="17"/>
      <c r="O53" s="17"/>
      <c r="P53" s="17"/>
      <c r="Q53" s="17"/>
      <c r="R53" s="17"/>
      <c r="S53" s="17"/>
      <c r="AF53" s="100"/>
      <c r="AH53" s="100"/>
      <c r="AI53" s="100"/>
      <c r="AM53" s="85"/>
      <c r="AS53" s="101"/>
      <c r="AT53" s="101"/>
      <c r="AU53" s="101"/>
      <c r="AV53" s="101"/>
      <c r="AW53" s="101"/>
      <c r="AX53" s="85"/>
      <c r="AY53" s="102"/>
      <c r="AZ53" s="85"/>
      <c r="BA53" s="100"/>
    </row>
    <row r="54" spans="1:53" s="69" customFormat="1" ht="16.5" customHeight="1">
      <c r="A54" s="103">
        <v>33</v>
      </c>
      <c r="B54" s="103" t="s">
        <v>93</v>
      </c>
      <c r="C54" s="104" t="s">
        <v>199</v>
      </c>
      <c r="D54" s="105" t="s">
        <v>200</v>
      </c>
      <c r="E54" s="106" t="s">
        <v>36</v>
      </c>
      <c r="F54" s="107">
        <v>3</v>
      </c>
      <c r="G54" s="11"/>
      <c r="H54" s="10">
        <f>ROUND(G54*F54,3)</f>
        <v>0</v>
      </c>
      <c r="I54" s="108"/>
      <c r="J54" s="17"/>
      <c r="K54" s="17"/>
      <c r="L54" s="17"/>
      <c r="M54" s="17"/>
      <c r="N54" s="17"/>
      <c r="O54" s="17"/>
      <c r="P54" s="17"/>
      <c r="Q54" s="17"/>
      <c r="R54" s="17"/>
      <c r="S54" s="17"/>
      <c r="AF54" s="100"/>
      <c r="AH54" s="100"/>
      <c r="AI54" s="100"/>
      <c r="AM54" s="85"/>
      <c r="AS54" s="101"/>
      <c r="AT54" s="101"/>
      <c r="AU54" s="101"/>
      <c r="AV54" s="101"/>
      <c r="AW54" s="101"/>
      <c r="AX54" s="85"/>
      <c r="AY54" s="102"/>
      <c r="AZ54" s="85"/>
      <c r="BA54" s="100"/>
    </row>
    <row r="55" spans="1:53" s="69" customFormat="1" ht="24" customHeight="1">
      <c r="A55" s="94">
        <v>34</v>
      </c>
      <c r="B55" s="94" t="s">
        <v>130</v>
      </c>
      <c r="C55" s="95" t="s">
        <v>201</v>
      </c>
      <c r="D55" s="96" t="s">
        <v>202</v>
      </c>
      <c r="E55" s="97" t="s">
        <v>190</v>
      </c>
      <c r="F55" s="249">
        <v>1</v>
      </c>
      <c r="G55" s="13"/>
      <c r="H55" s="5">
        <f>ROUND(G55*F55,3)</f>
        <v>0</v>
      </c>
      <c r="I55" s="99"/>
      <c r="J55" s="17"/>
      <c r="K55" s="17"/>
      <c r="L55" s="17"/>
      <c r="M55" s="17"/>
      <c r="N55" s="17"/>
      <c r="O55" s="17"/>
      <c r="P55" s="17"/>
      <c r="Q55" s="17"/>
      <c r="R55" s="17"/>
      <c r="S55" s="17"/>
      <c r="AF55" s="100"/>
      <c r="AH55" s="100"/>
      <c r="AI55" s="100"/>
      <c r="AM55" s="85"/>
      <c r="AS55" s="101"/>
      <c r="AT55" s="101"/>
      <c r="AU55" s="101"/>
      <c r="AV55" s="101"/>
      <c r="AW55" s="101"/>
      <c r="AX55" s="85"/>
      <c r="AY55" s="102"/>
      <c r="AZ55" s="85"/>
      <c r="BA55" s="100"/>
    </row>
    <row r="56" spans="1:51" s="87" customFormat="1" ht="22.5" customHeight="1">
      <c r="A56" s="87">
        <v>35</v>
      </c>
      <c r="B56" s="88" t="s">
        <v>124</v>
      </c>
      <c r="C56" s="93" t="s">
        <v>203</v>
      </c>
      <c r="D56" s="93" t="s">
        <v>204</v>
      </c>
      <c r="G56" s="12"/>
      <c r="H56" s="6">
        <f>SUM(H57:H58)</f>
        <v>0</v>
      </c>
      <c r="AF56" s="88"/>
      <c r="AH56" s="91"/>
      <c r="AI56" s="91"/>
      <c r="AM56" s="88"/>
      <c r="AY56" s="92"/>
    </row>
    <row r="57" spans="1:53" s="69" customFormat="1" ht="16.5" customHeight="1">
      <c r="A57" s="94">
        <v>36</v>
      </c>
      <c r="B57" s="94" t="s">
        <v>130</v>
      </c>
      <c r="C57" s="95" t="s">
        <v>205</v>
      </c>
      <c r="D57" s="96" t="s">
        <v>206</v>
      </c>
      <c r="E57" s="97" t="s">
        <v>133</v>
      </c>
      <c r="F57" s="98">
        <v>88</v>
      </c>
      <c r="G57" s="13"/>
      <c r="H57" s="5">
        <f>ROUND(G57*F57,3)</f>
        <v>0</v>
      </c>
      <c r="I57" s="99"/>
      <c r="J57" s="17"/>
      <c r="K57" s="17"/>
      <c r="L57" s="17"/>
      <c r="M57" s="17"/>
      <c r="N57" s="17"/>
      <c r="O57" s="17"/>
      <c r="P57" s="17"/>
      <c r="Q57" s="17"/>
      <c r="R57" s="17"/>
      <c r="S57" s="17"/>
      <c r="AF57" s="100"/>
      <c r="AH57" s="100"/>
      <c r="AI57" s="100"/>
      <c r="AM57" s="85"/>
      <c r="AS57" s="101"/>
      <c r="AT57" s="101"/>
      <c r="AU57" s="101"/>
      <c r="AV57" s="101"/>
      <c r="AW57" s="101"/>
      <c r="AX57" s="85"/>
      <c r="AY57" s="102"/>
      <c r="AZ57" s="85"/>
      <c r="BA57" s="100"/>
    </row>
    <row r="58" spans="1:53" s="69" customFormat="1" ht="24" customHeight="1">
      <c r="A58" s="94">
        <v>37</v>
      </c>
      <c r="B58" s="94" t="s">
        <v>130</v>
      </c>
      <c r="C58" s="95" t="s">
        <v>207</v>
      </c>
      <c r="D58" s="96" t="s">
        <v>208</v>
      </c>
      <c r="E58" s="97" t="s">
        <v>190</v>
      </c>
      <c r="F58" s="249">
        <v>1</v>
      </c>
      <c r="G58" s="13"/>
      <c r="H58" s="5">
        <f>ROUND(G58*F58,3)</f>
        <v>0</v>
      </c>
      <c r="I58" s="99"/>
      <c r="J58" s="17"/>
      <c r="K58" s="17"/>
      <c r="L58" s="17"/>
      <c r="M58" s="17"/>
      <c r="N58" s="17"/>
      <c r="O58" s="17"/>
      <c r="P58" s="17"/>
      <c r="Q58" s="17"/>
      <c r="R58" s="17"/>
      <c r="S58" s="17"/>
      <c r="AF58" s="100"/>
      <c r="AH58" s="100"/>
      <c r="AI58" s="100"/>
      <c r="AM58" s="85"/>
      <c r="AS58" s="101"/>
      <c r="AT58" s="101"/>
      <c r="AU58" s="101"/>
      <c r="AV58" s="101"/>
      <c r="AW58" s="101"/>
      <c r="AX58" s="85"/>
      <c r="AY58" s="102"/>
      <c r="AZ58" s="85"/>
      <c r="BA58" s="100"/>
    </row>
    <row r="59" spans="1:51" s="87" customFormat="1" ht="22.5" customHeight="1">
      <c r="A59" s="87">
        <v>38</v>
      </c>
      <c r="B59" s="88" t="s">
        <v>124</v>
      </c>
      <c r="C59" s="93" t="s">
        <v>209</v>
      </c>
      <c r="D59" s="93" t="s">
        <v>210</v>
      </c>
      <c r="G59" s="12"/>
      <c r="H59" s="6">
        <f>SUM(H60:H62)</f>
        <v>0</v>
      </c>
      <c r="AF59" s="88"/>
      <c r="AH59" s="91"/>
      <c r="AI59" s="91"/>
      <c r="AM59" s="88"/>
      <c r="AY59" s="92"/>
    </row>
    <row r="60" spans="1:53" s="69" customFormat="1" ht="24" customHeight="1">
      <c r="A60" s="94">
        <v>39</v>
      </c>
      <c r="B60" s="94" t="s">
        <v>130</v>
      </c>
      <c r="C60" s="95" t="s">
        <v>211</v>
      </c>
      <c r="D60" s="96" t="s">
        <v>212</v>
      </c>
      <c r="E60" s="97" t="s">
        <v>133</v>
      </c>
      <c r="F60" s="98">
        <v>71.29</v>
      </c>
      <c r="G60" s="13"/>
      <c r="H60" s="5">
        <f>ROUND(G60*F60,3)</f>
        <v>0</v>
      </c>
      <c r="I60" s="99"/>
      <c r="J60" s="17"/>
      <c r="K60" s="17"/>
      <c r="L60" s="17"/>
      <c r="M60" s="17"/>
      <c r="N60" s="17"/>
      <c r="O60" s="17"/>
      <c r="P60" s="17"/>
      <c r="Q60" s="17"/>
      <c r="R60" s="17"/>
      <c r="S60" s="17"/>
      <c r="AF60" s="100"/>
      <c r="AH60" s="100"/>
      <c r="AI60" s="100"/>
      <c r="AM60" s="85"/>
      <c r="AS60" s="101"/>
      <c r="AT60" s="101"/>
      <c r="AU60" s="101"/>
      <c r="AV60" s="101"/>
      <c r="AW60" s="101"/>
      <c r="AX60" s="85"/>
      <c r="AY60" s="102"/>
      <c r="AZ60" s="85"/>
      <c r="BA60" s="100"/>
    </row>
    <row r="61" spans="1:53" s="69" customFormat="1" ht="16.5" customHeight="1">
      <c r="A61" s="103">
        <v>40</v>
      </c>
      <c r="B61" s="103" t="s">
        <v>93</v>
      </c>
      <c r="C61" s="104" t="s">
        <v>213</v>
      </c>
      <c r="D61" s="105" t="s">
        <v>214</v>
      </c>
      <c r="E61" s="106" t="s">
        <v>133</v>
      </c>
      <c r="F61" s="107">
        <v>72.716</v>
      </c>
      <c r="G61" s="11"/>
      <c r="H61" s="10">
        <f>ROUND(G61*F61,3)</f>
        <v>0</v>
      </c>
      <c r="I61" s="108"/>
      <c r="J61" s="17"/>
      <c r="K61" s="17"/>
      <c r="L61" s="17"/>
      <c r="M61" s="17"/>
      <c r="N61" s="17"/>
      <c r="O61" s="17"/>
      <c r="P61" s="17"/>
      <c r="Q61" s="17"/>
      <c r="R61" s="17"/>
      <c r="S61" s="17"/>
      <c r="AF61" s="100"/>
      <c r="AH61" s="100"/>
      <c r="AI61" s="100"/>
      <c r="AM61" s="85"/>
      <c r="AS61" s="101"/>
      <c r="AT61" s="101"/>
      <c r="AU61" s="101"/>
      <c r="AV61" s="101"/>
      <c r="AW61" s="101"/>
      <c r="AX61" s="85"/>
      <c r="AY61" s="102"/>
      <c r="AZ61" s="85"/>
      <c r="BA61" s="100"/>
    </row>
    <row r="62" spans="1:53" s="69" customFormat="1" ht="24" customHeight="1">
      <c r="A62" s="94">
        <v>41</v>
      </c>
      <c r="B62" s="94" t="s">
        <v>130</v>
      </c>
      <c r="C62" s="95" t="s">
        <v>215</v>
      </c>
      <c r="D62" s="96" t="s">
        <v>216</v>
      </c>
      <c r="E62" s="97" t="s">
        <v>190</v>
      </c>
      <c r="F62" s="249">
        <v>1</v>
      </c>
      <c r="G62" s="13"/>
      <c r="H62" s="5">
        <f>ROUND(G62*F62,3)</f>
        <v>0</v>
      </c>
      <c r="I62" s="99"/>
      <c r="J62" s="17"/>
      <c r="K62" s="17"/>
      <c r="L62" s="17"/>
      <c r="M62" s="17"/>
      <c r="N62" s="17"/>
      <c r="O62" s="17"/>
      <c r="P62" s="17"/>
      <c r="Q62" s="17"/>
      <c r="R62" s="17"/>
      <c r="S62" s="17"/>
      <c r="AF62" s="100"/>
      <c r="AH62" s="100"/>
      <c r="AI62" s="100"/>
      <c r="AM62" s="85"/>
      <c r="AS62" s="101"/>
      <c r="AT62" s="101"/>
      <c r="AU62" s="101"/>
      <c r="AV62" s="101"/>
      <c r="AW62" s="101"/>
      <c r="AX62" s="85"/>
      <c r="AY62" s="102"/>
      <c r="AZ62" s="85"/>
      <c r="BA62" s="100"/>
    </row>
    <row r="63" spans="1:51" s="87" customFormat="1" ht="22.5" customHeight="1">
      <c r="A63" s="87">
        <v>42</v>
      </c>
      <c r="B63" s="88" t="s">
        <v>124</v>
      </c>
      <c r="C63" s="93" t="s">
        <v>217</v>
      </c>
      <c r="D63" s="93" t="s">
        <v>218</v>
      </c>
      <c r="G63" s="12"/>
      <c r="H63" s="6">
        <f>SUM(H64:H66)</f>
        <v>0</v>
      </c>
      <c r="AF63" s="88"/>
      <c r="AH63" s="91"/>
      <c r="AI63" s="91"/>
      <c r="AM63" s="88"/>
      <c r="AY63" s="92"/>
    </row>
    <row r="64" spans="1:53" s="69" customFormat="1" ht="24" customHeight="1">
      <c r="A64" s="94">
        <v>43</v>
      </c>
      <c r="B64" s="94" t="s">
        <v>130</v>
      </c>
      <c r="C64" s="95" t="s">
        <v>219</v>
      </c>
      <c r="D64" s="96" t="s">
        <v>220</v>
      </c>
      <c r="E64" s="97" t="s">
        <v>133</v>
      </c>
      <c r="F64" s="98">
        <v>82</v>
      </c>
      <c r="G64" s="13"/>
      <c r="H64" s="5">
        <f>ROUND(G64*F64,3)</f>
        <v>0</v>
      </c>
      <c r="I64" s="99"/>
      <c r="J64" s="17"/>
      <c r="K64" s="17"/>
      <c r="L64" s="17"/>
      <c r="M64" s="17"/>
      <c r="N64" s="17"/>
      <c r="O64" s="17"/>
      <c r="P64" s="17"/>
      <c r="Q64" s="17"/>
      <c r="R64" s="17"/>
      <c r="S64" s="17"/>
      <c r="AF64" s="100"/>
      <c r="AH64" s="100"/>
      <c r="AI64" s="100"/>
      <c r="AM64" s="85"/>
      <c r="AS64" s="101"/>
      <c r="AT64" s="101"/>
      <c r="AU64" s="101"/>
      <c r="AV64" s="101"/>
      <c r="AW64" s="101"/>
      <c r="AX64" s="85"/>
      <c r="AY64" s="102"/>
      <c r="AZ64" s="85"/>
      <c r="BA64" s="100"/>
    </row>
    <row r="65" spans="1:53" s="69" customFormat="1" ht="16.5" customHeight="1">
      <c r="A65" s="103">
        <v>44</v>
      </c>
      <c r="B65" s="103" t="s">
        <v>93</v>
      </c>
      <c r="C65" s="104" t="s">
        <v>221</v>
      </c>
      <c r="D65" s="105" t="s">
        <v>222</v>
      </c>
      <c r="E65" s="106" t="s">
        <v>133</v>
      </c>
      <c r="F65" s="107">
        <v>88</v>
      </c>
      <c r="G65" s="11"/>
      <c r="H65" s="10">
        <f>ROUND(G65*F65,3)</f>
        <v>0</v>
      </c>
      <c r="I65" s="108"/>
      <c r="J65" s="17"/>
      <c r="K65" s="17"/>
      <c r="L65" s="17"/>
      <c r="M65" s="17"/>
      <c r="N65" s="17"/>
      <c r="O65" s="17"/>
      <c r="P65" s="17"/>
      <c r="Q65" s="17"/>
      <c r="R65" s="17"/>
      <c r="S65" s="17"/>
      <c r="AF65" s="100"/>
      <c r="AH65" s="100"/>
      <c r="AI65" s="100"/>
      <c r="AM65" s="85"/>
      <c r="AS65" s="101"/>
      <c r="AT65" s="101"/>
      <c r="AU65" s="101"/>
      <c r="AV65" s="101"/>
      <c r="AW65" s="101"/>
      <c r="AX65" s="85"/>
      <c r="AY65" s="102"/>
      <c r="AZ65" s="85"/>
      <c r="BA65" s="100"/>
    </row>
    <row r="66" spans="1:53" s="69" customFormat="1" ht="24" customHeight="1">
      <c r="A66" s="94">
        <v>45</v>
      </c>
      <c r="B66" s="94" t="s">
        <v>130</v>
      </c>
      <c r="C66" s="95" t="s">
        <v>223</v>
      </c>
      <c r="D66" s="96" t="s">
        <v>224</v>
      </c>
      <c r="E66" s="97" t="s">
        <v>190</v>
      </c>
      <c r="F66" s="249">
        <v>1</v>
      </c>
      <c r="G66" s="13"/>
      <c r="H66" s="5">
        <f>ROUND(G66*F66,3)</f>
        <v>0</v>
      </c>
      <c r="I66" s="99"/>
      <c r="J66" s="17"/>
      <c r="K66" s="17"/>
      <c r="L66" s="17"/>
      <c r="M66" s="17"/>
      <c r="N66" s="17"/>
      <c r="O66" s="17"/>
      <c r="P66" s="17"/>
      <c r="Q66" s="17"/>
      <c r="R66" s="17"/>
      <c r="S66" s="17"/>
      <c r="AF66" s="100"/>
      <c r="AH66" s="100"/>
      <c r="AI66" s="100"/>
      <c r="AM66" s="85"/>
      <c r="AS66" s="101"/>
      <c r="AT66" s="101"/>
      <c r="AU66" s="101"/>
      <c r="AV66" s="101"/>
      <c r="AW66" s="101"/>
      <c r="AX66" s="85"/>
      <c r="AY66" s="102"/>
      <c r="AZ66" s="85"/>
      <c r="BA66" s="100"/>
    </row>
    <row r="67" spans="1:51" s="87" customFormat="1" ht="22.5" customHeight="1">
      <c r="A67" s="87">
        <v>46</v>
      </c>
      <c r="B67" s="88" t="s">
        <v>124</v>
      </c>
      <c r="C67" s="93" t="s">
        <v>225</v>
      </c>
      <c r="D67" s="93" t="s">
        <v>226</v>
      </c>
      <c r="G67" s="12"/>
      <c r="H67" s="6">
        <f>SUM(H68:H70)</f>
        <v>0</v>
      </c>
      <c r="AF67" s="88"/>
      <c r="AH67" s="91"/>
      <c r="AI67" s="91"/>
      <c r="AM67" s="88"/>
      <c r="AY67" s="92"/>
    </row>
    <row r="68" spans="1:53" s="69" customFormat="1" ht="24" customHeight="1">
      <c r="A68" s="94">
        <v>47</v>
      </c>
      <c r="B68" s="94" t="s">
        <v>130</v>
      </c>
      <c r="C68" s="95" t="s">
        <v>227</v>
      </c>
      <c r="D68" s="96" t="s">
        <v>228</v>
      </c>
      <c r="E68" s="97" t="s">
        <v>133</v>
      </c>
      <c r="F68" s="98">
        <v>312.8</v>
      </c>
      <c r="G68" s="13"/>
      <c r="H68" s="5">
        <f>ROUND(G68*F68,3)</f>
        <v>0</v>
      </c>
      <c r="I68" s="99"/>
      <c r="J68" s="17"/>
      <c r="K68" s="17"/>
      <c r="L68" s="17"/>
      <c r="M68" s="17"/>
      <c r="N68" s="17"/>
      <c r="O68" s="17"/>
      <c r="P68" s="17"/>
      <c r="Q68" s="17"/>
      <c r="R68" s="17"/>
      <c r="S68" s="17"/>
      <c r="AF68" s="100"/>
      <c r="AH68" s="100"/>
      <c r="AI68" s="100"/>
      <c r="AM68" s="85"/>
      <c r="AS68" s="101"/>
      <c r="AT68" s="101"/>
      <c r="AU68" s="101"/>
      <c r="AV68" s="101"/>
      <c r="AW68" s="101"/>
      <c r="AX68" s="85"/>
      <c r="AY68" s="102"/>
      <c r="AZ68" s="85"/>
      <c r="BA68" s="100"/>
    </row>
    <row r="69" spans="1:53" s="69" customFormat="1" ht="36" customHeight="1">
      <c r="A69" s="94">
        <v>48</v>
      </c>
      <c r="B69" s="94" t="s">
        <v>130</v>
      </c>
      <c r="C69" s="95" t="s">
        <v>229</v>
      </c>
      <c r="D69" s="96" t="s">
        <v>230</v>
      </c>
      <c r="E69" s="97" t="s">
        <v>133</v>
      </c>
      <c r="F69" s="98">
        <v>312.8</v>
      </c>
      <c r="G69" s="13"/>
      <c r="H69" s="5">
        <f>ROUND(G69*F69,3)</f>
        <v>0</v>
      </c>
      <c r="I69" s="99"/>
      <c r="J69" s="17"/>
      <c r="K69" s="17"/>
      <c r="L69" s="17"/>
      <c r="M69" s="17"/>
      <c r="N69" s="17"/>
      <c r="O69" s="17"/>
      <c r="P69" s="17"/>
      <c r="Q69" s="17"/>
      <c r="R69" s="17"/>
      <c r="S69" s="17"/>
      <c r="AF69" s="100"/>
      <c r="AH69" s="100"/>
      <c r="AI69" s="100"/>
      <c r="AM69" s="85"/>
      <c r="AS69" s="101"/>
      <c r="AT69" s="101"/>
      <c r="AU69" s="101"/>
      <c r="AV69" s="101"/>
      <c r="AW69" s="101"/>
      <c r="AX69" s="85"/>
      <c r="AY69" s="102"/>
      <c r="AZ69" s="85"/>
      <c r="BA69" s="100"/>
    </row>
    <row r="70" spans="1:53" s="69" customFormat="1" ht="24" customHeight="1">
      <c r="A70" s="94">
        <v>49</v>
      </c>
      <c r="B70" s="94" t="s">
        <v>130</v>
      </c>
      <c r="C70" s="95" t="s">
        <v>231</v>
      </c>
      <c r="D70" s="96" t="s">
        <v>232</v>
      </c>
      <c r="E70" s="97" t="s">
        <v>133</v>
      </c>
      <c r="F70" s="98">
        <v>320</v>
      </c>
      <c r="G70" s="13"/>
      <c r="H70" s="5">
        <f>ROUND(G70*F70,3)</f>
        <v>0</v>
      </c>
      <c r="I70" s="99"/>
      <c r="J70" s="17"/>
      <c r="K70" s="17"/>
      <c r="L70" s="17"/>
      <c r="M70" s="17"/>
      <c r="N70" s="17"/>
      <c r="O70" s="17"/>
      <c r="P70" s="17"/>
      <c r="Q70" s="17"/>
      <c r="R70" s="17"/>
      <c r="S70" s="17"/>
      <c r="AF70" s="100"/>
      <c r="AH70" s="100"/>
      <c r="AI70" s="100"/>
      <c r="AM70" s="85"/>
      <c r="AS70" s="101"/>
      <c r="AT70" s="101"/>
      <c r="AU70" s="101"/>
      <c r="AV70" s="101"/>
      <c r="AW70" s="101"/>
      <c r="AX70" s="85"/>
      <c r="AY70" s="102"/>
      <c r="AZ70" s="85"/>
      <c r="BA70" s="100"/>
    </row>
    <row r="71" spans="2:51" s="87" customFormat="1" ht="25.5" customHeight="1">
      <c r="B71" s="88" t="s">
        <v>124</v>
      </c>
      <c r="C71" s="89" t="s">
        <v>233</v>
      </c>
      <c r="D71" s="89" t="s">
        <v>3</v>
      </c>
      <c r="G71" s="12"/>
      <c r="H71" s="7">
        <f>H72+H73+H74+H75+H76+H77+H78+H79+H80+H81+H82+H83+H84+H85+H86+H87+H88+H89+H90+H91+H92+H93+H94+H95+H96+H97+H98+H99+H100</f>
        <v>0</v>
      </c>
      <c r="AF71" s="88"/>
      <c r="AH71" s="91"/>
      <c r="AI71" s="91"/>
      <c r="AM71" s="88"/>
      <c r="AY71" s="92"/>
    </row>
    <row r="72" spans="1:53" s="69" customFormat="1" ht="24" customHeight="1">
      <c r="A72" s="94">
        <v>50</v>
      </c>
      <c r="B72" s="94" t="s">
        <v>130</v>
      </c>
      <c r="C72" s="95" t="s">
        <v>234</v>
      </c>
      <c r="D72" s="96" t="s">
        <v>235</v>
      </c>
      <c r="E72" s="97" t="s">
        <v>133</v>
      </c>
      <c r="F72" s="98">
        <v>55</v>
      </c>
      <c r="G72" s="13"/>
      <c r="H72" s="5">
        <f aca="true" t="shared" si="2" ref="H72:H100">ROUND(G72*F72,3)</f>
        <v>0</v>
      </c>
      <c r="I72" s="99"/>
      <c r="J72" s="17"/>
      <c r="K72" s="17"/>
      <c r="L72" s="17"/>
      <c r="M72" s="17"/>
      <c r="N72" s="17"/>
      <c r="O72" s="17"/>
      <c r="P72" s="17"/>
      <c r="Q72" s="17"/>
      <c r="R72" s="17"/>
      <c r="S72" s="17"/>
      <c r="AF72" s="100"/>
      <c r="AH72" s="100"/>
      <c r="AI72" s="100"/>
      <c r="AM72" s="85"/>
      <c r="AS72" s="101"/>
      <c r="AT72" s="101"/>
      <c r="AU72" s="101"/>
      <c r="AV72" s="101"/>
      <c r="AW72" s="101"/>
      <c r="AX72" s="85"/>
      <c r="AY72" s="102"/>
      <c r="AZ72" s="85"/>
      <c r="BA72" s="100"/>
    </row>
    <row r="73" spans="1:53" s="69" customFormat="1" ht="24" customHeight="1">
      <c r="A73" s="94">
        <v>51</v>
      </c>
      <c r="B73" s="94" t="s">
        <v>130</v>
      </c>
      <c r="C73" s="95" t="s">
        <v>236</v>
      </c>
      <c r="D73" s="96" t="s">
        <v>237</v>
      </c>
      <c r="E73" s="97" t="s">
        <v>36</v>
      </c>
      <c r="F73" s="98">
        <v>32</v>
      </c>
      <c r="G73" s="13"/>
      <c r="H73" s="5">
        <f t="shared" si="2"/>
        <v>0</v>
      </c>
      <c r="I73" s="99"/>
      <c r="J73" s="17"/>
      <c r="K73" s="17"/>
      <c r="L73" s="17"/>
      <c r="M73" s="17"/>
      <c r="N73" s="17"/>
      <c r="O73" s="17"/>
      <c r="P73" s="17"/>
      <c r="Q73" s="17"/>
      <c r="R73" s="17"/>
      <c r="S73" s="17"/>
      <c r="AF73" s="100"/>
      <c r="AH73" s="100"/>
      <c r="AI73" s="100"/>
      <c r="AM73" s="85"/>
      <c r="AS73" s="101"/>
      <c r="AT73" s="101"/>
      <c r="AU73" s="101"/>
      <c r="AV73" s="101"/>
      <c r="AW73" s="101"/>
      <c r="AX73" s="85"/>
      <c r="AY73" s="102"/>
      <c r="AZ73" s="85"/>
      <c r="BA73" s="100"/>
    </row>
    <row r="74" spans="1:53" s="69" customFormat="1" ht="16.5" customHeight="1">
      <c r="A74" s="94">
        <v>52</v>
      </c>
      <c r="B74" s="94" t="s">
        <v>130</v>
      </c>
      <c r="C74" s="95" t="s">
        <v>238</v>
      </c>
      <c r="D74" s="96" t="s">
        <v>239</v>
      </c>
      <c r="E74" s="97" t="s">
        <v>29</v>
      </c>
      <c r="F74" s="98">
        <v>266</v>
      </c>
      <c r="G74" s="13"/>
      <c r="H74" s="5">
        <f t="shared" si="2"/>
        <v>0</v>
      </c>
      <c r="I74" s="99"/>
      <c r="J74" s="17"/>
      <c r="K74" s="17"/>
      <c r="L74" s="17"/>
      <c r="M74" s="17"/>
      <c r="N74" s="17"/>
      <c r="O74" s="17"/>
      <c r="P74" s="17"/>
      <c r="Q74" s="17"/>
      <c r="R74" s="17"/>
      <c r="S74" s="17"/>
      <c r="AF74" s="100"/>
      <c r="AH74" s="100"/>
      <c r="AI74" s="100"/>
      <c r="AM74" s="85"/>
      <c r="AS74" s="101"/>
      <c r="AT74" s="101"/>
      <c r="AU74" s="101"/>
      <c r="AV74" s="101"/>
      <c r="AW74" s="101"/>
      <c r="AX74" s="85"/>
      <c r="AY74" s="102"/>
      <c r="AZ74" s="85"/>
      <c r="BA74" s="100"/>
    </row>
    <row r="75" spans="1:53" s="69" customFormat="1" ht="24" customHeight="1">
      <c r="A75" s="94">
        <v>53</v>
      </c>
      <c r="B75" s="94" t="s">
        <v>130</v>
      </c>
      <c r="C75" s="95" t="s">
        <v>240</v>
      </c>
      <c r="D75" s="96" t="s">
        <v>241</v>
      </c>
      <c r="E75" s="97" t="s">
        <v>29</v>
      </c>
      <c r="F75" s="98">
        <v>617</v>
      </c>
      <c r="G75" s="13"/>
      <c r="H75" s="5">
        <f t="shared" si="2"/>
        <v>0</v>
      </c>
      <c r="I75" s="99"/>
      <c r="J75" s="17"/>
      <c r="K75" s="17"/>
      <c r="L75" s="17"/>
      <c r="M75" s="17"/>
      <c r="N75" s="17"/>
      <c r="O75" s="17"/>
      <c r="P75" s="17"/>
      <c r="Q75" s="17"/>
      <c r="R75" s="17"/>
      <c r="S75" s="17"/>
      <c r="AF75" s="100"/>
      <c r="AH75" s="100"/>
      <c r="AI75" s="100"/>
      <c r="AM75" s="85"/>
      <c r="AS75" s="101"/>
      <c r="AT75" s="101"/>
      <c r="AU75" s="101"/>
      <c r="AV75" s="101"/>
      <c r="AW75" s="101"/>
      <c r="AX75" s="85"/>
      <c r="AY75" s="102"/>
      <c r="AZ75" s="85"/>
      <c r="BA75" s="100"/>
    </row>
    <row r="76" spans="1:53" s="69" customFormat="1" ht="24" customHeight="1">
      <c r="A76" s="94">
        <v>54</v>
      </c>
      <c r="B76" s="94" t="s">
        <v>130</v>
      </c>
      <c r="C76" s="95" t="s">
        <v>242</v>
      </c>
      <c r="D76" s="96" t="s">
        <v>243</v>
      </c>
      <c r="E76" s="97" t="s">
        <v>190</v>
      </c>
      <c r="F76" s="249">
        <v>1</v>
      </c>
      <c r="G76" s="13"/>
      <c r="H76" s="5">
        <f t="shared" si="2"/>
        <v>0</v>
      </c>
      <c r="I76" s="99"/>
      <c r="J76" s="17"/>
      <c r="K76" s="17"/>
      <c r="L76" s="17"/>
      <c r="M76" s="17"/>
      <c r="N76" s="17"/>
      <c r="O76" s="17"/>
      <c r="P76" s="17"/>
      <c r="Q76" s="17"/>
      <c r="R76" s="17"/>
      <c r="S76" s="17"/>
      <c r="AF76" s="100"/>
      <c r="AH76" s="100"/>
      <c r="AI76" s="100"/>
      <c r="AM76" s="85"/>
      <c r="AS76" s="101"/>
      <c r="AT76" s="101"/>
      <c r="AU76" s="101"/>
      <c r="AV76" s="101"/>
      <c r="AW76" s="101"/>
      <c r="AX76" s="85"/>
      <c r="AY76" s="102"/>
      <c r="AZ76" s="85"/>
      <c r="BA76" s="100"/>
    </row>
    <row r="77" spans="1:53" s="69" customFormat="1" ht="24" customHeight="1">
      <c r="A77" s="103">
        <v>55</v>
      </c>
      <c r="B77" s="103" t="s">
        <v>93</v>
      </c>
      <c r="C77" s="104" t="s">
        <v>248</v>
      </c>
      <c r="D77" s="105" t="s">
        <v>249</v>
      </c>
      <c r="E77" s="106" t="s">
        <v>36</v>
      </c>
      <c r="F77" s="107">
        <v>31</v>
      </c>
      <c r="G77" s="11"/>
      <c r="H77" s="10">
        <f t="shared" si="2"/>
        <v>0</v>
      </c>
      <c r="I77" s="108"/>
      <c r="J77" s="17"/>
      <c r="K77" s="17"/>
      <c r="L77" s="17"/>
      <c r="M77" s="17"/>
      <c r="N77" s="17"/>
      <c r="O77" s="17"/>
      <c r="P77" s="17"/>
      <c r="Q77" s="17"/>
      <c r="R77" s="17"/>
      <c r="S77" s="17"/>
      <c r="AF77" s="100"/>
      <c r="AH77" s="100"/>
      <c r="AI77" s="100"/>
      <c r="AM77" s="85"/>
      <c r="AS77" s="101"/>
      <c r="AT77" s="101"/>
      <c r="AU77" s="101"/>
      <c r="AV77" s="101"/>
      <c r="AW77" s="101"/>
      <c r="AX77" s="85"/>
      <c r="AY77" s="102"/>
      <c r="AZ77" s="85"/>
      <c r="BA77" s="100"/>
    </row>
    <row r="78" spans="1:53" s="69" customFormat="1" ht="16.5" customHeight="1">
      <c r="A78" s="103">
        <v>56</v>
      </c>
      <c r="B78" s="103" t="s">
        <v>93</v>
      </c>
      <c r="C78" s="104" t="s">
        <v>250</v>
      </c>
      <c r="D78" s="105" t="s">
        <v>251</v>
      </c>
      <c r="E78" s="106" t="s">
        <v>36</v>
      </c>
      <c r="F78" s="107">
        <v>31</v>
      </c>
      <c r="G78" s="11"/>
      <c r="H78" s="10">
        <f t="shared" si="2"/>
        <v>0</v>
      </c>
      <c r="I78" s="108"/>
      <c r="J78" s="17"/>
      <c r="K78" s="17"/>
      <c r="L78" s="17"/>
      <c r="M78" s="17"/>
      <c r="N78" s="17"/>
      <c r="O78" s="17"/>
      <c r="P78" s="17"/>
      <c r="Q78" s="17"/>
      <c r="R78" s="17"/>
      <c r="S78" s="17"/>
      <c r="AF78" s="100"/>
      <c r="AH78" s="100"/>
      <c r="AI78" s="100"/>
      <c r="AM78" s="85"/>
      <c r="AS78" s="101"/>
      <c r="AT78" s="101"/>
      <c r="AU78" s="101"/>
      <c r="AV78" s="101"/>
      <c r="AW78" s="101"/>
      <c r="AX78" s="85"/>
      <c r="AY78" s="102"/>
      <c r="AZ78" s="85"/>
      <c r="BA78" s="100"/>
    </row>
    <row r="79" spans="1:53" s="69" customFormat="1" ht="16.5" customHeight="1">
      <c r="A79" s="103">
        <v>57</v>
      </c>
      <c r="B79" s="103" t="s">
        <v>93</v>
      </c>
      <c r="C79" s="104" t="s">
        <v>252</v>
      </c>
      <c r="D79" s="105" t="s">
        <v>253</v>
      </c>
      <c r="E79" s="106" t="s">
        <v>36</v>
      </c>
      <c r="F79" s="107">
        <v>31</v>
      </c>
      <c r="G79" s="11"/>
      <c r="H79" s="10">
        <f t="shared" si="2"/>
        <v>0</v>
      </c>
      <c r="I79" s="108"/>
      <c r="J79" s="17"/>
      <c r="K79" s="17"/>
      <c r="L79" s="17"/>
      <c r="M79" s="17"/>
      <c r="N79" s="17"/>
      <c r="O79" s="17"/>
      <c r="P79" s="17"/>
      <c r="Q79" s="17"/>
      <c r="R79" s="17"/>
      <c r="S79" s="17"/>
      <c r="AF79" s="100"/>
      <c r="AH79" s="100"/>
      <c r="AI79" s="100"/>
      <c r="AM79" s="85"/>
      <c r="AS79" s="101"/>
      <c r="AT79" s="101"/>
      <c r="AU79" s="101"/>
      <c r="AV79" s="101"/>
      <c r="AW79" s="101"/>
      <c r="AX79" s="85"/>
      <c r="AY79" s="102"/>
      <c r="AZ79" s="85"/>
      <c r="BA79" s="100"/>
    </row>
    <row r="80" spans="1:53" s="69" customFormat="1" ht="16.5" customHeight="1">
      <c r="A80" s="103">
        <v>58</v>
      </c>
      <c r="B80" s="103" t="s">
        <v>93</v>
      </c>
      <c r="C80" s="104" t="s">
        <v>254</v>
      </c>
      <c r="D80" s="105" t="s">
        <v>255</v>
      </c>
      <c r="E80" s="106" t="s">
        <v>36</v>
      </c>
      <c r="F80" s="107">
        <v>61</v>
      </c>
      <c r="G80" s="11"/>
      <c r="H80" s="10">
        <f t="shared" si="2"/>
        <v>0</v>
      </c>
      <c r="I80" s="108"/>
      <c r="J80" s="17"/>
      <c r="K80" s="17"/>
      <c r="L80" s="17"/>
      <c r="M80" s="17"/>
      <c r="N80" s="17"/>
      <c r="O80" s="17"/>
      <c r="P80" s="17"/>
      <c r="Q80" s="17"/>
      <c r="R80" s="17"/>
      <c r="S80" s="17"/>
      <c r="AF80" s="100"/>
      <c r="AH80" s="100"/>
      <c r="AI80" s="100"/>
      <c r="AM80" s="85"/>
      <c r="AS80" s="101"/>
      <c r="AT80" s="101"/>
      <c r="AU80" s="101"/>
      <c r="AV80" s="101"/>
      <c r="AW80" s="101"/>
      <c r="AX80" s="85"/>
      <c r="AY80" s="102"/>
      <c r="AZ80" s="85"/>
      <c r="BA80" s="100"/>
    </row>
    <row r="81" spans="1:53" s="69" customFormat="1" ht="16.5" customHeight="1">
      <c r="A81" s="103">
        <v>59</v>
      </c>
      <c r="B81" s="103" t="s">
        <v>93</v>
      </c>
      <c r="C81" s="104" t="s">
        <v>256</v>
      </c>
      <c r="D81" s="105" t="s">
        <v>257</v>
      </c>
      <c r="E81" s="106" t="s">
        <v>36</v>
      </c>
      <c r="F81" s="107">
        <v>61</v>
      </c>
      <c r="G81" s="11"/>
      <c r="H81" s="10">
        <f t="shared" si="2"/>
        <v>0</v>
      </c>
      <c r="I81" s="108"/>
      <c r="J81" s="17"/>
      <c r="K81" s="17"/>
      <c r="L81" s="17"/>
      <c r="M81" s="17"/>
      <c r="N81" s="17"/>
      <c r="O81" s="17"/>
      <c r="P81" s="17"/>
      <c r="Q81" s="17"/>
      <c r="R81" s="17"/>
      <c r="S81" s="17"/>
      <c r="AF81" s="100"/>
      <c r="AH81" s="100"/>
      <c r="AI81" s="100"/>
      <c r="AM81" s="85"/>
      <c r="AS81" s="101"/>
      <c r="AT81" s="101"/>
      <c r="AU81" s="101"/>
      <c r="AV81" s="101"/>
      <c r="AW81" s="101"/>
      <c r="AX81" s="85"/>
      <c r="AY81" s="102"/>
      <c r="AZ81" s="85"/>
      <c r="BA81" s="100"/>
    </row>
    <row r="82" spans="1:53" s="69" customFormat="1" ht="24" customHeight="1">
      <c r="A82" s="103">
        <v>60</v>
      </c>
      <c r="B82" s="103" t="s">
        <v>93</v>
      </c>
      <c r="C82" s="104" t="s">
        <v>258</v>
      </c>
      <c r="D82" s="105" t="s">
        <v>259</v>
      </c>
      <c r="E82" s="106" t="s">
        <v>36</v>
      </c>
      <c r="F82" s="107">
        <v>12</v>
      </c>
      <c r="G82" s="11"/>
      <c r="H82" s="10">
        <f t="shared" si="2"/>
        <v>0</v>
      </c>
      <c r="I82" s="108"/>
      <c r="J82" s="17"/>
      <c r="K82" s="17"/>
      <c r="L82" s="17"/>
      <c r="M82" s="17"/>
      <c r="N82" s="17"/>
      <c r="O82" s="17"/>
      <c r="P82" s="17"/>
      <c r="Q82" s="17"/>
      <c r="R82" s="17"/>
      <c r="S82" s="17"/>
      <c r="AF82" s="100"/>
      <c r="AH82" s="100"/>
      <c r="AI82" s="100"/>
      <c r="AM82" s="85"/>
      <c r="AS82" s="101"/>
      <c r="AT82" s="101"/>
      <c r="AU82" s="101"/>
      <c r="AV82" s="101"/>
      <c r="AW82" s="101"/>
      <c r="AX82" s="85"/>
      <c r="AY82" s="102"/>
      <c r="AZ82" s="85"/>
      <c r="BA82" s="100"/>
    </row>
    <row r="83" spans="1:53" s="69" customFormat="1" ht="16.5" customHeight="1">
      <c r="A83" s="103">
        <v>61</v>
      </c>
      <c r="B83" s="103" t="s">
        <v>93</v>
      </c>
      <c r="C83" s="104" t="s">
        <v>260</v>
      </c>
      <c r="D83" s="105" t="s">
        <v>261</v>
      </c>
      <c r="E83" s="106" t="s">
        <v>36</v>
      </c>
      <c r="F83" s="107">
        <v>7</v>
      </c>
      <c r="G83" s="11"/>
      <c r="H83" s="10">
        <f t="shared" si="2"/>
        <v>0</v>
      </c>
      <c r="I83" s="108"/>
      <c r="J83" s="17"/>
      <c r="K83" s="17"/>
      <c r="L83" s="17"/>
      <c r="M83" s="17"/>
      <c r="N83" s="17"/>
      <c r="O83" s="17"/>
      <c r="P83" s="17"/>
      <c r="Q83" s="17"/>
      <c r="R83" s="17"/>
      <c r="S83" s="17"/>
      <c r="AF83" s="100"/>
      <c r="AH83" s="100"/>
      <c r="AI83" s="100"/>
      <c r="AM83" s="85"/>
      <c r="AS83" s="101"/>
      <c r="AT83" s="101"/>
      <c r="AU83" s="101"/>
      <c r="AV83" s="101"/>
      <c r="AW83" s="101"/>
      <c r="AX83" s="85"/>
      <c r="AY83" s="102"/>
      <c r="AZ83" s="85"/>
      <c r="BA83" s="100"/>
    </row>
    <row r="84" spans="1:53" s="69" customFormat="1" ht="24" customHeight="1">
      <c r="A84" s="103">
        <v>62</v>
      </c>
      <c r="B84" s="103" t="s">
        <v>93</v>
      </c>
      <c r="C84" s="104" t="s">
        <v>262</v>
      </c>
      <c r="D84" s="105" t="s">
        <v>263</v>
      </c>
      <c r="E84" s="106" t="s">
        <v>36</v>
      </c>
      <c r="F84" s="107">
        <v>4</v>
      </c>
      <c r="G84" s="11"/>
      <c r="H84" s="10">
        <f t="shared" si="2"/>
        <v>0</v>
      </c>
      <c r="I84" s="108"/>
      <c r="J84" s="17"/>
      <c r="K84" s="17"/>
      <c r="L84" s="17"/>
      <c r="M84" s="17"/>
      <c r="N84" s="17"/>
      <c r="O84" s="17"/>
      <c r="P84" s="17"/>
      <c r="Q84" s="17"/>
      <c r="R84" s="17"/>
      <c r="S84" s="17"/>
      <c r="AF84" s="100"/>
      <c r="AH84" s="100"/>
      <c r="AI84" s="100"/>
      <c r="AM84" s="85"/>
      <c r="AS84" s="101"/>
      <c r="AT84" s="101"/>
      <c r="AU84" s="101"/>
      <c r="AV84" s="101"/>
      <c r="AW84" s="101"/>
      <c r="AX84" s="85"/>
      <c r="AY84" s="102"/>
      <c r="AZ84" s="85"/>
      <c r="BA84" s="100"/>
    </row>
    <row r="85" spans="1:53" s="69" customFormat="1" ht="36" customHeight="1">
      <c r="A85" s="103">
        <v>63</v>
      </c>
      <c r="B85" s="103" t="s">
        <v>93</v>
      </c>
      <c r="C85" s="104" t="s">
        <v>264</v>
      </c>
      <c r="D85" s="105" t="s">
        <v>265</v>
      </c>
      <c r="E85" s="106" t="s">
        <v>36</v>
      </c>
      <c r="F85" s="107">
        <v>12</v>
      </c>
      <c r="G85" s="11"/>
      <c r="H85" s="10">
        <f t="shared" si="2"/>
        <v>0</v>
      </c>
      <c r="I85" s="108"/>
      <c r="J85" s="17"/>
      <c r="K85" s="17"/>
      <c r="L85" s="17"/>
      <c r="M85" s="17"/>
      <c r="N85" s="17"/>
      <c r="O85" s="17"/>
      <c r="P85" s="17"/>
      <c r="Q85" s="17"/>
      <c r="R85" s="17"/>
      <c r="S85" s="17"/>
      <c r="AF85" s="100"/>
      <c r="AH85" s="100"/>
      <c r="AI85" s="100"/>
      <c r="AM85" s="85"/>
      <c r="AS85" s="101"/>
      <c r="AT85" s="101"/>
      <c r="AU85" s="101"/>
      <c r="AV85" s="101"/>
      <c r="AW85" s="101"/>
      <c r="AX85" s="85"/>
      <c r="AY85" s="102"/>
      <c r="AZ85" s="85"/>
      <c r="BA85" s="100"/>
    </row>
    <row r="86" spans="1:53" s="69" customFormat="1" ht="16.5" customHeight="1">
      <c r="A86" s="103">
        <v>64</v>
      </c>
      <c r="B86" s="103" t="s">
        <v>93</v>
      </c>
      <c r="C86" s="104" t="s">
        <v>266</v>
      </c>
      <c r="D86" s="105" t="s">
        <v>267</v>
      </c>
      <c r="E86" s="106" t="s">
        <v>36</v>
      </c>
      <c r="F86" s="107">
        <v>5</v>
      </c>
      <c r="G86" s="11"/>
      <c r="H86" s="10">
        <f t="shared" si="2"/>
        <v>0</v>
      </c>
      <c r="I86" s="108"/>
      <c r="J86" s="17"/>
      <c r="K86" s="17"/>
      <c r="L86" s="17"/>
      <c r="M86" s="17"/>
      <c r="N86" s="17"/>
      <c r="O86" s="17"/>
      <c r="P86" s="17"/>
      <c r="Q86" s="17"/>
      <c r="R86" s="17"/>
      <c r="S86" s="17"/>
      <c r="AF86" s="100"/>
      <c r="AH86" s="100"/>
      <c r="AI86" s="100"/>
      <c r="AM86" s="85"/>
      <c r="AS86" s="101"/>
      <c r="AT86" s="101"/>
      <c r="AU86" s="101"/>
      <c r="AV86" s="101"/>
      <c r="AW86" s="101"/>
      <c r="AX86" s="85"/>
      <c r="AY86" s="102"/>
      <c r="AZ86" s="85"/>
      <c r="BA86" s="100"/>
    </row>
    <row r="87" spans="1:53" s="69" customFormat="1" ht="16.5" customHeight="1">
      <c r="A87" s="103">
        <v>65</v>
      </c>
      <c r="B87" s="103" t="s">
        <v>93</v>
      </c>
      <c r="C87" s="104" t="s">
        <v>268</v>
      </c>
      <c r="D87" s="105" t="s">
        <v>269</v>
      </c>
      <c r="E87" s="106" t="s">
        <v>36</v>
      </c>
      <c r="F87" s="107">
        <v>5</v>
      </c>
      <c r="G87" s="11"/>
      <c r="H87" s="10">
        <f t="shared" si="2"/>
        <v>0</v>
      </c>
      <c r="I87" s="108"/>
      <c r="J87" s="17"/>
      <c r="K87" s="17"/>
      <c r="L87" s="17"/>
      <c r="M87" s="17"/>
      <c r="N87" s="17"/>
      <c r="O87" s="17"/>
      <c r="P87" s="17"/>
      <c r="Q87" s="17"/>
      <c r="R87" s="17"/>
      <c r="S87" s="17"/>
      <c r="AF87" s="100"/>
      <c r="AH87" s="100"/>
      <c r="AI87" s="100"/>
      <c r="AM87" s="85"/>
      <c r="AS87" s="101"/>
      <c r="AT87" s="101"/>
      <c r="AU87" s="101"/>
      <c r="AV87" s="101"/>
      <c r="AW87" s="101"/>
      <c r="AX87" s="85"/>
      <c r="AY87" s="102"/>
      <c r="AZ87" s="85"/>
      <c r="BA87" s="100"/>
    </row>
    <row r="88" spans="1:53" s="69" customFormat="1" ht="24" customHeight="1">
      <c r="A88" s="103">
        <v>66</v>
      </c>
      <c r="B88" s="103" t="s">
        <v>93</v>
      </c>
      <c r="C88" s="104" t="s">
        <v>270</v>
      </c>
      <c r="D88" s="105" t="s">
        <v>271</v>
      </c>
      <c r="E88" s="106" t="s">
        <v>36</v>
      </c>
      <c r="F88" s="107">
        <v>61</v>
      </c>
      <c r="G88" s="11"/>
      <c r="H88" s="10">
        <f t="shared" si="2"/>
        <v>0</v>
      </c>
      <c r="I88" s="108"/>
      <c r="J88" s="17"/>
      <c r="K88" s="17"/>
      <c r="L88" s="17"/>
      <c r="M88" s="17"/>
      <c r="N88" s="17"/>
      <c r="O88" s="17"/>
      <c r="P88" s="17"/>
      <c r="Q88" s="17"/>
      <c r="R88" s="17"/>
      <c r="S88" s="17"/>
      <c r="AF88" s="100"/>
      <c r="AH88" s="100"/>
      <c r="AI88" s="100"/>
      <c r="AM88" s="85"/>
      <c r="AS88" s="101"/>
      <c r="AT88" s="101"/>
      <c r="AU88" s="101"/>
      <c r="AV88" s="101"/>
      <c r="AW88" s="101"/>
      <c r="AX88" s="85"/>
      <c r="AY88" s="102"/>
      <c r="AZ88" s="85"/>
      <c r="BA88" s="100"/>
    </row>
    <row r="89" spans="1:53" s="69" customFormat="1" ht="16.5" customHeight="1">
      <c r="A89" s="103">
        <v>67</v>
      </c>
      <c r="B89" s="103" t="s">
        <v>93</v>
      </c>
      <c r="C89" s="104" t="s">
        <v>272</v>
      </c>
      <c r="D89" s="105" t="s">
        <v>273</v>
      </c>
      <c r="E89" s="106" t="s">
        <v>36</v>
      </c>
      <c r="F89" s="107">
        <v>22</v>
      </c>
      <c r="G89" s="11"/>
      <c r="H89" s="10">
        <f t="shared" si="2"/>
        <v>0</v>
      </c>
      <c r="I89" s="108"/>
      <c r="J89" s="17"/>
      <c r="K89" s="17"/>
      <c r="L89" s="17"/>
      <c r="M89" s="17"/>
      <c r="N89" s="17"/>
      <c r="O89" s="17"/>
      <c r="P89" s="17"/>
      <c r="Q89" s="17"/>
      <c r="R89" s="17"/>
      <c r="S89" s="17"/>
      <c r="AF89" s="100"/>
      <c r="AH89" s="100"/>
      <c r="AI89" s="100"/>
      <c r="AM89" s="85"/>
      <c r="AS89" s="101"/>
      <c r="AT89" s="101"/>
      <c r="AU89" s="101"/>
      <c r="AV89" s="101"/>
      <c r="AW89" s="101"/>
      <c r="AX89" s="85"/>
      <c r="AY89" s="102"/>
      <c r="AZ89" s="85"/>
      <c r="BA89" s="100"/>
    </row>
    <row r="90" spans="1:53" s="69" customFormat="1" ht="16.5" customHeight="1">
      <c r="A90" s="103">
        <v>68</v>
      </c>
      <c r="B90" s="103" t="s">
        <v>93</v>
      </c>
      <c r="C90" s="104" t="s">
        <v>362</v>
      </c>
      <c r="D90" s="105" t="s">
        <v>363</v>
      </c>
      <c r="E90" s="106" t="s">
        <v>36</v>
      </c>
      <c r="F90" s="107">
        <v>5</v>
      </c>
      <c r="G90" s="250"/>
      <c r="H90" s="10">
        <f t="shared" si="2"/>
        <v>0</v>
      </c>
      <c r="I90" s="108"/>
      <c r="J90" s="17"/>
      <c r="K90" s="17"/>
      <c r="L90" s="17"/>
      <c r="M90" s="17"/>
      <c r="N90" s="17"/>
      <c r="O90" s="17"/>
      <c r="P90" s="17"/>
      <c r="Q90" s="17"/>
      <c r="R90" s="17"/>
      <c r="S90" s="17"/>
      <c r="AF90" s="100"/>
      <c r="AH90" s="100"/>
      <c r="AI90" s="100"/>
      <c r="AM90" s="85"/>
      <c r="AS90" s="101"/>
      <c r="AT90" s="101"/>
      <c r="AU90" s="101"/>
      <c r="AV90" s="101"/>
      <c r="AW90" s="101"/>
      <c r="AX90" s="85"/>
      <c r="AY90" s="102"/>
      <c r="AZ90" s="85"/>
      <c r="BA90" s="100"/>
    </row>
    <row r="91" spans="1:53" s="69" customFormat="1" ht="23.25" customHeight="1">
      <c r="A91" s="103">
        <v>69</v>
      </c>
      <c r="B91" s="103" t="s">
        <v>93</v>
      </c>
      <c r="C91" s="104" t="s">
        <v>364</v>
      </c>
      <c r="D91" s="105" t="s">
        <v>365</v>
      </c>
      <c r="E91" s="106" t="s">
        <v>36</v>
      </c>
      <c r="F91" s="107">
        <v>5</v>
      </c>
      <c r="G91" s="9"/>
      <c r="H91" s="10">
        <f t="shared" si="2"/>
        <v>0</v>
      </c>
      <c r="I91" s="108"/>
      <c r="J91" s="17"/>
      <c r="K91" s="17"/>
      <c r="L91" s="17"/>
      <c r="M91" s="17"/>
      <c r="N91" s="17"/>
      <c r="O91" s="17"/>
      <c r="P91" s="17"/>
      <c r="Q91" s="17"/>
      <c r="R91" s="17"/>
      <c r="S91" s="17"/>
      <c r="AF91" s="100"/>
      <c r="AH91" s="100"/>
      <c r="AI91" s="100"/>
      <c r="AM91" s="85"/>
      <c r="AS91" s="101"/>
      <c r="AT91" s="101"/>
      <c r="AU91" s="101"/>
      <c r="AV91" s="101"/>
      <c r="AW91" s="101"/>
      <c r="AX91" s="85"/>
      <c r="AY91" s="102"/>
      <c r="AZ91" s="85"/>
      <c r="BA91" s="100"/>
    </row>
    <row r="92" spans="1:53" s="69" customFormat="1" ht="16.5" customHeight="1">
      <c r="A92" s="103">
        <v>70</v>
      </c>
      <c r="B92" s="103"/>
      <c r="C92" s="104" t="s">
        <v>367</v>
      </c>
      <c r="D92" s="105" t="s">
        <v>366</v>
      </c>
      <c r="E92" s="106" t="s">
        <v>36</v>
      </c>
      <c r="F92" s="107">
        <v>5</v>
      </c>
      <c r="G92" s="250"/>
      <c r="H92" s="10">
        <f t="shared" si="2"/>
        <v>0</v>
      </c>
      <c r="I92" s="108"/>
      <c r="J92" s="17"/>
      <c r="K92" s="17"/>
      <c r="L92" s="17"/>
      <c r="M92" s="17"/>
      <c r="N92" s="17"/>
      <c r="O92" s="17"/>
      <c r="P92" s="17"/>
      <c r="Q92" s="17"/>
      <c r="R92" s="17"/>
      <c r="S92" s="17"/>
      <c r="AF92" s="100"/>
      <c r="AH92" s="100"/>
      <c r="AI92" s="100"/>
      <c r="AM92" s="85"/>
      <c r="AS92" s="101"/>
      <c r="AT92" s="101"/>
      <c r="AU92" s="101"/>
      <c r="AV92" s="101"/>
      <c r="AW92" s="101"/>
      <c r="AX92" s="85"/>
      <c r="AY92" s="102"/>
      <c r="AZ92" s="85"/>
      <c r="BA92" s="100"/>
    </row>
    <row r="93" spans="1:53" s="69" customFormat="1" ht="16.5" customHeight="1">
      <c r="A93" s="103">
        <v>71</v>
      </c>
      <c r="B93" s="103" t="s">
        <v>93</v>
      </c>
      <c r="C93" s="104" t="s">
        <v>244</v>
      </c>
      <c r="D93" s="105" t="s">
        <v>245</v>
      </c>
      <c r="E93" s="106" t="s">
        <v>36</v>
      </c>
      <c r="F93" s="107">
        <v>122</v>
      </c>
      <c r="G93" s="9"/>
      <c r="H93" s="10">
        <f t="shared" si="2"/>
        <v>0</v>
      </c>
      <c r="I93" s="108"/>
      <c r="J93" s="17"/>
      <c r="K93" s="17"/>
      <c r="L93" s="17"/>
      <c r="M93" s="17"/>
      <c r="N93" s="17"/>
      <c r="O93" s="17"/>
      <c r="P93" s="17"/>
      <c r="Q93" s="17"/>
      <c r="R93" s="17"/>
      <c r="S93" s="17"/>
      <c r="AF93" s="100"/>
      <c r="AH93" s="100"/>
      <c r="AI93" s="100"/>
      <c r="AM93" s="85"/>
      <c r="AS93" s="101"/>
      <c r="AT93" s="101"/>
      <c r="AU93" s="101"/>
      <c r="AV93" s="101"/>
      <c r="AW93" s="101"/>
      <c r="AX93" s="85"/>
      <c r="AY93" s="102"/>
      <c r="AZ93" s="85"/>
      <c r="BA93" s="100"/>
    </row>
    <row r="94" spans="1:53" s="69" customFormat="1" ht="16.5" customHeight="1">
      <c r="A94" s="94">
        <v>72</v>
      </c>
      <c r="B94" s="94" t="s">
        <v>130</v>
      </c>
      <c r="C94" s="95" t="s">
        <v>274</v>
      </c>
      <c r="D94" s="96" t="s">
        <v>275</v>
      </c>
      <c r="E94" s="97" t="s">
        <v>276</v>
      </c>
      <c r="F94" s="98">
        <v>12</v>
      </c>
      <c r="G94" s="13"/>
      <c r="H94" s="5">
        <f t="shared" si="2"/>
        <v>0</v>
      </c>
      <c r="I94" s="99"/>
      <c r="J94" s="17"/>
      <c r="K94" s="17"/>
      <c r="L94" s="17"/>
      <c r="M94" s="17"/>
      <c r="N94" s="17"/>
      <c r="O94" s="17"/>
      <c r="P94" s="17"/>
      <c r="Q94" s="17"/>
      <c r="R94" s="17"/>
      <c r="S94" s="17"/>
      <c r="AF94" s="100"/>
      <c r="AH94" s="100"/>
      <c r="AI94" s="100"/>
      <c r="AM94" s="85"/>
      <c r="AS94" s="101"/>
      <c r="AT94" s="101"/>
      <c r="AU94" s="101"/>
      <c r="AV94" s="101"/>
      <c r="AW94" s="101"/>
      <c r="AX94" s="85"/>
      <c r="AY94" s="102"/>
      <c r="AZ94" s="85"/>
      <c r="BA94" s="100"/>
    </row>
    <row r="95" spans="1:53" s="69" customFormat="1" ht="24" customHeight="1">
      <c r="A95" s="94">
        <v>73</v>
      </c>
      <c r="B95" s="94" t="s">
        <v>130</v>
      </c>
      <c r="C95" s="95" t="s">
        <v>277</v>
      </c>
      <c r="D95" s="96" t="s">
        <v>278</v>
      </c>
      <c r="E95" s="97" t="s">
        <v>276</v>
      </c>
      <c r="F95" s="98">
        <v>61</v>
      </c>
      <c r="G95" s="13"/>
      <c r="H95" s="5">
        <f t="shared" si="2"/>
        <v>0</v>
      </c>
      <c r="I95" s="99"/>
      <c r="J95" s="17"/>
      <c r="K95" s="17"/>
      <c r="L95" s="17"/>
      <c r="M95" s="17"/>
      <c r="N95" s="17"/>
      <c r="O95" s="17"/>
      <c r="P95" s="17"/>
      <c r="Q95" s="17"/>
      <c r="R95" s="17"/>
      <c r="S95" s="17"/>
      <c r="AF95" s="100"/>
      <c r="AH95" s="100"/>
      <c r="AI95" s="100"/>
      <c r="AM95" s="85"/>
      <c r="AS95" s="101"/>
      <c r="AT95" s="101"/>
      <c r="AU95" s="101"/>
      <c r="AV95" s="101"/>
      <c r="AW95" s="101"/>
      <c r="AX95" s="85"/>
      <c r="AY95" s="102"/>
      <c r="AZ95" s="85"/>
      <c r="BA95" s="100"/>
    </row>
    <row r="96" spans="1:53" s="69" customFormat="1" ht="24" customHeight="1">
      <c r="A96" s="94">
        <v>74</v>
      </c>
      <c r="B96" s="94" t="s">
        <v>130</v>
      </c>
      <c r="C96" s="95" t="s">
        <v>279</v>
      </c>
      <c r="D96" s="96" t="s">
        <v>280</v>
      </c>
      <c r="E96" s="97" t="s">
        <v>276</v>
      </c>
      <c r="F96" s="98">
        <v>66</v>
      </c>
      <c r="G96" s="13"/>
      <c r="H96" s="5">
        <f t="shared" si="2"/>
        <v>0</v>
      </c>
      <c r="I96" s="99"/>
      <c r="J96" s="17"/>
      <c r="K96" s="17"/>
      <c r="L96" s="17"/>
      <c r="M96" s="17"/>
      <c r="N96" s="17"/>
      <c r="O96" s="17"/>
      <c r="P96" s="17"/>
      <c r="Q96" s="17"/>
      <c r="R96" s="17"/>
      <c r="S96" s="17"/>
      <c r="AF96" s="100"/>
      <c r="AH96" s="100"/>
      <c r="AI96" s="100"/>
      <c r="AM96" s="85"/>
      <c r="AS96" s="101"/>
      <c r="AT96" s="101"/>
      <c r="AU96" s="101"/>
      <c r="AV96" s="101"/>
      <c r="AW96" s="101"/>
      <c r="AX96" s="85"/>
      <c r="AY96" s="102"/>
      <c r="AZ96" s="85"/>
      <c r="BA96" s="100"/>
    </row>
    <row r="97" spans="1:53" s="69" customFormat="1" ht="36" customHeight="1">
      <c r="A97" s="94">
        <v>75</v>
      </c>
      <c r="B97" s="94" t="s">
        <v>130</v>
      </c>
      <c r="C97" s="95" t="s">
        <v>281</v>
      </c>
      <c r="D97" s="96" t="s">
        <v>282</v>
      </c>
      <c r="E97" s="97" t="s">
        <v>36</v>
      </c>
      <c r="F97" s="98">
        <v>12</v>
      </c>
      <c r="G97" s="13"/>
      <c r="H97" s="5">
        <f t="shared" si="2"/>
        <v>0</v>
      </c>
      <c r="I97" s="99"/>
      <c r="J97" s="17"/>
      <c r="K97" s="17"/>
      <c r="L97" s="17"/>
      <c r="M97" s="17"/>
      <c r="N97" s="17"/>
      <c r="O97" s="17"/>
      <c r="P97" s="17"/>
      <c r="Q97" s="17"/>
      <c r="R97" s="17"/>
      <c r="S97" s="17"/>
      <c r="AF97" s="100"/>
      <c r="AH97" s="100"/>
      <c r="AI97" s="100"/>
      <c r="AM97" s="85"/>
      <c r="AS97" s="101"/>
      <c r="AT97" s="101"/>
      <c r="AU97" s="101"/>
      <c r="AV97" s="101"/>
      <c r="AW97" s="101"/>
      <c r="AX97" s="85"/>
      <c r="AY97" s="102"/>
      <c r="AZ97" s="85"/>
      <c r="BA97" s="100"/>
    </row>
    <row r="98" spans="1:53" s="69" customFormat="1" ht="24" customHeight="1">
      <c r="A98" s="94">
        <v>76</v>
      </c>
      <c r="B98" s="94" t="s">
        <v>130</v>
      </c>
      <c r="C98" s="95" t="s">
        <v>283</v>
      </c>
      <c r="D98" s="96" t="s">
        <v>284</v>
      </c>
      <c r="E98" s="97" t="s">
        <v>276</v>
      </c>
      <c r="F98" s="98">
        <v>31</v>
      </c>
      <c r="G98" s="13"/>
      <c r="H98" s="5">
        <f t="shared" si="2"/>
        <v>0</v>
      </c>
      <c r="I98" s="99"/>
      <c r="J98" s="17"/>
      <c r="K98" s="17"/>
      <c r="L98" s="17"/>
      <c r="M98" s="17"/>
      <c r="N98" s="17"/>
      <c r="O98" s="17"/>
      <c r="P98" s="17"/>
      <c r="Q98" s="17"/>
      <c r="R98" s="17"/>
      <c r="S98" s="17"/>
      <c r="AF98" s="100"/>
      <c r="AH98" s="100"/>
      <c r="AI98" s="100"/>
      <c r="AM98" s="85"/>
      <c r="AS98" s="101"/>
      <c r="AT98" s="101"/>
      <c r="AU98" s="101"/>
      <c r="AV98" s="101"/>
      <c r="AW98" s="101"/>
      <c r="AX98" s="85"/>
      <c r="AY98" s="102"/>
      <c r="AZ98" s="85"/>
      <c r="BA98" s="100"/>
    </row>
    <row r="99" spans="1:53" s="69" customFormat="1" ht="36" customHeight="1">
      <c r="A99" s="94">
        <v>77</v>
      </c>
      <c r="B99" s="94" t="s">
        <v>130</v>
      </c>
      <c r="C99" s="95" t="s">
        <v>285</v>
      </c>
      <c r="D99" s="96" t="s">
        <v>286</v>
      </c>
      <c r="E99" s="97" t="s">
        <v>276</v>
      </c>
      <c r="F99" s="98">
        <v>5</v>
      </c>
      <c r="G99" s="13"/>
      <c r="H99" s="5">
        <f t="shared" si="2"/>
        <v>0</v>
      </c>
      <c r="I99" s="99"/>
      <c r="J99" s="17"/>
      <c r="K99" s="17"/>
      <c r="L99" s="17"/>
      <c r="M99" s="17"/>
      <c r="N99" s="17"/>
      <c r="O99" s="17"/>
      <c r="P99" s="17"/>
      <c r="Q99" s="17"/>
      <c r="R99" s="17"/>
      <c r="S99" s="17"/>
      <c r="AF99" s="100"/>
      <c r="AH99" s="100"/>
      <c r="AI99" s="100"/>
      <c r="AM99" s="85"/>
      <c r="AS99" s="101"/>
      <c r="AT99" s="101"/>
      <c r="AU99" s="101"/>
      <c r="AV99" s="101"/>
      <c r="AW99" s="101"/>
      <c r="AX99" s="85"/>
      <c r="AY99" s="102"/>
      <c r="AZ99" s="85"/>
      <c r="BA99" s="100"/>
    </row>
    <row r="100" spans="1:53" s="69" customFormat="1" ht="24" customHeight="1">
      <c r="A100" s="94">
        <v>78</v>
      </c>
      <c r="B100" s="94" t="s">
        <v>130</v>
      </c>
      <c r="C100" s="95" t="s">
        <v>287</v>
      </c>
      <c r="D100" s="96" t="s">
        <v>288</v>
      </c>
      <c r="E100" s="97" t="s">
        <v>190</v>
      </c>
      <c r="F100" s="249">
        <v>1</v>
      </c>
      <c r="G100" s="13"/>
      <c r="H100" s="5">
        <f t="shared" si="2"/>
        <v>0</v>
      </c>
      <c r="I100" s="9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AF100" s="100"/>
      <c r="AH100" s="100"/>
      <c r="AI100" s="100"/>
      <c r="AM100" s="85"/>
      <c r="AS100" s="101"/>
      <c r="AT100" s="101"/>
      <c r="AU100" s="101"/>
      <c r="AV100" s="101"/>
      <c r="AW100" s="101"/>
      <c r="AX100" s="85"/>
      <c r="AY100" s="102"/>
      <c r="AZ100" s="85"/>
      <c r="BA100" s="100"/>
    </row>
  </sheetData>
  <sheetProtection/>
  <mergeCells count="2">
    <mergeCell ref="C5:F5"/>
    <mergeCell ref="C7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31"/>
  <sheetViews>
    <sheetView zoomScalePageLayoutView="0" workbookViewId="0" topLeftCell="A101">
      <selection activeCell="I129" sqref="I129"/>
    </sheetView>
  </sheetViews>
  <sheetFormatPr defaultColWidth="9.33203125" defaultRowHeight="10.5"/>
  <cols>
    <col min="1" max="1" width="8.33203125" style="16" customWidth="1"/>
    <col min="2" max="2" width="1.66796875" style="16" customWidth="1"/>
    <col min="3" max="3" width="4.16015625" style="16" customWidth="1"/>
    <col min="4" max="4" width="4.33203125" style="16" customWidth="1"/>
    <col min="5" max="5" width="17.16015625" style="16" customWidth="1"/>
    <col min="6" max="6" width="50.83203125" style="16" customWidth="1"/>
    <col min="7" max="7" width="7" style="16" customWidth="1"/>
    <col min="8" max="8" width="11.5" style="16" customWidth="1"/>
    <col min="9" max="9" width="20.16015625" style="109" customWidth="1"/>
    <col min="10" max="10" width="20.16015625" style="16" customWidth="1"/>
    <col min="11" max="11" width="20.16015625" style="16" hidden="1" customWidth="1"/>
    <col min="12" max="12" width="9.33203125" style="16" customWidth="1"/>
    <col min="13" max="13" width="10.83203125" style="16" hidden="1" customWidth="1"/>
    <col min="14" max="14" width="9.33203125" style="16" customWidth="1"/>
    <col min="15" max="20" width="14.16015625" style="16" hidden="1" customWidth="1"/>
    <col min="21" max="21" width="16.33203125" style="16" hidden="1" customWidth="1"/>
    <col min="22" max="22" width="12.33203125" style="16" customWidth="1"/>
    <col min="23" max="23" width="15" style="16" customWidth="1"/>
    <col min="24" max="24" width="11" style="16" customWidth="1"/>
    <col min="25" max="25" width="15" style="16" customWidth="1"/>
    <col min="26" max="26" width="16.33203125" style="16" customWidth="1"/>
    <col min="27" max="27" width="11" style="16" customWidth="1"/>
    <col min="28" max="28" width="15" style="16" customWidth="1"/>
    <col min="29" max="29" width="16.33203125" style="16" customWidth="1"/>
    <col min="30" max="16384" width="9.33203125" style="16" customWidth="1"/>
  </cols>
  <sheetData>
    <row r="2" spans="12:44" ht="36.75" customHeight="1">
      <c r="L2" s="265" t="s">
        <v>293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R2" s="85" t="s">
        <v>294</v>
      </c>
    </row>
    <row r="3" spans="2:44" ht="6.7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13"/>
      <c r="AR3" s="85" t="s">
        <v>128</v>
      </c>
    </row>
    <row r="4" spans="2:44" ht="24.75" customHeight="1">
      <c r="B4" s="113"/>
      <c r="D4" s="114" t="s">
        <v>295</v>
      </c>
      <c r="L4" s="113"/>
      <c r="M4" s="115" t="s">
        <v>296</v>
      </c>
      <c r="AR4" s="85" t="s">
        <v>297</v>
      </c>
    </row>
    <row r="5" spans="2:12" ht="6.75" customHeight="1">
      <c r="B5" s="113"/>
      <c r="L5" s="113"/>
    </row>
    <row r="6" spans="2:12" ht="12" customHeight="1">
      <c r="B6" s="113"/>
      <c r="D6" s="116" t="s">
        <v>109</v>
      </c>
      <c r="L6" s="113"/>
    </row>
    <row r="7" spans="2:33" ht="16.5" customHeight="1">
      <c r="B7" s="113"/>
      <c r="E7" s="267" t="s">
        <v>298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</row>
    <row r="8" spans="1:29" s="69" customFormat="1" ht="12" customHeight="1">
      <c r="A8" s="17"/>
      <c r="B8" s="117"/>
      <c r="C8" s="17"/>
      <c r="D8" s="116" t="s">
        <v>110</v>
      </c>
      <c r="E8" s="17"/>
      <c r="F8" s="17"/>
      <c r="G8" s="17"/>
      <c r="H8" s="17"/>
      <c r="I8" s="71"/>
      <c r="J8" s="17"/>
      <c r="K8" s="17"/>
      <c r="L8" s="11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s="69" customFormat="1" ht="16.5" customHeight="1">
      <c r="A9" s="17"/>
      <c r="B9" s="117"/>
      <c r="C9" s="17"/>
      <c r="D9" s="17"/>
      <c r="E9" s="262" t="s">
        <v>299</v>
      </c>
      <c r="F9" s="261"/>
      <c r="G9" s="261"/>
      <c r="H9" s="261"/>
      <c r="I9" s="71"/>
      <c r="J9" s="17"/>
      <c r="K9" s="17"/>
      <c r="L9" s="11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s="69" customFormat="1" ht="10.5">
      <c r="A10" s="17"/>
      <c r="B10" s="117"/>
      <c r="C10" s="17"/>
      <c r="D10" s="17"/>
      <c r="E10" s="17"/>
      <c r="F10" s="17"/>
      <c r="G10" s="17"/>
      <c r="H10" s="17"/>
      <c r="I10" s="71"/>
      <c r="J10" s="17"/>
      <c r="K10" s="17"/>
      <c r="L10" s="11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s="69" customFormat="1" ht="12" customHeight="1">
      <c r="A11" s="17"/>
      <c r="B11" s="117"/>
      <c r="C11" s="17"/>
      <c r="D11" s="116" t="s">
        <v>300</v>
      </c>
      <c r="E11" s="17"/>
      <c r="F11" s="15" t="s">
        <v>301</v>
      </c>
      <c r="G11" s="17"/>
      <c r="H11" s="17"/>
      <c r="I11" s="119" t="s">
        <v>302</v>
      </c>
      <c r="J11" s="15" t="s">
        <v>301</v>
      </c>
      <c r="K11" s="17"/>
      <c r="L11" s="11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s="69" customFormat="1" ht="12" customHeight="1">
      <c r="A12" s="17"/>
      <c r="B12" s="117"/>
      <c r="C12" s="17"/>
      <c r="D12" s="116" t="s">
        <v>111</v>
      </c>
      <c r="E12" s="17"/>
      <c r="F12" s="15" t="s">
        <v>303</v>
      </c>
      <c r="G12" s="17"/>
      <c r="H12" s="17"/>
      <c r="I12" s="119" t="s">
        <v>112</v>
      </c>
      <c r="J12" s="120"/>
      <c r="K12" s="17"/>
      <c r="L12" s="11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s="69" customFormat="1" ht="10.5" customHeight="1">
      <c r="A13" s="17"/>
      <c r="B13" s="117"/>
      <c r="C13" s="17"/>
      <c r="D13" s="17"/>
      <c r="E13" s="17"/>
      <c r="F13" s="17"/>
      <c r="G13" s="17"/>
      <c r="H13" s="17"/>
      <c r="I13" s="71"/>
      <c r="J13" s="17"/>
      <c r="K13" s="17"/>
      <c r="L13" s="1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s="69" customFormat="1" ht="12" customHeight="1">
      <c r="A14" s="17"/>
      <c r="B14" s="117"/>
      <c r="C14" s="17"/>
      <c r="D14" s="116" t="s">
        <v>4</v>
      </c>
      <c r="E14" s="17"/>
      <c r="F14" s="17"/>
      <c r="G14" s="17"/>
      <c r="H14" s="17"/>
      <c r="I14" s="119" t="s">
        <v>304</v>
      </c>
      <c r="J14" s="15"/>
      <c r="K14" s="17"/>
      <c r="L14" s="11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s="69" customFormat="1" ht="18" customHeight="1">
      <c r="A15" s="17"/>
      <c r="B15" s="117"/>
      <c r="C15" s="17"/>
      <c r="D15" s="17"/>
      <c r="E15" s="15"/>
      <c r="F15" s="17"/>
      <c r="G15" s="17"/>
      <c r="H15" s="17"/>
      <c r="I15" s="119" t="s">
        <v>305</v>
      </c>
      <c r="J15" s="15"/>
      <c r="K15" s="17"/>
      <c r="L15" s="11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s="69" customFormat="1" ht="6.75" customHeight="1">
      <c r="A16" s="17"/>
      <c r="B16" s="117"/>
      <c r="C16" s="17"/>
      <c r="D16" s="17"/>
      <c r="E16" s="17"/>
      <c r="F16" s="17"/>
      <c r="G16" s="17"/>
      <c r="H16" s="17"/>
      <c r="I16" s="71"/>
      <c r="J16" s="17"/>
      <c r="K16" s="17"/>
      <c r="L16" s="1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s="69" customFormat="1" ht="12" customHeight="1">
      <c r="A17" s="17"/>
      <c r="B17" s="117"/>
      <c r="C17" s="17"/>
      <c r="D17" s="116" t="s">
        <v>114</v>
      </c>
      <c r="E17" s="17"/>
      <c r="F17" s="17"/>
      <c r="G17" s="17"/>
      <c r="H17" s="17"/>
      <c r="I17" s="119" t="s">
        <v>304</v>
      </c>
      <c r="J17" s="121"/>
      <c r="K17" s="17"/>
      <c r="L17" s="1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s="69" customFormat="1" ht="18" customHeight="1">
      <c r="A18" s="17"/>
      <c r="B18" s="117"/>
      <c r="C18" s="17"/>
      <c r="D18" s="17"/>
      <c r="E18" s="268" t="s">
        <v>306</v>
      </c>
      <c r="F18" s="269"/>
      <c r="G18" s="269"/>
      <c r="H18" s="269"/>
      <c r="I18" s="119" t="s">
        <v>305</v>
      </c>
      <c r="J18" s="121"/>
      <c r="K18" s="17"/>
      <c r="L18" s="11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s="69" customFormat="1" ht="6.75" customHeight="1">
      <c r="A19" s="17"/>
      <c r="B19" s="117"/>
      <c r="C19" s="17"/>
      <c r="D19" s="17"/>
      <c r="E19" s="17"/>
      <c r="F19" s="17"/>
      <c r="G19" s="17"/>
      <c r="H19" s="17"/>
      <c r="I19" s="71"/>
      <c r="J19" s="17"/>
      <c r="K19" s="17"/>
      <c r="L19" s="11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s="69" customFormat="1" ht="12" customHeight="1">
      <c r="A20" s="17"/>
      <c r="B20" s="117"/>
      <c r="C20" s="17"/>
      <c r="D20" s="116" t="s">
        <v>113</v>
      </c>
      <c r="E20" s="17"/>
      <c r="F20" s="17"/>
      <c r="G20" s="17"/>
      <c r="H20" s="17"/>
      <c r="I20" s="119" t="s">
        <v>304</v>
      </c>
      <c r="J20" s="15"/>
      <c r="K20" s="17"/>
      <c r="L20" s="11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s="69" customFormat="1" ht="18" customHeight="1">
      <c r="A21" s="17"/>
      <c r="B21" s="117"/>
      <c r="C21" s="17"/>
      <c r="D21" s="17"/>
      <c r="E21" s="15"/>
      <c r="F21" s="17"/>
      <c r="G21" s="17"/>
      <c r="H21" s="17"/>
      <c r="I21" s="119" t="s">
        <v>305</v>
      </c>
      <c r="J21" s="15"/>
      <c r="K21" s="17"/>
      <c r="L21" s="1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s="69" customFormat="1" ht="6.75" customHeight="1">
      <c r="A22" s="17"/>
      <c r="B22" s="117"/>
      <c r="C22" s="17"/>
      <c r="D22" s="17"/>
      <c r="E22" s="17"/>
      <c r="F22" s="17"/>
      <c r="G22" s="17"/>
      <c r="H22" s="17"/>
      <c r="I22" s="71"/>
      <c r="J22" s="17"/>
      <c r="K22" s="17"/>
      <c r="L22" s="11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s="69" customFormat="1" ht="12" customHeight="1">
      <c r="A23" s="17"/>
      <c r="B23" s="117"/>
      <c r="C23" s="17"/>
      <c r="D23" s="116" t="s">
        <v>307</v>
      </c>
      <c r="E23" s="17"/>
      <c r="F23" s="17"/>
      <c r="G23" s="17"/>
      <c r="H23" s="17"/>
      <c r="I23" s="119" t="s">
        <v>304</v>
      </c>
      <c r="J23" s="15"/>
      <c r="K23" s="17"/>
      <c r="L23" s="11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s="69" customFormat="1" ht="18" customHeight="1">
      <c r="A24" s="17"/>
      <c r="B24" s="117"/>
      <c r="C24" s="17"/>
      <c r="D24" s="17"/>
      <c r="E24" s="15"/>
      <c r="F24" s="17"/>
      <c r="G24" s="17"/>
      <c r="H24" s="17"/>
      <c r="I24" s="119" t="s">
        <v>305</v>
      </c>
      <c r="J24" s="15"/>
      <c r="K24" s="17"/>
      <c r="L24" s="11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s="69" customFormat="1" ht="6.75" customHeight="1">
      <c r="A25" s="17"/>
      <c r="B25" s="117"/>
      <c r="C25" s="17"/>
      <c r="D25" s="17"/>
      <c r="E25" s="17"/>
      <c r="F25" s="17"/>
      <c r="G25" s="17"/>
      <c r="H25" s="17"/>
      <c r="I25" s="71"/>
      <c r="J25" s="17"/>
      <c r="K25" s="17"/>
      <c r="L25" s="11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s="69" customFormat="1" ht="12" customHeight="1">
      <c r="A26" s="17"/>
      <c r="B26" s="117"/>
      <c r="C26" s="17"/>
      <c r="D26" s="116" t="s">
        <v>308</v>
      </c>
      <c r="E26" s="17"/>
      <c r="F26" s="17"/>
      <c r="G26" s="17"/>
      <c r="H26" s="17"/>
      <c r="I26" s="71"/>
      <c r="J26" s="17"/>
      <c r="K26" s="17"/>
      <c r="L26" s="11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126" customFormat="1" ht="16.5" customHeight="1">
      <c r="A27" s="122"/>
      <c r="B27" s="123"/>
      <c r="C27" s="122"/>
      <c r="D27" s="122"/>
      <c r="E27" s="270" t="s">
        <v>301</v>
      </c>
      <c r="F27" s="270"/>
      <c r="G27" s="270"/>
      <c r="H27" s="270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</row>
    <row r="28" spans="1:29" s="69" customFormat="1" ht="6.75" customHeight="1">
      <c r="A28" s="17"/>
      <c r="B28" s="117"/>
      <c r="C28" s="17"/>
      <c r="D28" s="17"/>
      <c r="E28" s="17"/>
      <c r="F28" s="17"/>
      <c r="G28" s="17"/>
      <c r="H28" s="17"/>
      <c r="I28" s="71"/>
      <c r="J28" s="17"/>
      <c r="K28" s="17"/>
      <c r="L28" s="11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s="69" customFormat="1" ht="6.75" customHeight="1">
      <c r="A29" s="17"/>
      <c r="B29" s="117"/>
      <c r="C29" s="17"/>
      <c r="D29" s="127"/>
      <c r="E29" s="127"/>
      <c r="F29" s="127"/>
      <c r="G29" s="127"/>
      <c r="H29" s="127"/>
      <c r="I29" s="128"/>
      <c r="J29" s="127"/>
      <c r="K29" s="127"/>
      <c r="L29" s="11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s="69" customFormat="1" ht="24.75" customHeight="1">
      <c r="A30" s="17"/>
      <c r="B30" s="117"/>
      <c r="C30" s="17"/>
      <c r="D30" s="129" t="s">
        <v>309</v>
      </c>
      <c r="E30" s="17"/>
      <c r="F30" s="17"/>
      <c r="G30" s="17"/>
      <c r="H30" s="17"/>
      <c r="I30" s="71"/>
      <c r="J30" s="130">
        <f>ROUND(J117,2)</f>
        <v>0</v>
      </c>
      <c r="K30" s="17"/>
      <c r="L30" s="11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s="69" customFormat="1" ht="6.75" customHeight="1">
      <c r="A31" s="17"/>
      <c r="B31" s="117"/>
      <c r="C31" s="17"/>
      <c r="D31" s="127"/>
      <c r="E31" s="127"/>
      <c r="F31" s="127"/>
      <c r="G31" s="127"/>
      <c r="H31" s="127"/>
      <c r="I31" s="128"/>
      <c r="J31" s="127"/>
      <c r="K31" s="127"/>
      <c r="L31" s="11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69" customFormat="1" ht="14.25" customHeight="1">
      <c r="A32" s="17"/>
      <c r="B32" s="117"/>
      <c r="C32" s="17"/>
      <c r="D32" s="17"/>
      <c r="E32" s="17"/>
      <c r="F32" s="131" t="s">
        <v>310</v>
      </c>
      <c r="G32" s="17"/>
      <c r="H32" s="17"/>
      <c r="I32" s="132" t="s">
        <v>311</v>
      </c>
      <c r="J32" s="131" t="s">
        <v>312</v>
      </c>
      <c r="K32" s="17"/>
      <c r="L32" s="11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69" customFormat="1" ht="14.25" customHeight="1">
      <c r="A33" s="17"/>
      <c r="B33" s="117"/>
      <c r="C33" s="17"/>
      <c r="D33" s="133" t="s">
        <v>313</v>
      </c>
      <c r="E33" s="116" t="s">
        <v>314</v>
      </c>
      <c r="F33" s="134">
        <f>ROUND((SUM(BC117:BC130)),2)</f>
        <v>0</v>
      </c>
      <c r="G33" s="17"/>
      <c r="H33" s="17"/>
      <c r="I33" s="135">
        <v>0.2</v>
      </c>
      <c r="J33" s="134">
        <f>ROUND(((SUM(BC117:BC130))*I33),2)</f>
        <v>0</v>
      </c>
      <c r="K33" s="17"/>
      <c r="L33" s="11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69" customFormat="1" ht="14.25" customHeight="1">
      <c r="A34" s="17"/>
      <c r="B34" s="117"/>
      <c r="C34" s="17"/>
      <c r="D34" s="17"/>
      <c r="E34" s="116" t="s">
        <v>315</v>
      </c>
      <c r="F34" s="134">
        <f>ROUND((SUM(BD117:BD130)),2)</f>
        <v>0</v>
      </c>
      <c r="G34" s="17"/>
      <c r="H34" s="17"/>
      <c r="I34" s="135">
        <v>0.2</v>
      </c>
      <c r="J34" s="134">
        <f>ROUND(((SUM(BD117:BD130))*I34),2)</f>
        <v>0</v>
      </c>
      <c r="K34" s="17"/>
      <c r="L34" s="11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69" customFormat="1" ht="14.25" customHeight="1" hidden="1">
      <c r="A35" s="17"/>
      <c r="B35" s="117"/>
      <c r="C35" s="17"/>
      <c r="D35" s="17"/>
      <c r="E35" s="116" t="s">
        <v>316</v>
      </c>
      <c r="F35" s="134">
        <f>ROUND((SUM(BE117:BE130)),2)</f>
        <v>0</v>
      </c>
      <c r="G35" s="17"/>
      <c r="H35" s="17"/>
      <c r="I35" s="135">
        <v>0.2</v>
      </c>
      <c r="J35" s="134">
        <f>0</f>
        <v>0</v>
      </c>
      <c r="K35" s="17"/>
      <c r="L35" s="11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69" customFormat="1" ht="14.25" customHeight="1" hidden="1">
      <c r="A36" s="17"/>
      <c r="B36" s="117"/>
      <c r="C36" s="17"/>
      <c r="D36" s="17"/>
      <c r="E36" s="116" t="s">
        <v>317</v>
      </c>
      <c r="F36" s="134">
        <f>ROUND((SUM(BF117:BF130)),2)</f>
        <v>0</v>
      </c>
      <c r="G36" s="17"/>
      <c r="H36" s="17"/>
      <c r="I36" s="135">
        <v>0.2</v>
      </c>
      <c r="J36" s="134">
        <f>0</f>
        <v>0</v>
      </c>
      <c r="K36" s="17"/>
      <c r="L36" s="11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69" customFormat="1" ht="14.25" customHeight="1" hidden="1">
      <c r="A37" s="17"/>
      <c r="B37" s="117"/>
      <c r="C37" s="17"/>
      <c r="D37" s="17"/>
      <c r="E37" s="116" t="s">
        <v>318</v>
      </c>
      <c r="F37" s="134">
        <f>ROUND((SUM(BG117:BG130)),2)</f>
        <v>0</v>
      </c>
      <c r="G37" s="17"/>
      <c r="H37" s="17"/>
      <c r="I37" s="135">
        <v>0</v>
      </c>
      <c r="J37" s="134">
        <f>0</f>
        <v>0</v>
      </c>
      <c r="K37" s="17"/>
      <c r="L37" s="11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69" customFormat="1" ht="6.75" customHeight="1">
      <c r="A38" s="17"/>
      <c r="B38" s="117"/>
      <c r="C38" s="17"/>
      <c r="D38" s="17"/>
      <c r="E38" s="17"/>
      <c r="F38" s="17"/>
      <c r="G38" s="17"/>
      <c r="H38" s="17"/>
      <c r="I38" s="71"/>
      <c r="J38" s="17"/>
      <c r="K38" s="17"/>
      <c r="L38" s="11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69" customFormat="1" ht="24.75" customHeight="1">
      <c r="A39" s="17"/>
      <c r="B39" s="117"/>
      <c r="C39" s="136"/>
      <c r="D39" s="137" t="s">
        <v>319</v>
      </c>
      <c r="E39" s="138"/>
      <c r="F39" s="138"/>
      <c r="G39" s="139" t="s">
        <v>320</v>
      </c>
      <c r="H39" s="140" t="s">
        <v>321</v>
      </c>
      <c r="I39" s="141"/>
      <c r="J39" s="142">
        <f>SUM(J30:J37)</f>
        <v>0</v>
      </c>
      <c r="K39" s="143"/>
      <c r="L39" s="11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69" customFormat="1" ht="14.25" customHeight="1">
      <c r="A40" s="17"/>
      <c r="B40" s="117"/>
      <c r="C40" s="17"/>
      <c r="D40" s="17"/>
      <c r="E40" s="17"/>
      <c r="F40" s="17"/>
      <c r="G40" s="17"/>
      <c r="H40" s="17"/>
      <c r="I40" s="71"/>
      <c r="J40" s="17"/>
      <c r="K40" s="17"/>
      <c r="L40" s="11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2:12" ht="14.25" customHeight="1">
      <c r="B41" s="113"/>
      <c r="L41" s="113"/>
    </row>
    <row r="42" spans="2:12" ht="14.25" customHeight="1">
      <c r="B42" s="113"/>
      <c r="L42" s="113"/>
    </row>
    <row r="43" spans="2:12" ht="14.25" customHeight="1">
      <c r="B43" s="113"/>
      <c r="L43" s="113"/>
    </row>
    <row r="44" spans="2:12" ht="14.25" customHeight="1">
      <c r="B44" s="113"/>
      <c r="L44" s="113"/>
    </row>
    <row r="45" spans="2:12" ht="14.25" customHeight="1">
      <c r="B45" s="113"/>
      <c r="L45" s="113"/>
    </row>
    <row r="46" spans="2:12" ht="14.25" customHeight="1">
      <c r="B46" s="113"/>
      <c r="L46" s="113"/>
    </row>
    <row r="47" spans="2:12" ht="14.25" customHeight="1">
      <c r="B47" s="113"/>
      <c r="L47" s="113"/>
    </row>
    <row r="48" spans="2:12" ht="14.25" customHeight="1">
      <c r="B48" s="113"/>
      <c r="L48" s="113"/>
    </row>
    <row r="49" spans="2:12" ht="14.25" customHeight="1">
      <c r="B49" s="113"/>
      <c r="L49" s="113"/>
    </row>
    <row r="50" spans="2:12" s="69" customFormat="1" ht="14.25" customHeight="1">
      <c r="B50" s="118"/>
      <c r="D50" s="144" t="s">
        <v>322</v>
      </c>
      <c r="E50" s="145"/>
      <c r="F50" s="145"/>
      <c r="G50" s="144" t="s">
        <v>323</v>
      </c>
      <c r="H50" s="145"/>
      <c r="I50" s="146"/>
      <c r="J50" s="145"/>
      <c r="K50" s="145"/>
      <c r="L50" s="118"/>
    </row>
    <row r="51" spans="2:12" ht="10.5">
      <c r="B51" s="113"/>
      <c r="L51" s="113"/>
    </row>
    <row r="52" spans="2:12" ht="10.5">
      <c r="B52" s="113"/>
      <c r="L52" s="113"/>
    </row>
    <row r="53" spans="2:12" ht="10.5">
      <c r="B53" s="113"/>
      <c r="L53" s="113"/>
    </row>
    <row r="54" spans="2:12" ht="10.5">
      <c r="B54" s="113"/>
      <c r="L54" s="113"/>
    </row>
    <row r="55" spans="2:12" ht="10.5">
      <c r="B55" s="113"/>
      <c r="L55" s="113"/>
    </row>
    <row r="56" spans="2:12" ht="10.5">
      <c r="B56" s="113"/>
      <c r="L56" s="113"/>
    </row>
    <row r="57" spans="2:12" ht="10.5">
      <c r="B57" s="113"/>
      <c r="L57" s="113"/>
    </row>
    <row r="58" spans="2:12" ht="10.5">
      <c r="B58" s="113"/>
      <c r="L58" s="113"/>
    </row>
    <row r="59" spans="2:12" ht="10.5">
      <c r="B59" s="113"/>
      <c r="L59" s="113"/>
    </row>
    <row r="60" spans="2:12" ht="10.5">
      <c r="B60" s="113"/>
      <c r="L60" s="113"/>
    </row>
    <row r="61" spans="1:29" s="69" customFormat="1" ht="12.75">
      <c r="A61" s="17"/>
      <c r="B61" s="117"/>
      <c r="C61" s="17"/>
      <c r="D61" s="147" t="s">
        <v>324</v>
      </c>
      <c r="E61" s="148"/>
      <c r="F61" s="149" t="s">
        <v>325</v>
      </c>
      <c r="G61" s="147" t="s">
        <v>324</v>
      </c>
      <c r="H61" s="148"/>
      <c r="I61" s="150"/>
      <c r="J61" s="151" t="s">
        <v>325</v>
      </c>
      <c r="K61" s="148"/>
      <c r="L61" s="11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2:12" ht="10.5">
      <c r="B62" s="113"/>
      <c r="L62" s="113"/>
    </row>
    <row r="63" spans="2:12" ht="10.5">
      <c r="B63" s="113"/>
      <c r="L63" s="113"/>
    </row>
    <row r="64" spans="2:12" ht="10.5">
      <c r="B64" s="113"/>
      <c r="L64" s="113"/>
    </row>
    <row r="65" spans="1:29" s="69" customFormat="1" ht="12.75">
      <c r="A65" s="17"/>
      <c r="B65" s="117"/>
      <c r="C65" s="17"/>
      <c r="D65" s="144" t="s">
        <v>326</v>
      </c>
      <c r="E65" s="152"/>
      <c r="F65" s="152"/>
      <c r="G65" s="144" t="s">
        <v>327</v>
      </c>
      <c r="H65" s="152"/>
      <c r="I65" s="153"/>
      <c r="J65" s="152"/>
      <c r="K65" s="152"/>
      <c r="L65" s="11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2:12" ht="10.5">
      <c r="B66" s="113"/>
      <c r="L66" s="113"/>
    </row>
    <row r="67" spans="2:12" ht="10.5">
      <c r="B67" s="113"/>
      <c r="L67" s="113"/>
    </row>
    <row r="68" spans="2:12" ht="10.5">
      <c r="B68" s="113"/>
      <c r="L68" s="113"/>
    </row>
    <row r="69" spans="2:12" ht="10.5">
      <c r="B69" s="113"/>
      <c r="L69" s="113"/>
    </row>
    <row r="70" spans="2:12" ht="10.5">
      <c r="B70" s="113"/>
      <c r="L70" s="113"/>
    </row>
    <row r="71" spans="2:12" ht="10.5">
      <c r="B71" s="113"/>
      <c r="L71" s="113"/>
    </row>
    <row r="72" spans="2:12" ht="10.5">
      <c r="B72" s="113"/>
      <c r="L72" s="113"/>
    </row>
    <row r="73" spans="2:12" ht="10.5">
      <c r="B73" s="113"/>
      <c r="L73" s="113"/>
    </row>
    <row r="74" spans="2:12" ht="10.5">
      <c r="B74" s="113"/>
      <c r="L74" s="113"/>
    </row>
    <row r="75" spans="2:12" ht="10.5">
      <c r="B75" s="113"/>
      <c r="L75" s="113"/>
    </row>
    <row r="76" spans="1:29" s="69" customFormat="1" ht="12.75">
      <c r="A76" s="17"/>
      <c r="B76" s="117"/>
      <c r="C76" s="17"/>
      <c r="D76" s="147" t="s">
        <v>324</v>
      </c>
      <c r="E76" s="148"/>
      <c r="F76" s="149" t="s">
        <v>325</v>
      </c>
      <c r="G76" s="147" t="s">
        <v>324</v>
      </c>
      <c r="H76" s="148"/>
      <c r="I76" s="150"/>
      <c r="J76" s="151" t="s">
        <v>325</v>
      </c>
      <c r="K76" s="148"/>
      <c r="L76" s="11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69" customFormat="1" ht="14.25" customHeight="1">
      <c r="A77" s="17"/>
      <c r="B77" s="154"/>
      <c r="C77" s="155"/>
      <c r="D77" s="155"/>
      <c r="E77" s="155"/>
      <c r="F77" s="155"/>
      <c r="G77" s="155"/>
      <c r="H77" s="155"/>
      <c r="I77" s="156"/>
      <c r="J77" s="155"/>
      <c r="K77" s="155"/>
      <c r="L77" s="11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81" spans="1:29" s="69" customFormat="1" ht="6.75" customHeight="1">
      <c r="A81" s="17"/>
      <c r="B81" s="157"/>
      <c r="C81" s="67"/>
      <c r="D81" s="67"/>
      <c r="E81" s="67"/>
      <c r="F81" s="67"/>
      <c r="G81" s="67"/>
      <c r="H81" s="67"/>
      <c r="I81" s="68"/>
      <c r="J81" s="67"/>
      <c r="K81" s="67"/>
      <c r="L81" s="11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69" customFormat="1" ht="24.75" customHeight="1">
      <c r="A82" s="17"/>
      <c r="B82" s="117"/>
      <c r="C82" s="114" t="s">
        <v>328</v>
      </c>
      <c r="D82" s="17"/>
      <c r="E82" s="17"/>
      <c r="F82" s="17"/>
      <c r="G82" s="17"/>
      <c r="H82" s="17"/>
      <c r="I82" s="71"/>
      <c r="J82" s="17"/>
      <c r="K82" s="17"/>
      <c r="L82" s="11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69" customFormat="1" ht="6.75" customHeight="1">
      <c r="A83" s="17"/>
      <c r="B83" s="117"/>
      <c r="C83" s="17"/>
      <c r="D83" s="17"/>
      <c r="E83" s="17"/>
      <c r="F83" s="17"/>
      <c r="G83" s="17"/>
      <c r="H83" s="17"/>
      <c r="I83" s="71"/>
      <c r="J83" s="17"/>
      <c r="K83" s="17"/>
      <c r="L83" s="11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69" customFormat="1" ht="12" customHeight="1">
      <c r="A84" s="17"/>
      <c r="B84" s="117"/>
      <c r="C84" s="116" t="s">
        <v>109</v>
      </c>
      <c r="D84" s="17"/>
      <c r="E84" s="17"/>
      <c r="F84" s="17"/>
      <c r="G84" s="17"/>
      <c r="H84" s="17"/>
      <c r="I84" s="71"/>
      <c r="J84" s="17"/>
      <c r="K84" s="17"/>
      <c r="L84" s="11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69" customFormat="1" ht="16.5" customHeight="1">
      <c r="A85" s="17"/>
      <c r="B85" s="117"/>
      <c r="C85" s="17"/>
      <c r="D85" s="17"/>
      <c r="E85" s="263" t="str">
        <f>E7</f>
        <v>BA-DPB KRASNANY VESTIBUL</v>
      </c>
      <c r="F85" s="264"/>
      <c r="G85" s="264"/>
      <c r="H85" s="264"/>
      <c r="I85" s="71"/>
      <c r="J85" s="17"/>
      <c r="K85" s="17"/>
      <c r="L85" s="11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69" customFormat="1" ht="12" customHeight="1">
      <c r="A86" s="17"/>
      <c r="B86" s="117"/>
      <c r="C86" s="116" t="s">
        <v>110</v>
      </c>
      <c r="D86" s="17"/>
      <c r="E86" s="17"/>
      <c r="F86" s="17"/>
      <c r="G86" s="17"/>
      <c r="H86" s="17"/>
      <c r="I86" s="71"/>
      <c r="J86" s="17"/>
      <c r="K86" s="17"/>
      <c r="L86" s="11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69" customFormat="1" ht="16.5" customHeight="1">
      <c r="A87" s="17"/>
      <c r="B87" s="117"/>
      <c r="C87" s="17"/>
      <c r="D87" s="17"/>
      <c r="E87" s="262" t="str">
        <f>E9</f>
        <v>NOVÉ OSVETLENIE + podhlad</v>
      </c>
      <c r="F87" s="261"/>
      <c r="G87" s="261"/>
      <c r="H87" s="261"/>
      <c r="I87" s="71"/>
      <c r="J87" s="17"/>
      <c r="K87" s="17"/>
      <c r="L87" s="11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69" customFormat="1" ht="6.75" customHeight="1">
      <c r="A88" s="17"/>
      <c r="B88" s="117"/>
      <c r="C88" s="17"/>
      <c r="D88" s="17"/>
      <c r="E88" s="17"/>
      <c r="F88" s="17"/>
      <c r="G88" s="17"/>
      <c r="H88" s="17"/>
      <c r="I88" s="71"/>
      <c r="J88" s="17"/>
      <c r="K88" s="17"/>
      <c r="L88" s="11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69" customFormat="1" ht="12" customHeight="1">
      <c r="A89" s="17"/>
      <c r="B89" s="117"/>
      <c r="C89" s="116" t="s">
        <v>111</v>
      </c>
      <c r="D89" s="17"/>
      <c r="E89" s="17"/>
      <c r="F89" s="15" t="str">
        <f>F12</f>
        <v> </v>
      </c>
      <c r="G89" s="17"/>
      <c r="H89" s="17"/>
      <c r="I89" s="119" t="s">
        <v>112</v>
      </c>
      <c r="J89" s="120">
        <f>IF(J12="","",J12)</f>
      </c>
      <c r="K89" s="17"/>
      <c r="L89" s="11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69" customFormat="1" ht="6.75" customHeight="1">
      <c r="A90" s="17"/>
      <c r="B90" s="117"/>
      <c r="C90" s="17"/>
      <c r="D90" s="17"/>
      <c r="E90" s="17"/>
      <c r="F90" s="17"/>
      <c r="G90" s="17"/>
      <c r="H90" s="17"/>
      <c r="I90" s="71"/>
      <c r="J90" s="17"/>
      <c r="K90" s="17"/>
      <c r="L90" s="11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69" customFormat="1" ht="15" customHeight="1">
      <c r="A91" s="17"/>
      <c r="B91" s="117"/>
      <c r="C91" s="116" t="s">
        <v>4</v>
      </c>
      <c r="D91" s="17"/>
      <c r="E91" s="17"/>
      <c r="F91" s="15">
        <f>E15</f>
        <v>0</v>
      </c>
      <c r="G91" s="17"/>
      <c r="H91" s="17"/>
      <c r="I91" s="119" t="s">
        <v>113</v>
      </c>
      <c r="J91" s="14">
        <f>E21</f>
        <v>0</v>
      </c>
      <c r="K91" s="17"/>
      <c r="L91" s="118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69" customFormat="1" ht="15" customHeight="1">
      <c r="A92" s="17"/>
      <c r="B92" s="117"/>
      <c r="C92" s="116" t="s">
        <v>114</v>
      </c>
      <c r="D92" s="17"/>
      <c r="E92" s="17"/>
      <c r="F92" s="15" t="str">
        <f>IF(E18="","",E18)</f>
        <v>EASYBAU VG sro</v>
      </c>
      <c r="G92" s="17"/>
      <c r="H92" s="17"/>
      <c r="I92" s="119" t="s">
        <v>115</v>
      </c>
      <c r="J92" s="14">
        <f>E24</f>
        <v>0</v>
      </c>
      <c r="K92" s="17"/>
      <c r="L92" s="11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69" customFormat="1" ht="9.75" customHeight="1">
      <c r="A93" s="17"/>
      <c r="B93" s="117"/>
      <c r="C93" s="17"/>
      <c r="D93" s="17"/>
      <c r="E93" s="17"/>
      <c r="F93" s="17"/>
      <c r="G93" s="17"/>
      <c r="H93" s="17"/>
      <c r="I93" s="71"/>
      <c r="J93" s="17"/>
      <c r="K93" s="17"/>
      <c r="L93" s="118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69" customFormat="1" ht="29.25" customHeight="1">
      <c r="A94" s="17"/>
      <c r="B94" s="117"/>
      <c r="C94" s="158" t="s">
        <v>329</v>
      </c>
      <c r="D94" s="136"/>
      <c r="E94" s="136"/>
      <c r="F94" s="136"/>
      <c r="G94" s="136"/>
      <c r="H94" s="136"/>
      <c r="I94" s="159"/>
      <c r="J94" s="160" t="s">
        <v>121</v>
      </c>
      <c r="K94" s="136"/>
      <c r="L94" s="118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69" customFormat="1" ht="9.75" customHeight="1">
      <c r="A95" s="17"/>
      <c r="B95" s="117"/>
      <c r="C95" s="17"/>
      <c r="D95" s="17"/>
      <c r="E95" s="17"/>
      <c r="F95" s="17"/>
      <c r="G95" s="17"/>
      <c r="H95" s="17"/>
      <c r="I95" s="71"/>
      <c r="J95" s="17"/>
      <c r="K95" s="17"/>
      <c r="L95" s="118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45" s="69" customFormat="1" ht="22.5" customHeight="1">
      <c r="A96" s="17"/>
      <c r="B96" s="117"/>
      <c r="C96" s="161" t="s">
        <v>123</v>
      </c>
      <c r="D96" s="17"/>
      <c r="E96" s="17"/>
      <c r="F96" s="17"/>
      <c r="G96" s="17"/>
      <c r="H96" s="17"/>
      <c r="I96" s="71"/>
      <c r="J96" s="130">
        <f>J117</f>
        <v>0</v>
      </c>
      <c r="K96" s="17"/>
      <c r="L96" s="118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S96" s="85" t="s">
        <v>125</v>
      </c>
    </row>
    <row r="97" spans="2:12" s="162" customFormat="1" ht="24.75" customHeight="1">
      <c r="B97" s="163"/>
      <c r="D97" s="164" t="s">
        <v>330</v>
      </c>
      <c r="E97" s="165"/>
      <c r="F97" s="165"/>
      <c r="G97" s="165"/>
      <c r="H97" s="165"/>
      <c r="I97" s="166"/>
      <c r="J97" s="167">
        <f>J118</f>
        <v>0</v>
      </c>
      <c r="L97" s="163"/>
    </row>
    <row r="98" spans="1:29" s="69" customFormat="1" ht="21.75" customHeight="1">
      <c r="A98" s="17"/>
      <c r="B98" s="117"/>
      <c r="C98" s="17"/>
      <c r="D98" s="17"/>
      <c r="E98" s="17"/>
      <c r="F98" s="17"/>
      <c r="G98" s="17"/>
      <c r="H98" s="17"/>
      <c r="I98" s="71"/>
      <c r="J98" s="17"/>
      <c r="K98" s="17"/>
      <c r="L98" s="118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69" customFormat="1" ht="6.75" customHeight="1">
      <c r="A99" s="17"/>
      <c r="B99" s="154"/>
      <c r="C99" s="155"/>
      <c r="D99" s="155"/>
      <c r="E99" s="155"/>
      <c r="F99" s="155"/>
      <c r="G99" s="155"/>
      <c r="H99" s="155"/>
      <c r="I99" s="156"/>
      <c r="J99" s="155"/>
      <c r="K99" s="155"/>
      <c r="L99" s="118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3" spans="1:29" s="69" customFormat="1" ht="6.75" customHeight="1">
      <c r="A103" s="17"/>
      <c r="B103" s="157"/>
      <c r="C103" s="67"/>
      <c r="D103" s="67"/>
      <c r="E103" s="67"/>
      <c r="F103" s="67"/>
      <c r="G103" s="67"/>
      <c r="H103" s="67"/>
      <c r="I103" s="68"/>
      <c r="J103" s="67"/>
      <c r="K103" s="67"/>
      <c r="L103" s="118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69" customFormat="1" ht="24.75" customHeight="1">
      <c r="A104" s="17"/>
      <c r="B104" s="117"/>
      <c r="C104" s="114" t="s">
        <v>108</v>
      </c>
      <c r="D104" s="17"/>
      <c r="E104" s="17"/>
      <c r="F104" s="17"/>
      <c r="G104" s="17"/>
      <c r="H104" s="17"/>
      <c r="I104" s="71"/>
      <c r="J104" s="17"/>
      <c r="K104" s="17"/>
      <c r="L104" s="118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69" customFormat="1" ht="6.75" customHeight="1">
      <c r="A105" s="17"/>
      <c r="B105" s="117"/>
      <c r="C105" s="17"/>
      <c r="D105" s="17"/>
      <c r="E105" s="17"/>
      <c r="F105" s="17"/>
      <c r="G105" s="17"/>
      <c r="H105" s="17"/>
      <c r="I105" s="71"/>
      <c r="J105" s="17"/>
      <c r="K105" s="17"/>
      <c r="L105" s="118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69" customFormat="1" ht="12" customHeight="1">
      <c r="A106" s="17"/>
      <c r="B106" s="117"/>
      <c r="C106" s="116" t="s">
        <v>109</v>
      </c>
      <c r="D106" s="17"/>
      <c r="E106" s="254" t="s">
        <v>441</v>
      </c>
      <c r="F106" s="17"/>
      <c r="G106" s="17"/>
      <c r="H106" s="17"/>
      <c r="I106" s="71"/>
      <c r="J106" s="17"/>
      <c r="K106" s="17"/>
      <c r="L106" s="118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69" customFormat="1" ht="16.5" customHeight="1">
      <c r="A107" s="17"/>
      <c r="B107" s="117"/>
      <c r="C107" s="17"/>
      <c r="D107" s="17"/>
      <c r="E107" s="263" t="str">
        <f>E7</f>
        <v>BA-DPB KRASNANY VESTIBUL</v>
      </c>
      <c r="F107" s="264"/>
      <c r="G107" s="264"/>
      <c r="H107" s="264"/>
      <c r="I107" s="71"/>
      <c r="J107" s="17"/>
      <c r="K107" s="17"/>
      <c r="L107" s="118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69" customFormat="1" ht="12" customHeight="1">
      <c r="A108" s="17"/>
      <c r="B108" s="117"/>
      <c r="C108" s="116" t="s">
        <v>110</v>
      </c>
      <c r="D108" s="17"/>
      <c r="E108" s="17"/>
      <c r="F108" s="17"/>
      <c r="G108" s="17"/>
      <c r="H108" s="17"/>
      <c r="I108" s="71"/>
      <c r="J108" s="17"/>
      <c r="K108" s="17"/>
      <c r="L108" s="118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69" customFormat="1" ht="16.5" customHeight="1">
      <c r="A109" s="17"/>
      <c r="B109" s="117"/>
      <c r="C109" s="17"/>
      <c r="D109" s="17"/>
      <c r="E109" s="262" t="str">
        <f>E9</f>
        <v>NOVÉ OSVETLENIE + podhlad</v>
      </c>
      <c r="F109" s="261"/>
      <c r="G109" s="261"/>
      <c r="H109" s="261"/>
      <c r="I109" s="71"/>
      <c r="J109" s="17"/>
      <c r="K109" s="17"/>
      <c r="L109" s="118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69" customFormat="1" ht="6.75" customHeight="1">
      <c r="A110" s="17"/>
      <c r="B110" s="117"/>
      <c r="C110" s="17"/>
      <c r="D110" s="17"/>
      <c r="E110" s="17"/>
      <c r="F110" s="17"/>
      <c r="G110" s="17"/>
      <c r="H110" s="17"/>
      <c r="I110" s="71"/>
      <c r="J110" s="17"/>
      <c r="K110" s="17"/>
      <c r="L110" s="118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69" customFormat="1" ht="12" customHeight="1">
      <c r="A111" s="17"/>
      <c r="B111" s="117"/>
      <c r="C111" s="116" t="s">
        <v>111</v>
      </c>
      <c r="D111" s="17"/>
      <c r="E111" s="17"/>
      <c r="F111" s="15" t="str">
        <f>F12</f>
        <v> </v>
      </c>
      <c r="G111" s="17"/>
      <c r="H111" s="17"/>
      <c r="I111" s="119" t="s">
        <v>112</v>
      </c>
      <c r="J111" s="120">
        <f>IF(J12="","",J12)</f>
      </c>
      <c r="K111" s="17"/>
      <c r="L111" s="118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69" customFormat="1" ht="6.75" customHeight="1">
      <c r="A112" s="17"/>
      <c r="B112" s="117"/>
      <c r="C112" s="17"/>
      <c r="D112" s="17"/>
      <c r="E112" s="17"/>
      <c r="F112" s="17"/>
      <c r="G112" s="17"/>
      <c r="H112" s="17"/>
      <c r="I112" s="71"/>
      <c r="J112" s="17"/>
      <c r="K112" s="17"/>
      <c r="L112" s="118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69" customFormat="1" ht="15" customHeight="1">
      <c r="A113" s="17"/>
      <c r="B113" s="117"/>
      <c r="C113" s="116" t="s">
        <v>4</v>
      </c>
      <c r="D113" s="17"/>
      <c r="E113" s="17"/>
      <c r="F113" s="15">
        <f>E15</f>
        <v>0</v>
      </c>
      <c r="G113" s="17"/>
      <c r="H113" s="17"/>
      <c r="I113" s="119" t="s">
        <v>113</v>
      </c>
      <c r="J113" s="14">
        <f>E21</f>
        <v>0</v>
      </c>
      <c r="K113" s="17"/>
      <c r="L113" s="118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69" customFormat="1" ht="15" customHeight="1">
      <c r="A114" s="17"/>
      <c r="B114" s="117"/>
      <c r="C114" s="116" t="s">
        <v>5</v>
      </c>
      <c r="D114" s="17"/>
      <c r="E114" s="17"/>
      <c r="F114" s="15"/>
      <c r="G114" s="17"/>
      <c r="H114" s="17"/>
      <c r="I114" s="119" t="s">
        <v>115</v>
      </c>
      <c r="J114" s="14">
        <f>E24</f>
        <v>0</v>
      </c>
      <c r="K114" s="17"/>
      <c r="L114" s="118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69" customFormat="1" ht="9.75" customHeight="1">
      <c r="A115" s="17"/>
      <c r="B115" s="117"/>
      <c r="C115" s="17"/>
      <c r="D115" s="17"/>
      <c r="E115" s="17"/>
      <c r="F115" s="17"/>
      <c r="G115" s="17"/>
      <c r="H115" s="17"/>
      <c r="I115" s="71"/>
      <c r="J115" s="17"/>
      <c r="K115" s="17"/>
      <c r="L115" s="118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83" customFormat="1" ht="29.25" customHeight="1">
      <c r="A116" s="77"/>
      <c r="B116" s="168"/>
      <c r="C116" s="169" t="s">
        <v>116</v>
      </c>
      <c r="D116" s="170" t="s">
        <v>117</v>
      </c>
      <c r="E116" s="170" t="s">
        <v>118</v>
      </c>
      <c r="F116" s="170" t="s">
        <v>12</v>
      </c>
      <c r="G116" s="170" t="s">
        <v>13</v>
      </c>
      <c r="H116" s="170" t="s">
        <v>119</v>
      </c>
      <c r="I116" s="171" t="s">
        <v>120</v>
      </c>
      <c r="J116" s="172" t="s">
        <v>121</v>
      </c>
      <c r="K116" s="173" t="s">
        <v>122</v>
      </c>
      <c r="L116" s="174"/>
      <c r="M116" s="175" t="s">
        <v>301</v>
      </c>
      <c r="N116" s="176"/>
      <c r="O116" s="176" t="s">
        <v>331</v>
      </c>
      <c r="P116" s="176" t="s">
        <v>332</v>
      </c>
      <c r="Q116" s="176" t="s">
        <v>333</v>
      </c>
      <c r="R116" s="176" t="s">
        <v>334</v>
      </c>
      <c r="S116" s="176" t="s">
        <v>335</v>
      </c>
      <c r="T116" s="177" t="s">
        <v>336</v>
      </c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1:61" s="69" customFormat="1" ht="22.5" customHeight="1">
      <c r="A117" s="17"/>
      <c r="B117" s="117"/>
      <c r="C117" s="178" t="s">
        <v>123</v>
      </c>
      <c r="D117" s="17"/>
      <c r="E117" s="17"/>
      <c r="F117" s="17"/>
      <c r="G117" s="17"/>
      <c r="H117" s="17"/>
      <c r="I117" s="71"/>
      <c r="J117" s="2">
        <f>J118</f>
        <v>0</v>
      </c>
      <c r="K117" s="17"/>
      <c r="L117" s="117"/>
      <c r="M117" s="179"/>
      <c r="N117" s="180"/>
      <c r="O117" s="127"/>
      <c r="P117" s="181" t="e">
        <f>#REF!+#REF!+#REF!+P118</f>
        <v>#REF!</v>
      </c>
      <c r="Q117" s="127"/>
      <c r="R117" s="181" t="e">
        <f>#REF!+#REF!+#REF!+R118</f>
        <v>#REF!</v>
      </c>
      <c r="S117" s="127"/>
      <c r="T117" s="182" t="e">
        <f>#REF!+#REF!+#REF!+T118</f>
        <v>#REF!</v>
      </c>
      <c r="U117" s="17"/>
      <c r="V117" s="17"/>
      <c r="W117" s="17"/>
      <c r="X117" s="17"/>
      <c r="Y117" s="17"/>
      <c r="Z117" s="17"/>
      <c r="AA117" s="17"/>
      <c r="AB117" s="17"/>
      <c r="AC117" s="17"/>
      <c r="AR117" s="85"/>
      <c r="AS117" s="85"/>
      <c r="BI117" s="183"/>
    </row>
    <row r="118" spans="2:61" s="184" customFormat="1" ht="25.5" customHeight="1">
      <c r="B118" s="185"/>
      <c r="D118" s="186" t="s">
        <v>124</v>
      </c>
      <c r="E118" s="187" t="s">
        <v>337</v>
      </c>
      <c r="F118" s="187" t="s">
        <v>338</v>
      </c>
      <c r="I118" s="188"/>
      <c r="J118" s="1">
        <f>SUM(J119:J130)</f>
        <v>0</v>
      </c>
      <c r="L118" s="185"/>
      <c r="M118" s="189"/>
      <c r="N118" s="190"/>
      <c r="O118" s="190"/>
      <c r="P118" s="191">
        <f>SUM(P119:P130)</f>
        <v>0</v>
      </c>
      <c r="Q118" s="190"/>
      <c r="R118" s="191">
        <f>SUM(R119:R130)</f>
        <v>0</v>
      </c>
      <c r="S118" s="190"/>
      <c r="T118" s="192">
        <f>SUM(T119:T130)</f>
        <v>0</v>
      </c>
      <c r="AP118" s="186"/>
      <c r="AR118" s="193"/>
      <c r="AS118" s="193"/>
      <c r="AW118" s="186"/>
      <c r="BI118" s="194"/>
    </row>
    <row r="119" spans="1:63" s="69" customFormat="1" ht="16.5" customHeight="1">
      <c r="A119" s="17"/>
      <c r="B119" s="195"/>
      <c r="C119" s="196">
        <v>1</v>
      </c>
      <c r="D119" s="196" t="s">
        <v>130</v>
      </c>
      <c r="E119" s="197" t="s">
        <v>339</v>
      </c>
      <c r="F119" s="198" t="s">
        <v>340</v>
      </c>
      <c r="G119" s="199" t="s">
        <v>36</v>
      </c>
      <c r="H119" s="200">
        <v>20</v>
      </c>
      <c r="I119" s="241"/>
      <c r="J119" s="239">
        <f aca="true" t="shared" si="0" ref="J119:J129">ROUND(I119*H119,3)</f>
        <v>0</v>
      </c>
      <c r="K119" s="99"/>
      <c r="L119" s="117"/>
      <c r="M119" s="202" t="s">
        <v>301</v>
      </c>
      <c r="N119" s="203"/>
      <c r="O119" s="204"/>
      <c r="P119" s="205">
        <f aca="true" t="shared" si="1" ref="P119:P130">O119*H119</f>
        <v>0</v>
      </c>
      <c r="Q119" s="205">
        <v>0</v>
      </c>
      <c r="R119" s="205">
        <f aca="true" t="shared" si="2" ref="R119:R130">Q119*H119</f>
        <v>0</v>
      </c>
      <c r="S119" s="205">
        <v>0</v>
      </c>
      <c r="T119" s="206">
        <f aca="true" t="shared" si="3" ref="T119:T130">S119*H119</f>
        <v>0</v>
      </c>
      <c r="U119" s="17"/>
      <c r="V119" s="17"/>
      <c r="W119" s="17"/>
      <c r="X119" s="17"/>
      <c r="Y119" s="17"/>
      <c r="Z119" s="17"/>
      <c r="AA119" s="17"/>
      <c r="AB119" s="17"/>
      <c r="AC119" s="17"/>
      <c r="AP119" s="207"/>
      <c r="AR119" s="207"/>
      <c r="AS119" s="207"/>
      <c r="AW119" s="85"/>
      <c r="BC119" s="101"/>
      <c r="BD119" s="101"/>
      <c r="BE119" s="101"/>
      <c r="BF119" s="101"/>
      <c r="BG119" s="101"/>
      <c r="BH119" s="85"/>
      <c r="BI119" s="102"/>
      <c r="BJ119" s="85"/>
      <c r="BK119" s="207"/>
    </row>
    <row r="120" spans="1:63" s="69" customFormat="1" ht="22.5" customHeight="1">
      <c r="A120" s="17"/>
      <c r="B120" s="195"/>
      <c r="C120" s="208">
        <v>2</v>
      </c>
      <c r="D120" s="208" t="s">
        <v>93</v>
      </c>
      <c r="E120" s="209" t="s">
        <v>341</v>
      </c>
      <c r="F120" s="210" t="s">
        <v>342</v>
      </c>
      <c r="G120" s="211" t="s">
        <v>36</v>
      </c>
      <c r="H120" s="212">
        <v>20</v>
      </c>
      <c r="I120" s="3"/>
      <c r="J120" s="240">
        <f t="shared" si="0"/>
        <v>0</v>
      </c>
      <c r="K120" s="213"/>
      <c r="L120" s="214"/>
      <c r="M120" s="215" t="s">
        <v>301</v>
      </c>
      <c r="N120" s="216"/>
      <c r="O120" s="204"/>
      <c r="P120" s="205">
        <f t="shared" si="1"/>
        <v>0</v>
      </c>
      <c r="Q120" s="205">
        <v>0</v>
      </c>
      <c r="R120" s="205">
        <f t="shared" si="2"/>
        <v>0</v>
      </c>
      <c r="S120" s="205">
        <v>0</v>
      </c>
      <c r="T120" s="206">
        <f t="shared" si="3"/>
        <v>0</v>
      </c>
      <c r="U120" s="17"/>
      <c r="V120" s="17"/>
      <c r="W120" s="17"/>
      <c r="X120" s="17"/>
      <c r="Y120" s="17"/>
      <c r="Z120" s="17"/>
      <c r="AA120" s="17"/>
      <c r="AB120" s="17"/>
      <c r="AC120" s="17"/>
      <c r="AP120" s="207"/>
      <c r="AR120" s="207"/>
      <c r="AS120" s="207"/>
      <c r="AW120" s="85"/>
      <c r="BC120" s="101"/>
      <c r="BD120" s="101"/>
      <c r="BE120" s="101"/>
      <c r="BF120" s="101"/>
      <c r="BG120" s="101"/>
      <c r="BH120" s="85"/>
      <c r="BI120" s="102"/>
      <c r="BJ120" s="85"/>
      <c r="BK120" s="207"/>
    </row>
    <row r="121" spans="1:63" s="69" customFormat="1" ht="16.5" customHeight="1">
      <c r="A121" s="17"/>
      <c r="B121" s="195"/>
      <c r="C121" s="196">
        <v>3</v>
      </c>
      <c r="D121" s="196" t="s">
        <v>130</v>
      </c>
      <c r="E121" s="197" t="s">
        <v>343</v>
      </c>
      <c r="F121" s="198" t="s">
        <v>344</v>
      </c>
      <c r="G121" s="199" t="s">
        <v>345</v>
      </c>
      <c r="H121" s="200">
        <v>3</v>
      </c>
      <c r="I121" s="4"/>
      <c r="J121" s="239">
        <f t="shared" si="0"/>
        <v>0</v>
      </c>
      <c r="K121" s="99"/>
      <c r="L121" s="117"/>
      <c r="M121" s="202" t="s">
        <v>301</v>
      </c>
      <c r="N121" s="203"/>
      <c r="O121" s="204"/>
      <c r="P121" s="205">
        <f t="shared" si="1"/>
        <v>0</v>
      </c>
      <c r="Q121" s="205">
        <v>0</v>
      </c>
      <c r="R121" s="205">
        <f t="shared" si="2"/>
        <v>0</v>
      </c>
      <c r="S121" s="205">
        <v>0</v>
      </c>
      <c r="T121" s="206">
        <f t="shared" si="3"/>
        <v>0</v>
      </c>
      <c r="U121" s="17"/>
      <c r="V121" s="17"/>
      <c r="W121" s="17"/>
      <c r="X121" s="17"/>
      <c r="Y121" s="17"/>
      <c r="Z121" s="17"/>
      <c r="AA121" s="17"/>
      <c r="AB121" s="17"/>
      <c r="AC121" s="17"/>
      <c r="AP121" s="207"/>
      <c r="AR121" s="207"/>
      <c r="AS121" s="207"/>
      <c r="AW121" s="85"/>
      <c r="BC121" s="101"/>
      <c r="BD121" s="101"/>
      <c r="BE121" s="101"/>
      <c r="BF121" s="101"/>
      <c r="BG121" s="101"/>
      <c r="BH121" s="85"/>
      <c r="BI121" s="102"/>
      <c r="BJ121" s="85"/>
      <c r="BK121" s="207"/>
    </row>
    <row r="122" spans="1:63" s="69" customFormat="1" ht="16.5" customHeight="1">
      <c r="A122" s="17"/>
      <c r="B122" s="195"/>
      <c r="C122" s="196">
        <v>4</v>
      </c>
      <c r="D122" s="196" t="s">
        <v>130</v>
      </c>
      <c r="E122" s="197" t="s">
        <v>346</v>
      </c>
      <c r="F122" s="198" t="s">
        <v>347</v>
      </c>
      <c r="G122" s="199" t="s">
        <v>348</v>
      </c>
      <c r="H122" s="200">
        <v>4</v>
      </c>
      <c r="I122" s="4"/>
      <c r="J122" s="239">
        <f t="shared" si="0"/>
        <v>0</v>
      </c>
      <c r="K122" s="99"/>
      <c r="L122" s="117"/>
      <c r="M122" s="202" t="s">
        <v>301</v>
      </c>
      <c r="N122" s="203"/>
      <c r="O122" s="204"/>
      <c r="P122" s="205">
        <f t="shared" si="1"/>
        <v>0</v>
      </c>
      <c r="Q122" s="205">
        <v>0</v>
      </c>
      <c r="R122" s="205">
        <f t="shared" si="2"/>
        <v>0</v>
      </c>
      <c r="S122" s="205">
        <v>0</v>
      </c>
      <c r="T122" s="206">
        <f t="shared" si="3"/>
        <v>0</v>
      </c>
      <c r="U122" s="17"/>
      <c r="V122" s="17"/>
      <c r="W122" s="17"/>
      <c r="X122" s="17"/>
      <c r="Y122" s="17"/>
      <c r="Z122" s="17"/>
      <c r="AA122" s="17"/>
      <c r="AB122" s="17"/>
      <c r="AC122" s="17"/>
      <c r="AP122" s="207"/>
      <c r="AR122" s="207"/>
      <c r="AS122" s="207"/>
      <c r="AW122" s="85"/>
      <c r="BC122" s="101"/>
      <c r="BD122" s="101"/>
      <c r="BE122" s="101"/>
      <c r="BF122" s="101"/>
      <c r="BG122" s="101"/>
      <c r="BH122" s="85"/>
      <c r="BI122" s="102"/>
      <c r="BJ122" s="85"/>
      <c r="BK122" s="207"/>
    </row>
    <row r="123" spans="1:63" s="69" customFormat="1" ht="16.5" customHeight="1">
      <c r="A123" s="17"/>
      <c r="B123" s="195"/>
      <c r="C123" s="196">
        <v>5</v>
      </c>
      <c r="D123" s="196" t="s">
        <v>130</v>
      </c>
      <c r="E123" s="197" t="s">
        <v>343</v>
      </c>
      <c r="F123" s="198" t="s">
        <v>349</v>
      </c>
      <c r="G123" s="199" t="s">
        <v>348</v>
      </c>
      <c r="H123" s="200">
        <v>4</v>
      </c>
      <c r="I123" s="4"/>
      <c r="J123" s="239">
        <f t="shared" si="0"/>
        <v>0</v>
      </c>
      <c r="K123" s="99"/>
      <c r="L123" s="117"/>
      <c r="M123" s="202" t="s">
        <v>301</v>
      </c>
      <c r="N123" s="203"/>
      <c r="O123" s="204"/>
      <c r="P123" s="205">
        <f t="shared" si="1"/>
        <v>0</v>
      </c>
      <c r="Q123" s="205">
        <v>0</v>
      </c>
      <c r="R123" s="205">
        <f t="shared" si="2"/>
        <v>0</v>
      </c>
      <c r="S123" s="205">
        <v>0</v>
      </c>
      <c r="T123" s="206">
        <f t="shared" si="3"/>
        <v>0</v>
      </c>
      <c r="U123" s="17"/>
      <c r="V123" s="17"/>
      <c r="W123" s="17"/>
      <c r="X123" s="17"/>
      <c r="Y123" s="17"/>
      <c r="Z123" s="17"/>
      <c r="AA123" s="17"/>
      <c r="AB123" s="17"/>
      <c r="AC123" s="17"/>
      <c r="AP123" s="207"/>
      <c r="AR123" s="207"/>
      <c r="AS123" s="207"/>
      <c r="AW123" s="85"/>
      <c r="BC123" s="101"/>
      <c r="BD123" s="101"/>
      <c r="BE123" s="101"/>
      <c r="BF123" s="101"/>
      <c r="BG123" s="101"/>
      <c r="BH123" s="85"/>
      <c r="BI123" s="102"/>
      <c r="BJ123" s="85"/>
      <c r="BK123" s="207"/>
    </row>
    <row r="124" spans="1:63" s="69" customFormat="1" ht="16.5" customHeight="1">
      <c r="A124" s="17"/>
      <c r="B124" s="195"/>
      <c r="C124" s="217">
        <v>6</v>
      </c>
      <c r="D124" s="196" t="s">
        <v>130</v>
      </c>
      <c r="E124" s="197" t="s">
        <v>350</v>
      </c>
      <c r="F124" s="198" t="s">
        <v>351</v>
      </c>
      <c r="G124" s="199" t="s">
        <v>348</v>
      </c>
      <c r="H124" s="200">
        <v>8</v>
      </c>
      <c r="I124" s="4"/>
      <c r="J124" s="239">
        <f t="shared" si="0"/>
        <v>0</v>
      </c>
      <c r="K124" s="99"/>
      <c r="L124" s="117"/>
      <c r="M124" s="202"/>
      <c r="N124" s="203"/>
      <c r="O124" s="204"/>
      <c r="P124" s="205">
        <f t="shared" si="1"/>
        <v>0</v>
      </c>
      <c r="Q124" s="205"/>
      <c r="R124" s="205"/>
      <c r="S124" s="205"/>
      <c r="T124" s="206"/>
      <c r="U124" s="17"/>
      <c r="V124" s="17"/>
      <c r="W124" s="17"/>
      <c r="X124" s="17"/>
      <c r="Y124" s="17"/>
      <c r="Z124" s="17"/>
      <c r="AA124" s="17"/>
      <c r="AB124" s="17"/>
      <c r="AC124" s="17"/>
      <c r="AP124" s="207"/>
      <c r="AR124" s="207"/>
      <c r="AS124" s="207"/>
      <c r="AW124" s="85"/>
      <c r="BC124" s="101"/>
      <c r="BD124" s="101"/>
      <c r="BE124" s="101"/>
      <c r="BF124" s="101"/>
      <c r="BG124" s="101"/>
      <c r="BH124" s="85"/>
      <c r="BI124" s="102"/>
      <c r="BJ124" s="85"/>
      <c r="BK124" s="207"/>
    </row>
    <row r="125" spans="1:63" s="69" customFormat="1" ht="16.5" customHeight="1">
      <c r="A125" s="17"/>
      <c r="B125" s="195"/>
      <c r="C125" s="217">
        <v>7</v>
      </c>
      <c r="D125" s="196" t="s">
        <v>130</v>
      </c>
      <c r="E125" s="197" t="s">
        <v>352</v>
      </c>
      <c r="F125" s="198" t="s">
        <v>353</v>
      </c>
      <c r="G125" s="199" t="s">
        <v>133</v>
      </c>
      <c r="H125" s="200">
        <v>245</v>
      </c>
      <c r="I125" s="4"/>
      <c r="J125" s="239">
        <f t="shared" si="0"/>
        <v>0</v>
      </c>
      <c r="K125" s="99"/>
      <c r="L125" s="117"/>
      <c r="M125" s="202"/>
      <c r="N125" s="203"/>
      <c r="O125" s="204"/>
      <c r="P125" s="205">
        <f t="shared" si="1"/>
        <v>0</v>
      </c>
      <c r="Q125" s="205"/>
      <c r="R125" s="205"/>
      <c r="S125" s="205"/>
      <c r="T125" s="206"/>
      <c r="U125" s="17"/>
      <c r="V125" s="17"/>
      <c r="W125" s="17"/>
      <c r="X125" s="17"/>
      <c r="Y125" s="17"/>
      <c r="Z125" s="17"/>
      <c r="AA125" s="17"/>
      <c r="AB125" s="17"/>
      <c r="AC125" s="17"/>
      <c r="AP125" s="207"/>
      <c r="AR125" s="207"/>
      <c r="AS125" s="207"/>
      <c r="AW125" s="85"/>
      <c r="BC125" s="101"/>
      <c r="BD125" s="101"/>
      <c r="BE125" s="101"/>
      <c r="BF125" s="101"/>
      <c r="BG125" s="101"/>
      <c r="BH125" s="85"/>
      <c r="BI125" s="102"/>
      <c r="BJ125" s="85"/>
      <c r="BK125" s="207"/>
    </row>
    <row r="126" spans="1:63" s="69" customFormat="1" ht="16.5" customHeight="1">
      <c r="A126" s="17"/>
      <c r="B126" s="195"/>
      <c r="C126" s="217">
        <v>8</v>
      </c>
      <c r="D126" s="196" t="s">
        <v>130</v>
      </c>
      <c r="E126" s="197" t="s">
        <v>352</v>
      </c>
      <c r="F126" s="16" t="s">
        <v>354</v>
      </c>
      <c r="G126" s="199" t="s">
        <v>133</v>
      </c>
      <c r="H126" s="200">
        <v>245</v>
      </c>
      <c r="I126" s="4"/>
      <c r="J126" s="239">
        <f t="shared" si="0"/>
        <v>0</v>
      </c>
      <c r="K126" s="99"/>
      <c r="L126" s="117"/>
      <c r="M126" s="202"/>
      <c r="N126" s="203"/>
      <c r="O126" s="204"/>
      <c r="P126" s="205">
        <f t="shared" si="1"/>
        <v>0</v>
      </c>
      <c r="Q126" s="205"/>
      <c r="R126" s="205"/>
      <c r="S126" s="205"/>
      <c r="T126" s="206"/>
      <c r="U126" s="17"/>
      <c r="V126" s="17"/>
      <c r="W126" s="17"/>
      <c r="X126" s="17"/>
      <c r="Y126" s="17"/>
      <c r="Z126" s="17"/>
      <c r="AA126" s="17"/>
      <c r="AB126" s="17"/>
      <c r="AC126" s="17"/>
      <c r="AP126" s="207"/>
      <c r="AR126" s="207"/>
      <c r="AS126" s="207"/>
      <c r="AW126" s="85"/>
      <c r="BC126" s="101"/>
      <c r="BD126" s="101"/>
      <c r="BE126" s="101"/>
      <c r="BF126" s="101"/>
      <c r="BG126" s="101"/>
      <c r="BH126" s="85"/>
      <c r="BI126" s="102"/>
      <c r="BJ126" s="85"/>
      <c r="BK126" s="207"/>
    </row>
    <row r="127" spans="1:63" s="69" customFormat="1" ht="16.5" customHeight="1">
      <c r="A127" s="17"/>
      <c r="B127" s="195"/>
      <c r="C127" s="217">
        <v>9</v>
      </c>
      <c r="D127" s="196" t="s">
        <v>130</v>
      </c>
      <c r="E127" s="197" t="s">
        <v>352</v>
      </c>
      <c r="F127" s="198" t="s">
        <v>355</v>
      </c>
      <c r="G127" s="199" t="s">
        <v>41</v>
      </c>
      <c r="H127" s="200">
        <v>1</v>
      </c>
      <c r="I127" s="4"/>
      <c r="J127" s="239">
        <f t="shared" si="0"/>
        <v>0</v>
      </c>
      <c r="K127" s="99"/>
      <c r="L127" s="117"/>
      <c r="M127" s="202"/>
      <c r="N127" s="203"/>
      <c r="O127" s="204"/>
      <c r="P127" s="205">
        <f t="shared" si="1"/>
        <v>0</v>
      </c>
      <c r="Q127" s="205"/>
      <c r="R127" s="205"/>
      <c r="S127" s="205"/>
      <c r="T127" s="206"/>
      <c r="U127" s="17"/>
      <c r="V127" s="17"/>
      <c r="W127" s="17"/>
      <c r="X127" s="17"/>
      <c r="Y127" s="17"/>
      <c r="Z127" s="17"/>
      <c r="AA127" s="17"/>
      <c r="AB127" s="17"/>
      <c r="AC127" s="17"/>
      <c r="AP127" s="207"/>
      <c r="AR127" s="207"/>
      <c r="AS127" s="207"/>
      <c r="AW127" s="85"/>
      <c r="BC127" s="101"/>
      <c r="BD127" s="101"/>
      <c r="BE127" s="101"/>
      <c r="BF127" s="101"/>
      <c r="BG127" s="101"/>
      <c r="BH127" s="85"/>
      <c r="BI127" s="102"/>
      <c r="BJ127" s="85"/>
      <c r="BK127" s="207"/>
    </row>
    <row r="128" spans="1:63" s="69" customFormat="1" ht="16.5" customHeight="1">
      <c r="A128" s="17"/>
      <c r="B128" s="195"/>
      <c r="C128" s="217">
        <v>10</v>
      </c>
      <c r="D128" s="196" t="s">
        <v>130</v>
      </c>
      <c r="E128" s="197" t="s">
        <v>352</v>
      </c>
      <c r="F128" s="198" t="s">
        <v>356</v>
      </c>
      <c r="G128" s="199" t="s">
        <v>41</v>
      </c>
      <c r="H128" s="200">
        <v>1</v>
      </c>
      <c r="I128" s="4"/>
      <c r="J128" s="239">
        <f t="shared" si="0"/>
        <v>0</v>
      </c>
      <c r="K128" s="99"/>
      <c r="L128" s="117"/>
      <c r="M128" s="202"/>
      <c r="N128" s="203"/>
      <c r="O128" s="204"/>
      <c r="P128" s="205">
        <f t="shared" si="1"/>
        <v>0</v>
      </c>
      <c r="Q128" s="205"/>
      <c r="R128" s="205"/>
      <c r="S128" s="205"/>
      <c r="T128" s="206"/>
      <c r="U128" s="17"/>
      <c r="V128" s="17"/>
      <c r="W128" s="17"/>
      <c r="X128" s="17"/>
      <c r="Y128" s="17"/>
      <c r="Z128" s="17"/>
      <c r="AA128" s="17"/>
      <c r="AB128" s="17"/>
      <c r="AC128" s="17"/>
      <c r="AP128" s="207"/>
      <c r="AR128" s="207"/>
      <c r="AS128" s="207"/>
      <c r="AW128" s="85"/>
      <c r="BC128" s="101"/>
      <c r="BD128" s="101"/>
      <c r="BE128" s="101"/>
      <c r="BF128" s="101"/>
      <c r="BG128" s="101"/>
      <c r="BH128" s="85"/>
      <c r="BI128" s="102"/>
      <c r="BJ128" s="85"/>
      <c r="BK128" s="207"/>
    </row>
    <row r="129" spans="1:63" s="69" customFormat="1" ht="24" customHeight="1">
      <c r="A129" s="17"/>
      <c r="B129" s="195"/>
      <c r="C129" s="217">
        <v>11</v>
      </c>
      <c r="D129" s="196" t="s">
        <v>130</v>
      </c>
      <c r="E129" s="197" t="s">
        <v>352</v>
      </c>
      <c r="F129" s="198" t="s">
        <v>357</v>
      </c>
      <c r="G129" s="199" t="s">
        <v>41</v>
      </c>
      <c r="H129" s="200">
        <v>2</v>
      </c>
      <c r="I129" s="4"/>
      <c r="J129" s="239">
        <f t="shared" si="0"/>
        <v>0</v>
      </c>
      <c r="K129" s="99"/>
      <c r="L129" s="117"/>
      <c r="M129" s="202"/>
      <c r="N129" s="203"/>
      <c r="O129" s="204"/>
      <c r="P129" s="205">
        <f t="shared" si="1"/>
        <v>0</v>
      </c>
      <c r="Q129" s="205"/>
      <c r="R129" s="205"/>
      <c r="S129" s="205"/>
      <c r="T129" s="206"/>
      <c r="U129" s="17"/>
      <c r="V129" s="17"/>
      <c r="W129" s="17"/>
      <c r="X129" s="17"/>
      <c r="Y129" s="17"/>
      <c r="Z129" s="17"/>
      <c r="AA129" s="17"/>
      <c r="AB129" s="17"/>
      <c r="AC129" s="17"/>
      <c r="AP129" s="207"/>
      <c r="AR129" s="207"/>
      <c r="AS129" s="207"/>
      <c r="AW129" s="85"/>
      <c r="BC129" s="101"/>
      <c r="BD129" s="101"/>
      <c r="BE129" s="101"/>
      <c r="BF129" s="101"/>
      <c r="BG129" s="101"/>
      <c r="BH129" s="85"/>
      <c r="BI129" s="102"/>
      <c r="BJ129" s="85"/>
      <c r="BK129" s="207"/>
    </row>
    <row r="130" spans="1:63" s="69" customFormat="1" ht="16.5" customHeight="1">
      <c r="A130" s="17"/>
      <c r="B130" s="195"/>
      <c r="C130" s="196"/>
      <c r="D130" s="196"/>
      <c r="E130" s="197"/>
      <c r="F130" s="198"/>
      <c r="G130" s="199"/>
      <c r="H130" s="200"/>
      <c r="I130" s="201"/>
      <c r="J130" s="200"/>
      <c r="K130" s="99"/>
      <c r="L130" s="117"/>
      <c r="M130" s="202" t="s">
        <v>301</v>
      </c>
      <c r="N130" s="203"/>
      <c r="O130" s="204"/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17"/>
      <c r="V130" s="17"/>
      <c r="W130" s="17"/>
      <c r="X130" s="17"/>
      <c r="Y130" s="17"/>
      <c r="Z130" s="17"/>
      <c r="AA130" s="17"/>
      <c r="AB130" s="17"/>
      <c r="AC130" s="17"/>
      <c r="AP130" s="207"/>
      <c r="AR130" s="207"/>
      <c r="AS130" s="207"/>
      <c r="AW130" s="85"/>
      <c r="BC130" s="101"/>
      <c r="BD130" s="101"/>
      <c r="BE130" s="101"/>
      <c r="BF130" s="101"/>
      <c r="BG130" s="101"/>
      <c r="BH130" s="85"/>
      <c r="BI130" s="102"/>
      <c r="BJ130" s="85"/>
      <c r="BK130" s="207"/>
    </row>
    <row r="131" spans="1:29" s="69" customFormat="1" ht="6.75" customHeight="1">
      <c r="A131" s="17"/>
      <c r="B131" s="154"/>
      <c r="C131" s="155"/>
      <c r="D131" s="155"/>
      <c r="E131" s="155"/>
      <c r="F131" s="155"/>
      <c r="G131" s="155"/>
      <c r="H131" s="155"/>
      <c r="I131" s="156"/>
      <c r="J131" s="155"/>
      <c r="K131" s="155"/>
      <c r="L131" s="117"/>
      <c r="M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</sheetData>
  <sheetProtection/>
  <mergeCells count="9">
    <mergeCell ref="E87:H87"/>
    <mergeCell ref="E107:H107"/>
    <mergeCell ref="E109:H109"/>
    <mergeCell ref="L2:V2"/>
    <mergeCell ref="E7:AG7"/>
    <mergeCell ref="E9:H9"/>
    <mergeCell ref="E18:H18"/>
    <mergeCell ref="E27:H27"/>
    <mergeCell ref="E85:H85"/>
  </mergeCells>
  <printOptions/>
  <pageMargins left="0.7" right="0.7" top="0.787401575" bottom="0.787401575" header="0.3" footer="0.3"/>
  <pageSetup orientation="portrait" paperSize="9"/>
  <ignoredErrors>
    <ignoredError sqref="J119:J1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="130" zoomScaleNormal="130" zoomScalePageLayoutView="0" workbookViewId="0" topLeftCell="A1">
      <selection activeCell="D1" sqref="D1"/>
    </sheetView>
  </sheetViews>
  <sheetFormatPr defaultColWidth="9.33203125" defaultRowHeight="10.5"/>
  <cols>
    <col min="1" max="1" width="86.33203125" style="0" customWidth="1"/>
    <col min="5" max="5" width="12.5" style="0" customWidth="1"/>
  </cols>
  <sheetData>
    <row r="1" ht="16.5" customHeight="1">
      <c r="A1" s="255" t="s">
        <v>440</v>
      </c>
    </row>
    <row r="2" ht="16.5" customHeight="1">
      <c r="A2" t="s">
        <v>370</v>
      </c>
    </row>
    <row r="3" ht="16.5" customHeight="1"/>
    <row r="4" ht="16.5" customHeight="1"/>
    <row r="5" ht="16.5" customHeight="1"/>
    <row r="6" ht="16.5" customHeight="1"/>
    <row r="7" spans="1:5" ht="16.5" customHeight="1">
      <c r="A7" s="219" t="s">
        <v>129</v>
      </c>
      <c r="B7" s="218" t="s">
        <v>371</v>
      </c>
      <c r="C7" s="218" t="s">
        <v>372</v>
      </c>
      <c r="D7" s="218" t="s">
        <v>373</v>
      </c>
      <c r="E7" s="218" t="s">
        <v>374</v>
      </c>
    </row>
    <row r="8" spans="1:5" ht="16.5" customHeight="1">
      <c r="A8" s="218" t="s">
        <v>375</v>
      </c>
      <c r="B8" s="218" t="s">
        <v>29</v>
      </c>
      <c r="C8" s="218">
        <v>86.94</v>
      </c>
      <c r="D8" s="242"/>
      <c r="E8" s="244">
        <f>C8*D8</f>
        <v>0</v>
      </c>
    </row>
    <row r="9" spans="1:5" ht="16.5" customHeight="1">
      <c r="A9" s="218" t="s">
        <v>376</v>
      </c>
      <c r="B9" s="218" t="s">
        <v>377</v>
      </c>
      <c r="C9" s="218">
        <v>77.63</v>
      </c>
      <c r="D9" s="242"/>
      <c r="E9" s="244">
        <f>C9*D9</f>
        <v>0</v>
      </c>
    </row>
    <row r="10" spans="1:5" ht="16.5" customHeight="1">
      <c r="A10" s="218" t="s">
        <v>378</v>
      </c>
      <c r="B10" s="218" t="s">
        <v>377</v>
      </c>
      <c r="C10" s="218">
        <v>83.27</v>
      </c>
      <c r="D10" s="242"/>
      <c r="E10" s="244">
        <f>C10*D10</f>
        <v>0</v>
      </c>
    </row>
    <row r="11" spans="1:5" ht="16.5" customHeight="1">
      <c r="A11" s="218" t="s">
        <v>379</v>
      </c>
      <c r="B11" s="218" t="s">
        <v>377</v>
      </c>
      <c r="C11" s="218">
        <v>83.27</v>
      </c>
      <c r="D11" s="242"/>
      <c r="E11" s="244">
        <f>C11*D11</f>
        <v>0</v>
      </c>
    </row>
    <row r="12" spans="1:5" ht="16.5" customHeight="1">
      <c r="A12" s="218" t="s">
        <v>380</v>
      </c>
      <c r="B12" s="218" t="s">
        <v>377</v>
      </c>
      <c r="C12" s="218">
        <v>104.15</v>
      </c>
      <c r="D12" s="242"/>
      <c r="E12" s="244">
        <f>C12*D12</f>
        <v>0</v>
      </c>
    </row>
    <row r="13" spans="1:5" ht="16.5" customHeight="1">
      <c r="A13" s="218"/>
      <c r="B13" s="218"/>
      <c r="C13" s="218"/>
      <c r="D13" s="218"/>
      <c r="E13" s="251">
        <f>SUM(E8:E12)</f>
        <v>0</v>
      </c>
    </row>
    <row r="14" spans="1:5" ht="16.5" customHeight="1">
      <c r="A14" s="219" t="s">
        <v>152</v>
      </c>
      <c r="B14" s="218" t="s">
        <v>371</v>
      </c>
      <c r="C14" s="218" t="s">
        <v>372</v>
      </c>
      <c r="D14" s="218" t="s">
        <v>373</v>
      </c>
      <c r="E14" s="244" t="s">
        <v>374</v>
      </c>
    </row>
    <row r="15" spans="1:5" ht="16.5" customHeight="1">
      <c r="A15" s="218" t="s">
        <v>381</v>
      </c>
      <c r="B15" s="218" t="s">
        <v>29</v>
      </c>
      <c r="C15" s="218">
        <v>43.47</v>
      </c>
      <c r="D15" s="242"/>
      <c r="E15" s="244">
        <f>C15*D15</f>
        <v>0</v>
      </c>
    </row>
    <row r="16" spans="1:5" ht="16.5" customHeight="1">
      <c r="A16" s="218" t="s">
        <v>382</v>
      </c>
      <c r="B16" s="218" t="s">
        <v>377</v>
      </c>
      <c r="C16" s="218">
        <v>119.2</v>
      </c>
      <c r="D16" s="242"/>
      <c r="E16" s="244">
        <f aca="true" t="shared" si="0" ref="E16:E26">C16*D16</f>
        <v>0</v>
      </c>
    </row>
    <row r="17" spans="1:5" ht="16.5" customHeight="1">
      <c r="A17" s="218" t="s">
        <v>383</v>
      </c>
      <c r="B17" s="218" t="s">
        <v>377</v>
      </c>
      <c r="C17" s="218">
        <v>119.2</v>
      </c>
      <c r="D17" s="242"/>
      <c r="E17" s="244">
        <f t="shared" si="0"/>
        <v>0</v>
      </c>
    </row>
    <row r="18" spans="1:5" ht="16.5" customHeight="1">
      <c r="A18" s="218" t="s">
        <v>384</v>
      </c>
      <c r="B18" s="218" t="s">
        <v>377</v>
      </c>
      <c r="C18" s="218">
        <v>119.2</v>
      </c>
      <c r="D18" s="242"/>
      <c r="E18" s="244">
        <f t="shared" si="0"/>
        <v>0</v>
      </c>
    </row>
    <row r="19" spans="1:5" ht="16.5" customHeight="1">
      <c r="A19" s="218" t="s">
        <v>385</v>
      </c>
      <c r="B19" s="218" t="s">
        <v>377</v>
      </c>
      <c r="C19" s="218">
        <v>119.2</v>
      </c>
      <c r="D19" s="242"/>
      <c r="E19" s="244">
        <f t="shared" si="0"/>
        <v>0</v>
      </c>
    </row>
    <row r="20" spans="1:5" ht="16.5" customHeight="1">
      <c r="A20" s="218" t="s">
        <v>386</v>
      </c>
      <c r="B20" s="218" t="s">
        <v>377</v>
      </c>
      <c r="C20" s="218">
        <v>264.285</v>
      </c>
      <c r="D20" s="242"/>
      <c r="E20" s="244">
        <f t="shared" si="0"/>
        <v>0</v>
      </c>
    </row>
    <row r="21" spans="1:5" ht="16.5" customHeight="1">
      <c r="A21" s="218" t="s">
        <v>170</v>
      </c>
      <c r="B21" s="218" t="s">
        <v>46</v>
      </c>
      <c r="C21" s="218">
        <v>2.284</v>
      </c>
      <c r="D21" s="242"/>
      <c r="E21" s="244">
        <f t="shared" si="0"/>
        <v>0</v>
      </c>
    </row>
    <row r="22" spans="1:5" ht="16.5" customHeight="1">
      <c r="A22" s="218" t="s">
        <v>387</v>
      </c>
      <c r="B22" s="218" t="s">
        <v>46</v>
      </c>
      <c r="C22" s="218">
        <v>2.284</v>
      </c>
      <c r="D22" s="242"/>
      <c r="E22" s="244">
        <f t="shared" si="0"/>
        <v>0</v>
      </c>
    </row>
    <row r="23" spans="1:5" ht="16.5" customHeight="1">
      <c r="A23" s="218" t="s">
        <v>388</v>
      </c>
      <c r="B23" s="218" t="s">
        <v>46</v>
      </c>
      <c r="C23" s="218">
        <v>2.284</v>
      </c>
      <c r="D23" s="242"/>
      <c r="E23" s="244">
        <f t="shared" si="0"/>
        <v>0</v>
      </c>
    </row>
    <row r="24" spans="1:5" ht="16.5" customHeight="1">
      <c r="A24" s="218" t="s">
        <v>389</v>
      </c>
      <c r="B24" s="218" t="s">
        <v>46</v>
      </c>
      <c r="C24" s="218">
        <v>2.284</v>
      </c>
      <c r="D24" s="242"/>
      <c r="E24" s="244">
        <f t="shared" si="0"/>
        <v>0</v>
      </c>
    </row>
    <row r="25" spans="1:5" ht="16.5" customHeight="1">
      <c r="A25" s="218" t="s">
        <v>390</v>
      </c>
      <c r="B25" s="218" t="s">
        <v>46</v>
      </c>
      <c r="C25" s="218">
        <v>2.284</v>
      </c>
      <c r="D25" s="242"/>
      <c r="E25" s="244">
        <f t="shared" si="0"/>
        <v>0</v>
      </c>
    </row>
    <row r="26" spans="1:5" ht="16.5" customHeight="1">
      <c r="A26" s="218" t="s">
        <v>391</v>
      </c>
      <c r="B26" s="218" t="s">
        <v>46</v>
      </c>
      <c r="C26" s="218">
        <v>2.284</v>
      </c>
      <c r="D26" s="242"/>
      <c r="E26" s="244">
        <f t="shared" si="0"/>
        <v>0</v>
      </c>
    </row>
    <row r="27" spans="1:5" ht="16.5" customHeight="1">
      <c r="A27" s="218"/>
      <c r="B27" s="218"/>
      <c r="C27" s="218"/>
      <c r="D27" s="218"/>
      <c r="E27" s="251">
        <f>SUM(E15:E26)</f>
        <v>0</v>
      </c>
    </row>
    <row r="28" spans="1:5" ht="16.5" customHeight="1">
      <c r="A28" s="219" t="s">
        <v>180</v>
      </c>
      <c r="B28" s="218" t="s">
        <v>371</v>
      </c>
      <c r="C28" s="218" t="s">
        <v>372</v>
      </c>
      <c r="D28" s="218" t="s">
        <v>373</v>
      </c>
      <c r="E28" s="244" t="s">
        <v>374</v>
      </c>
    </row>
    <row r="29" spans="1:5" ht="16.5" customHeight="1">
      <c r="A29" s="218" t="s">
        <v>182</v>
      </c>
      <c r="B29" s="218" t="s">
        <v>46</v>
      </c>
      <c r="C29" s="218">
        <v>5.28</v>
      </c>
      <c r="D29" s="242"/>
      <c r="E29" s="244">
        <f>C29*D29</f>
        <v>0</v>
      </c>
    </row>
    <row r="30" spans="1:5" ht="16.5" customHeight="1">
      <c r="A30" s="218"/>
      <c r="B30" s="218"/>
      <c r="C30" s="218"/>
      <c r="D30" s="218"/>
      <c r="E30" s="251">
        <f>SUM(E29)</f>
        <v>0</v>
      </c>
    </row>
    <row r="31" spans="1:5" ht="16.5" customHeight="1">
      <c r="A31" s="219" t="s">
        <v>192</v>
      </c>
      <c r="B31" s="218" t="s">
        <v>371</v>
      </c>
      <c r="C31" s="218" t="s">
        <v>372</v>
      </c>
      <c r="D31" s="218" t="s">
        <v>373</v>
      </c>
      <c r="E31" s="244" t="s">
        <v>374</v>
      </c>
    </row>
    <row r="32" spans="1:5" ht="16.5" customHeight="1">
      <c r="A32" s="218" t="s">
        <v>392</v>
      </c>
      <c r="B32" s="218" t="s">
        <v>29</v>
      </c>
      <c r="C32" s="218">
        <v>76.245</v>
      </c>
      <c r="D32" s="242"/>
      <c r="E32" s="244">
        <f>C32*D32</f>
        <v>0</v>
      </c>
    </row>
    <row r="33" spans="1:5" ht="16.5" customHeight="1">
      <c r="A33" s="218" t="s">
        <v>393</v>
      </c>
      <c r="B33" s="218" t="s">
        <v>190</v>
      </c>
      <c r="C33" s="218">
        <v>67.224</v>
      </c>
      <c r="D33" s="242"/>
      <c r="E33" s="244">
        <f>C33*D33</f>
        <v>0</v>
      </c>
    </row>
    <row r="34" spans="1:5" ht="16.5" customHeight="1">
      <c r="A34" s="218"/>
      <c r="B34" s="218"/>
      <c r="C34" s="218"/>
      <c r="D34" s="218"/>
      <c r="E34" s="251">
        <f>SUM(E32:E33)</f>
        <v>0</v>
      </c>
    </row>
    <row r="35" spans="1:5" ht="16.5" customHeight="1">
      <c r="A35" s="219" t="s">
        <v>394</v>
      </c>
      <c r="B35" s="218" t="s">
        <v>371</v>
      </c>
      <c r="C35" s="218" t="s">
        <v>372</v>
      </c>
      <c r="D35" s="218" t="s">
        <v>373</v>
      </c>
      <c r="E35" s="244" t="s">
        <v>374</v>
      </c>
    </row>
    <row r="36" spans="1:5" ht="16.5" customHeight="1">
      <c r="A36" s="218" t="s">
        <v>395</v>
      </c>
      <c r="B36" s="218" t="s">
        <v>29</v>
      </c>
      <c r="C36" s="218">
        <v>34</v>
      </c>
      <c r="D36" s="243"/>
      <c r="E36" s="244">
        <f>C36*D36</f>
        <v>0</v>
      </c>
    </row>
    <row r="37" spans="1:5" ht="16.5" customHeight="1">
      <c r="A37" s="218" t="s">
        <v>396</v>
      </c>
      <c r="B37" s="218" t="s">
        <v>29</v>
      </c>
      <c r="C37" s="218">
        <v>5</v>
      </c>
      <c r="D37" s="243"/>
      <c r="E37" s="244">
        <f aca="true" t="shared" si="1" ref="E37:E78">C37*D37</f>
        <v>0</v>
      </c>
    </row>
    <row r="38" spans="1:5" ht="16.5" customHeight="1">
      <c r="A38" s="218" t="s">
        <v>397</v>
      </c>
      <c r="B38" s="218" t="s">
        <v>29</v>
      </c>
      <c r="C38" s="218">
        <v>11</v>
      </c>
      <c r="D38" s="243"/>
      <c r="E38" s="244">
        <f t="shared" si="1"/>
        <v>0</v>
      </c>
    </row>
    <row r="39" spans="1:5" ht="16.5" customHeight="1">
      <c r="A39" s="218" t="s">
        <v>398</v>
      </c>
      <c r="B39" s="218" t="s">
        <v>29</v>
      </c>
      <c r="C39" s="218">
        <v>5</v>
      </c>
      <c r="D39" s="243"/>
      <c r="E39" s="244">
        <f t="shared" si="1"/>
        <v>0</v>
      </c>
    </row>
    <row r="40" spans="1:5" ht="16.5" customHeight="1">
      <c r="A40" s="218" t="s">
        <v>399</v>
      </c>
      <c r="B40" s="218" t="s">
        <v>29</v>
      </c>
      <c r="C40" s="218">
        <v>8</v>
      </c>
      <c r="D40" s="243"/>
      <c r="E40" s="244">
        <f t="shared" si="1"/>
        <v>0</v>
      </c>
    </row>
    <row r="41" spans="1:5" ht="16.5" customHeight="1">
      <c r="A41" s="218" t="s">
        <v>400</v>
      </c>
      <c r="B41" s="218" t="s">
        <v>29</v>
      </c>
      <c r="C41" s="218">
        <v>10</v>
      </c>
      <c r="D41" s="243"/>
      <c r="E41" s="244">
        <f t="shared" si="1"/>
        <v>0</v>
      </c>
    </row>
    <row r="42" spans="1:5" ht="16.5" customHeight="1">
      <c r="A42" s="218" t="s">
        <v>401</v>
      </c>
      <c r="B42" s="218" t="s">
        <v>402</v>
      </c>
      <c r="C42" s="218">
        <v>27</v>
      </c>
      <c r="D42" s="243"/>
      <c r="E42" s="244">
        <f t="shared" si="1"/>
        <v>0</v>
      </c>
    </row>
    <row r="43" spans="1:5" ht="16.5" customHeight="1">
      <c r="A43" s="218" t="s">
        <v>403</v>
      </c>
      <c r="B43" s="218" t="s">
        <v>402</v>
      </c>
      <c r="C43" s="218">
        <v>5</v>
      </c>
      <c r="D43" s="243"/>
      <c r="E43" s="244">
        <f t="shared" si="1"/>
        <v>0</v>
      </c>
    </row>
    <row r="44" spans="1:5" ht="16.5" customHeight="1">
      <c r="A44" s="218" t="s">
        <v>241</v>
      </c>
      <c r="B44" s="218" t="s">
        <v>29</v>
      </c>
      <c r="C44" s="218">
        <v>105</v>
      </c>
      <c r="D44" s="243"/>
      <c r="E44" s="244">
        <f t="shared" si="1"/>
        <v>0</v>
      </c>
    </row>
    <row r="45" spans="1:5" ht="16.5" customHeight="1">
      <c r="A45" s="218" t="s">
        <v>404</v>
      </c>
      <c r="B45" s="218" t="s">
        <v>36</v>
      </c>
      <c r="C45" s="218">
        <v>1</v>
      </c>
      <c r="D45" s="243"/>
      <c r="E45" s="244">
        <f t="shared" si="1"/>
        <v>0</v>
      </c>
    </row>
    <row r="46" spans="1:5" ht="16.5" customHeight="1">
      <c r="A46" s="218" t="s">
        <v>405</v>
      </c>
      <c r="B46" s="218" t="s">
        <v>402</v>
      </c>
      <c r="C46" s="218">
        <v>1</v>
      </c>
      <c r="D46" s="243"/>
      <c r="E46" s="244">
        <f t="shared" si="1"/>
        <v>0</v>
      </c>
    </row>
    <row r="47" spans="1:5" ht="16.5" customHeight="1">
      <c r="A47" s="218" t="s">
        <v>406</v>
      </c>
      <c r="B47" s="218" t="s">
        <v>29</v>
      </c>
      <c r="C47" s="218">
        <v>10</v>
      </c>
      <c r="D47" s="243"/>
      <c r="E47" s="244">
        <f t="shared" si="1"/>
        <v>0</v>
      </c>
    </row>
    <row r="48" spans="1:5" ht="16.5" customHeight="1">
      <c r="A48" s="218" t="s">
        <v>407</v>
      </c>
      <c r="B48" s="218" t="s">
        <v>29</v>
      </c>
      <c r="C48" s="218">
        <v>48</v>
      </c>
      <c r="D48" s="243"/>
      <c r="E48" s="244">
        <f t="shared" si="1"/>
        <v>0</v>
      </c>
    </row>
    <row r="49" spans="1:5" ht="16.5" customHeight="1">
      <c r="A49" s="218" t="s">
        <v>408</v>
      </c>
      <c r="B49" s="218" t="s">
        <v>29</v>
      </c>
      <c r="C49" s="218">
        <v>86</v>
      </c>
      <c r="D49" s="243"/>
      <c r="E49" s="244">
        <f t="shared" si="1"/>
        <v>0</v>
      </c>
    </row>
    <row r="50" spans="1:5" ht="16.5" customHeight="1">
      <c r="A50" s="218" t="s">
        <v>409</v>
      </c>
      <c r="B50" s="218" t="s">
        <v>29</v>
      </c>
      <c r="C50" s="218">
        <v>34</v>
      </c>
      <c r="D50" s="243"/>
      <c r="E50" s="244">
        <f t="shared" si="1"/>
        <v>0</v>
      </c>
    </row>
    <row r="51" spans="1:5" ht="16.5" customHeight="1">
      <c r="A51" s="218" t="s">
        <v>410</v>
      </c>
      <c r="B51" s="218" t="s">
        <v>29</v>
      </c>
      <c r="C51" s="218">
        <v>30</v>
      </c>
      <c r="D51" s="243"/>
      <c r="E51" s="244">
        <f t="shared" si="1"/>
        <v>0</v>
      </c>
    </row>
    <row r="52" spans="1:5" ht="16.5" customHeight="1">
      <c r="A52" s="218" t="s">
        <v>411</v>
      </c>
      <c r="B52" s="218" t="s">
        <v>29</v>
      </c>
      <c r="C52" s="218">
        <v>44</v>
      </c>
      <c r="D52" s="243"/>
      <c r="E52" s="244">
        <f t="shared" si="1"/>
        <v>0</v>
      </c>
    </row>
    <row r="53" spans="1:5" ht="16.5" customHeight="1">
      <c r="A53" s="218" t="s">
        <v>412</v>
      </c>
      <c r="B53" s="218" t="s">
        <v>36</v>
      </c>
      <c r="C53" s="218">
        <v>2</v>
      </c>
      <c r="D53" s="243"/>
      <c r="E53" s="244">
        <f t="shared" si="1"/>
        <v>0</v>
      </c>
    </row>
    <row r="54" spans="1:5" ht="16.5" customHeight="1">
      <c r="A54" s="218" t="s">
        <v>413</v>
      </c>
      <c r="B54" s="218" t="s">
        <v>36</v>
      </c>
      <c r="C54" s="218">
        <v>2</v>
      </c>
      <c r="D54" s="243"/>
      <c r="E54" s="244">
        <f t="shared" si="1"/>
        <v>0</v>
      </c>
    </row>
    <row r="55" spans="1:5" ht="16.5" customHeight="1">
      <c r="A55" s="218" t="s">
        <v>414</v>
      </c>
      <c r="B55" s="218" t="s">
        <v>36</v>
      </c>
      <c r="C55" s="218">
        <v>4</v>
      </c>
      <c r="D55" s="243"/>
      <c r="E55" s="244">
        <f t="shared" si="1"/>
        <v>0</v>
      </c>
    </row>
    <row r="56" spans="1:5" ht="16.5" customHeight="1">
      <c r="A56" s="218" t="s">
        <v>415</v>
      </c>
      <c r="B56" s="218" t="s">
        <v>36</v>
      </c>
      <c r="C56" s="218">
        <v>10</v>
      </c>
      <c r="D56" s="243"/>
      <c r="E56" s="244">
        <f t="shared" si="1"/>
        <v>0</v>
      </c>
    </row>
    <row r="57" spans="1:5" ht="16.5" customHeight="1">
      <c r="A57" s="218" t="s">
        <v>416</v>
      </c>
      <c r="B57" s="218" t="s">
        <v>36</v>
      </c>
      <c r="C57" s="218">
        <v>10</v>
      </c>
      <c r="D57" s="243"/>
      <c r="E57" s="244">
        <f t="shared" si="1"/>
        <v>0</v>
      </c>
    </row>
    <row r="58" spans="1:5" ht="16.5" customHeight="1">
      <c r="A58" s="218" t="s">
        <v>417</v>
      </c>
      <c r="B58" s="218" t="s">
        <v>36</v>
      </c>
      <c r="C58" s="218">
        <v>20</v>
      </c>
      <c r="D58" s="243"/>
      <c r="E58" s="244">
        <f t="shared" si="1"/>
        <v>0</v>
      </c>
    </row>
    <row r="59" spans="1:5" ht="16.5" customHeight="1">
      <c r="A59" s="218" t="s">
        <v>418</v>
      </c>
      <c r="B59" s="218" t="s">
        <v>36</v>
      </c>
      <c r="C59" s="218">
        <v>20</v>
      </c>
      <c r="D59" s="243"/>
      <c r="E59" s="244">
        <f t="shared" si="1"/>
        <v>0</v>
      </c>
    </row>
    <row r="60" spans="1:5" ht="16.5" customHeight="1">
      <c r="A60" s="218" t="s">
        <v>419</v>
      </c>
      <c r="B60" s="218" t="s">
        <v>36</v>
      </c>
      <c r="C60" s="218">
        <v>20</v>
      </c>
      <c r="D60" s="243"/>
      <c r="E60" s="244">
        <f t="shared" si="1"/>
        <v>0</v>
      </c>
    </row>
    <row r="61" spans="1:5" ht="16.5" customHeight="1">
      <c r="A61" s="218" t="s">
        <v>420</v>
      </c>
      <c r="B61" s="218" t="s">
        <v>36</v>
      </c>
      <c r="C61" s="218">
        <v>40</v>
      </c>
      <c r="D61" s="243"/>
      <c r="E61" s="244">
        <f t="shared" si="1"/>
        <v>0</v>
      </c>
    </row>
    <row r="62" spans="1:5" ht="16.5" customHeight="1">
      <c r="A62" s="218" t="s">
        <v>421</v>
      </c>
      <c r="B62" s="218" t="s">
        <v>36</v>
      </c>
      <c r="C62" s="218">
        <v>4</v>
      </c>
      <c r="D62" s="243"/>
      <c r="E62" s="244">
        <f t="shared" si="1"/>
        <v>0</v>
      </c>
    </row>
    <row r="63" spans="1:5" ht="16.5" customHeight="1">
      <c r="A63" s="218" t="s">
        <v>422</v>
      </c>
      <c r="B63" s="218" t="s">
        <v>36</v>
      </c>
      <c r="C63" s="218">
        <v>4</v>
      </c>
      <c r="D63" s="243"/>
      <c r="E63" s="244">
        <f t="shared" si="1"/>
        <v>0</v>
      </c>
    </row>
    <row r="64" spans="1:5" ht="16.5" customHeight="1">
      <c r="A64" s="218" t="s">
        <v>423</v>
      </c>
      <c r="B64" s="218" t="s">
        <v>36</v>
      </c>
      <c r="C64" s="218">
        <v>8</v>
      </c>
      <c r="D64" s="243"/>
      <c r="E64" s="244">
        <f t="shared" si="1"/>
        <v>0</v>
      </c>
    </row>
    <row r="65" spans="1:5" ht="16.5" customHeight="1">
      <c r="A65" s="218" t="s">
        <v>424</v>
      </c>
      <c r="B65" s="218" t="s">
        <v>36</v>
      </c>
      <c r="C65" s="218">
        <v>6</v>
      </c>
      <c r="D65" s="243"/>
      <c r="E65" s="244">
        <f t="shared" si="1"/>
        <v>0</v>
      </c>
    </row>
    <row r="66" spans="1:5" ht="16.5" customHeight="1">
      <c r="A66" s="218" t="s">
        <v>425</v>
      </c>
      <c r="B66" s="218" t="s">
        <v>36</v>
      </c>
      <c r="C66" s="218">
        <v>6</v>
      </c>
      <c r="D66" s="243"/>
      <c r="E66" s="244">
        <f t="shared" si="1"/>
        <v>0</v>
      </c>
    </row>
    <row r="67" spans="1:5" ht="16.5" customHeight="1">
      <c r="A67" s="218" t="s">
        <v>426</v>
      </c>
      <c r="B67" s="218" t="s">
        <v>36</v>
      </c>
      <c r="C67" s="218">
        <v>12</v>
      </c>
      <c r="D67" s="243"/>
      <c r="E67" s="244">
        <f t="shared" si="1"/>
        <v>0</v>
      </c>
    </row>
    <row r="68" spans="1:5" ht="16.5" customHeight="1">
      <c r="A68" s="218" t="s">
        <v>427</v>
      </c>
      <c r="B68" s="218" t="s">
        <v>36</v>
      </c>
      <c r="C68" s="218">
        <v>7</v>
      </c>
      <c r="D68" s="243"/>
      <c r="E68" s="244">
        <f t="shared" si="1"/>
        <v>0</v>
      </c>
    </row>
    <row r="69" spans="1:5" ht="16.5" customHeight="1">
      <c r="A69" s="218" t="s">
        <v>428</v>
      </c>
      <c r="B69" s="218" t="s">
        <v>36</v>
      </c>
      <c r="C69" s="218">
        <v>7</v>
      </c>
      <c r="D69" s="243"/>
      <c r="E69" s="244">
        <f t="shared" si="1"/>
        <v>0</v>
      </c>
    </row>
    <row r="70" spans="1:5" ht="16.5" customHeight="1">
      <c r="A70" s="218" t="s">
        <v>429</v>
      </c>
      <c r="B70" s="218" t="s">
        <v>36</v>
      </c>
      <c r="C70" s="218">
        <v>14</v>
      </c>
      <c r="D70" s="243"/>
      <c r="E70" s="244">
        <f t="shared" si="1"/>
        <v>0</v>
      </c>
    </row>
    <row r="71" spans="1:5" ht="16.5" customHeight="1">
      <c r="A71" s="218" t="s">
        <v>246</v>
      </c>
      <c r="B71" s="218" t="s">
        <v>29</v>
      </c>
      <c r="C71" s="218">
        <v>272</v>
      </c>
      <c r="D71" s="243"/>
      <c r="E71" s="244">
        <f t="shared" si="1"/>
        <v>0</v>
      </c>
    </row>
    <row r="72" spans="1:5" ht="16.5" customHeight="1">
      <c r="A72" s="218" t="s">
        <v>247</v>
      </c>
      <c r="B72" s="218" t="s">
        <v>29</v>
      </c>
      <c r="C72" s="218">
        <v>272</v>
      </c>
      <c r="D72" s="243"/>
      <c r="E72" s="244">
        <f t="shared" si="1"/>
        <v>0</v>
      </c>
    </row>
    <row r="73" spans="1:5" ht="16.5" customHeight="1">
      <c r="A73" s="218" t="s">
        <v>430</v>
      </c>
      <c r="B73" s="218" t="s">
        <v>29</v>
      </c>
      <c r="C73" s="218">
        <v>73</v>
      </c>
      <c r="D73" s="243"/>
      <c r="E73" s="244">
        <f t="shared" si="1"/>
        <v>0</v>
      </c>
    </row>
    <row r="74" spans="1:5" ht="16.5" customHeight="1">
      <c r="A74" s="218" t="s">
        <v>431</v>
      </c>
      <c r="B74" s="218" t="s">
        <v>29</v>
      </c>
      <c r="C74" s="218">
        <v>250</v>
      </c>
      <c r="D74" s="243"/>
      <c r="E74" s="244">
        <f t="shared" si="1"/>
        <v>0</v>
      </c>
    </row>
    <row r="75" spans="1:5" ht="16.5" customHeight="1">
      <c r="A75" s="218" t="s">
        <v>432</v>
      </c>
      <c r="B75" s="218" t="s">
        <v>41</v>
      </c>
      <c r="C75" s="218">
        <v>1</v>
      </c>
      <c r="D75" s="243"/>
      <c r="E75" s="244">
        <f t="shared" si="1"/>
        <v>0</v>
      </c>
    </row>
    <row r="76" spans="1:5" ht="16.5" customHeight="1">
      <c r="A76" s="218" t="s">
        <v>433</v>
      </c>
      <c r="B76" s="218" t="s">
        <v>190</v>
      </c>
      <c r="C76" s="218">
        <v>0.075</v>
      </c>
      <c r="D76" s="243"/>
      <c r="E76" s="244">
        <f t="shared" si="1"/>
        <v>0</v>
      </c>
    </row>
    <row r="77" spans="1:5" ht="16.5" customHeight="1">
      <c r="A77" s="218" t="s">
        <v>434</v>
      </c>
      <c r="B77" s="218" t="s">
        <v>190</v>
      </c>
      <c r="C77" s="218">
        <v>0.2</v>
      </c>
      <c r="D77" s="243"/>
      <c r="E77" s="244">
        <f t="shared" si="1"/>
        <v>0</v>
      </c>
    </row>
    <row r="78" spans="1:5" ht="16.5" customHeight="1">
      <c r="A78" s="218" t="s">
        <v>435</v>
      </c>
      <c r="B78" s="218" t="s">
        <v>190</v>
      </c>
      <c r="C78" s="218">
        <v>0.05</v>
      </c>
      <c r="D78" s="243"/>
      <c r="E78" s="244">
        <f t="shared" si="1"/>
        <v>0</v>
      </c>
    </row>
    <row r="79" ht="16.5" customHeight="1">
      <c r="E79" s="252">
        <f>SUM(E36:E78)</f>
        <v>0</v>
      </c>
    </row>
    <row r="80" ht="16.5" customHeight="1"/>
    <row r="81" spans="1:6" ht="16.5" customHeight="1">
      <c r="A81" s="238" t="s">
        <v>436</v>
      </c>
      <c r="B81" s="236"/>
      <c r="C81" s="236"/>
      <c r="D81" s="236"/>
      <c r="E81" s="253">
        <f>E13+E27+E30+E34+E79</f>
        <v>0</v>
      </c>
      <c r="F81" s="237" t="s">
        <v>439</v>
      </c>
    </row>
    <row r="82" ht="16.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E8:E13 E15:E27 E29:E30 E34 E32:E33 E36:E79 E8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A - Rozpočet s Výkazom Výmer [zadanie] oprava ZTI AB Krasňany</dc:title>
  <dc:subject>Oprava ZTI rozvodov - Administratívna budova - Krasňany</dc:subject>
  <dc:creator>HP</dc:creator>
  <cp:keywords/>
  <dc:description/>
  <cp:lastModifiedBy>simkovic.milan</cp:lastModifiedBy>
  <dcterms:created xsi:type="dcterms:W3CDTF">2022-07-14T06:30:47Z</dcterms:created>
  <dcterms:modified xsi:type="dcterms:W3CDTF">2023-06-16T05:33:37Z</dcterms:modified>
  <cp:category/>
  <cp:version/>
  <cp:contentType/>
  <cp:contentStatus/>
</cp:coreProperties>
</file>