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árok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K11" s="1"/>
  <c r="H11"/>
  <c r="H12"/>
  <c r="H13"/>
  <c r="H14"/>
  <c r="H15"/>
  <c r="K15" s="1"/>
  <c r="H16"/>
  <c r="L17"/>
  <c r="K5"/>
  <c r="K6"/>
  <c r="K7"/>
  <c r="K8"/>
  <c r="K10"/>
  <c r="K12"/>
  <c r="K13"/>
  <c r="K14"/>
  <c r="K16"/>
  <c r="K17"/>
  <c r="H5"/>
  <c r="H6"/>
  <c r="H7"/>
  <c r="H8"/>
  <c r="H10"/>
  <c r="F5"/>
  <c r="F6"/>
  <c r="F7"/>
  <c r="F8"/>
  <c r="F10"/>
  <c r="F11"/>
  <c r="F12"/>
  <c r="F13"/>
  <c r="F14"/>
  <c r="F15"/>
  <c r="F16"/>
  <c r="H4"/>
  <c r="K4" s="1"/>
  <c r="H17"/>
  <c r="F17"/>
  <c r="C35"/>
  <c r="J26"/>
  <c r="J27"/>
  <c r="J28"/>
  <c r="J29"/>
  <c r="H26"/>
  <c r="K26" s="1"/>
  <c r="H27"/>
  <c r="H28"/>
  <c r="K28" s="1"/>
  <c r="H29"/>
  <c r="K29" s="1"/>
  <c r="J25"/>
  <c r="H25"/>
  <c r="J24"/>
  <c r="H24"/>
  <c r="J23"/>
  <c r="H23"/>
  <c r="F23"/>
  <c r="F24"/>
  <c r="F25"/>
  <c r="F26"/>
  <c r="F27"/>
  <c r="F28"/>
  <c r="F29"/>
  <c r="H20"/>
  <c r="H21"/>
  <c r="J20"/>
  <c r="J21"/>
  <c r="J19"/>
  <c r="H19"/>
  <c r="F18"/>
  <c r="F19"/>
  <c r="F20"/>
  <c r="F21"/>
  <c r="H18"/>
  <c r="K18" s="1"/>
  <c r="L18" s="1"/>
  <c r="F4"/>
  <c r="L16" l="1"/>
  <c r="L13"/>
  <c r="L12"/>
  <c r="L15"/>
  <c r="L14"/>
  <c r="L11"/>
  <c r="L10"/>
  <c r="L8"/>
  <c r="L7"/>
  <c r="L6"/>
  <c r="L5"/>
  <c r="K20"/>
  <c r="K23"/>
  <c r="L23" s="1"/>
  <c r="F30"/>
  <c r="K21"/>
  <c r="L21" s="1"/>
  <c r="K24"/>
  <c r="L24" s="1"/>
  <c r="L4"/>
  <c r="L26"/>
  <c r="L28"/>
  <c r="K25"/>
  <c r="L25" s="1"/>
  <c r="L29"/>
  <c r="K27"/>
  <c r="L27" s="1"/>
  <c r="L20"/>
  <c r="K19"/>
  <c r="K30" l="1"/>
  <c r="L30" s="1"/>
  <c r="L19"/>
</calcChain>
</file>

<file path=xl/sharedStrings.xml><?xml version="1.0" encoding="utf-8"?>
<sst xmlns="http://schemas.openxmlformats.org/spreadsheetml/2006/main" count="43" uniqueCount="42">
  <si>
    <t>07/2023</t>
  </si>
  <si>
    <t>08/2022</t>
  </si>
  <si>
    <t>09/2022</t>
  </si>
  <si>
    <t>10/2022</t>
  </si>
  <si>
    <t>11/2022</t>
  </si>
  <si>
    <t>12/2022</t>
  </si>
  <si>
    <t>01/2023</t>
  </si>
  <si>
    <t>02/2023</t>
  </si>
  <si>
    <t>03/2023</t>
  </si>
  <si>
    <t>04/2023</t>
  </si>
  <si>
    <t>05/2023</t>
  </si>
  <si>
    <t>06/2023</t>
  </si>
  <si>
    <t>elektrická energia - spotreba kWh</t>
  </si>
  <si>
    <t>voda - spotreba m3</t>
  </si>
  <si>
    <t>zrážková voda m3</t>
  </si>
  <si>
    <t>voda - jednotková cena € bez DPH</t>
  </si>
  <si>
    <t>zrážková voda € bez DPH</t>
  </si>
  <si>
    <t>spolu el.energia € bez DPH</t>
  </si>
  <si>
    <t>spolu voda € bez DPH</t>
  </si>
  <si>
    <t>celkom € bez DPH</t>
  </si>
  <si>
    <t>obdobie</t>
  </si>
  <si>
    <t>celkom bez DPH</t>
  </si>
  <si>
    <t>vystavené dobropisy (energo-dotácia)</t>
  </si>
  <si>
    <t>08/2022+09/2022</t>
  </si>
  <si>
    <t>s DPH</t>
  </si>
  <si>
    <t>01/2023+02/2023</t>
  </si>
  <si>
    <t>Fakturovaná spotreba energií / 24 mesiacov</t>
  </si>
  <si>
    <t>08/2021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</si>
  <si>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</si>
  <si>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</si>
  <si>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</si>
  <si>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</si>
  <si>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</si>
  <si>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</si>
  <si>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</si>
  <si>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</si>
  <si>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05/2022</t>
  </si>
  <si>
    <t>06/2022</t>
  </si>
  <si>
    <t>07/2022</t>
  </si>
  <si>
    <t>rezervovaná kapcaita - spotreba kW (distribúcia)</t>
  </si>
  <si>
    <t>RK cena za kW (distribúcia) € bez DPH</t>
  </si>
  <si>
    <t>elektrická energia vrátane distribúcie a SD v  € bez DPH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</si>
</sst>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\ &quot;€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7" fontId="0" fillId="2" borderId="1" xfId="0" applyNumberForma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/>
    <xf numFmtId="4" fontId="1" fillId="3" borderId="1" xfId="0" applyNumberFormat="1" applyFont="1" applyFill="1" applyBorder="1"/>
    <xf numFmtId="164" fontId="0" fillId="0" borderId="1" xfId="0" applyNumberFormat="1" applyBorder="1"/>
    <xf numFmtId="4" fontId="1" fillId="4" borderId="1" xfId="0" applyNumberFormat="1" applyFont="1" applyFill="1" applyBorder="1"/>
    <xf numFmtId="165" fontId="1" fillId="5" borderId="1" xfId="0" applyNumberFormat="1" applyFont="1" applyFill="1" applyBorder="1"/>
    <xf numFmtId="49" fontId="5" fillId="0" borderId="0" xfId="0" applyNumberFormat="1" applyFont="1"/>
    <xf numFmtId="0" fontId="5" fillId="0" borderId="0" xfId="0" applyFont="1"/>
    <xf numFmtId="4" fontId="5" fillId="0" borderId="0" xfId="0" applyNumberFormat="1" applyFont="1"/>
    <xf numFmtId="49" fontId="6" fillId="0" borderId="0" xfId="0" applyNumberFormat="1" applyFont="1"/>
    <xf numFmtId="0" fontId="4" fillId="5" borderId="1" xfId="0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left"/>
    </xf>
    <xf numFmtId="4" fontId="1" fillId="5" borderId="3" xfId="0" applyNumberFormat="1" applyFont="1" applyFill="1" applyBorder="1" applyAlignment="1">
      <alignment horizontal="left"/>
    </xf>
    <xf numFmtId="4" fontId="1" fillId="5" borderId="4" xfId="0" applyNumberFormat="1" applyFont="1" applyFill="1" applyBorder="1" applyAlignment="1">
      <alignment horizontal="left"/>
    </xf>
    <xf numFmtId="165" fontId="0" fillId="5" borderId="2" xfId="0" applyNumberFormat="1" applyFill="1" applyBorder="1"/>
    <xf numFmtId="165" fontId="0" fillId="5" borderId="3" xfId="0" applyNumberFormat="1" applyFill="1" applyBorder="1"/>
    <xf numFmtId="165" fontId="0" fillId="5" borderId="4" xfId="0" applyNumberForma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/>
  </sheetViews>
  <sheetFormatPr defaultRowHeight="15"/>
  <cols>
    <col min="2" max="2" width="14.28515625" customWidth="1"/>
    <col min="3" max="3" width="15.85546875" customWidth="1"/>
    <col min="4" max="4" width="14.28515625" customWidth="1"/>
    <col min="5" max="5" width="15.85546875" customWidth="1"/>
    <col min="6" max="6" width="15.28515625" style="4" customWidth="1"/>
    <col min="7" max="7" width="12.42578125" customWidth="1"/>
    <col min="8" max="8" width="14.42578125" customWidth="1"/>
    <col min="10" max="10" width="14" style="3" customWidth="1"/>
    <col min="11" max="11" width="10.85546875" style="4" customWidth="1"/>
    <col min="12" max="12" width="11.85546875" style="5" customWidth="1"/>
  </cols>
  <sheetData>
    <row r="1" spans="1:12" s="7" customFormat="1" ht="27.75" customHeight="1">
      <c r="A1" s="6"/>
      <c r="F1" s="8"/>
      <c r="J1" s="9"/>
      <c r="K1" s="8"/>
      <c r="L1" s="6"/>
    </row>
    <row r="2" spans="1:12" s="5" customFormat="1" ht="30.75" customHeight="1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60">
      <c r="A3" s="10" t="s">
        <v>20</v>
      </c>
      <c r="B3" s="11" t="s">
        <v>12</v>
      </c>
      <c r="C3" s="12" t="s">
        <v>41</v>
      </c>
      <c r="D3" s="11" t="s">
        <v>39</v>
      </c>
      <c r="E3" s="12" t="s">
        <v>40</v>
      </c>
      <c r="F3" s="13" t="s">
        <v>17</v>
      </c>
      <c r="G3" s="11" t="s">
        <v>13</v>
      </c>
      <c r="H3" s="11" t="s">
        <v>15</v>
      </c>
      <c r="I3" s="11" t="s">
        <v>14</v>
      </c>
      <c r="J3" s="14" t="s">
        <v>16</v>
      </c>
      <c r="K3" s="13" t="s">
        <v>18</v>
      </c>
      <c r="L3" s="15" t="s">
        <v>19</v>
      </c>
    </row>
    <row r="4" spans="1:12">
      <c r="A4" s="16" t="s">
        <v>27</v>
      </c>
      <c r="B4" s="17">
        <v>42588</v>
      </c>
      <c r="C4" s="17">
        <v>0.10621</v>
      </c>
      <c r="D4" s="17">
        <v>195</v>
      </c>
      <c r="E4" s="17">
        <v>5.6504000000000003</v>
      </c>
      <c r="F4" s="18">
        <f>(B4*C4)+(D4*E4)</f>
        <v>5625.0994800000008</v>
      </c>
      <c r="G4" s="17">
        <v>473</v>
      </c>
      <c r="H4" s="17">
        <f>1.2119+1.1615</f>
        <v>2.3734000000000002</v>
      </c>
      <c r="I4" s="17">
        <v>116.11</v>
      </c>
      <c r="J4" s="19">
        <v>1.1615</v>
      </c>
      <c r="K4" s="18">
        <f>(G4*H4)+(I4*J4)</f>
        <v>1257.479965</v>
      </c>
      <c r="L4" s="20">
        <f>F4+K4</f>
        <v>6882.5794450000012</v>
      </c>
    </row>
    <row r="5" spans="1:12">
      <c r="A5" s="16" t="s">
        <v>28</v>
      </c>
      <c r="B5" s="17">
        <v>37668</v>
      </c>
      <c r="C5" s="17">
        <v>0.10621</v>
      </c>
      <c r="D5" s="17">
        <v>195</v>
      </c>
      <c r="E5" s="17">
        <v>5.6504000000000003</v>
      </c>
      <c r="F5" s="18">
        <f t="shared" ref="F5:F16" si="0">(B5*C5)+(D5*E5)</f>
        <v>5102.5462800000005</v>
      </c>
      <c r="G5" s="17">
        <v>464</v>
      </c>
      <c r="H5" s="17">
        <f t="shared" ref="H5:H10" si="1">1.2119+1.1615</f>
        <v>2.3734000000000002</v>
      </c>
      <c r="I5" s="17">
        <v>112.35</v>
      </c>
      <c r="J5" s="19">
        <v>1.1615</v>
      </c>
      <c r="K5" s="18">
        <f t="shared" ref="K5:K17" si="2">(G5*H5)+(I5*J5)</f>
        <v>1231.7521250000002</v>
      </c>
      <c r="L5" s="20">
        <f t="shared" ref="L5:L16" si="3">F5+K5</f>
        <v>6334.2984050000005</v>
      </c>
    </row>
    <row r="6" spans="1:12">
      <c r="A6" s="16" t="s">
        <v>29</v>
      </c>
      <c r="B6" s="17">
        <v>41766</v>
      </c>
      <c r="C6" s="17">
        <v>0.10621</v>
      </c>
      <c r="D6" s="17">
        <v>195</v>
      </c>
      <c r="E6" s="17">
        <v>5.6504000000000003</v>
      </c>
      <c r="F6" s="18">
        <f t="shared" si="0"/>
        <v>5537.79486</v>
      </c>
      <c r="G6" s="17">
        <v>474</v>
      </c>
      <c r="H6" s="17">
        <f t="shared" si="1"/>
        <v>2.3734000000000002</v>
      </c>
      <c r="I6" s="17">
        <v>116.11</v>
      </c>
      <c r="J6" s="19">
        <v>1.1615</v>
      </c>
      <c r="K6" s="18">
        <f t="shared" si="2"/>
        <v>1259.8533649999999</v>
      </c>
      <c r="L6" s="20">
        <f t="shared" si="3"/>
        <v>6797.6482249999999</v>
      </c>
    </row>
    <row r="7" spans="1:12">
      <c r="A7" s="16" t="s">
        <v>30</v>
      </c>
      <c r="B7" s="17">
        <v>37653</v>
      </c>
      <c r="C7" s="17">
        <v>0.10621</v>
      </c>
      <c r="D7" s="17">
        <v>195</v>
      </c>
      <c r="E7" s="17">
        <v>5.6504000000000003</v>
      </c>
      <c r="F7" s="18">
        <f t="shared" si="0"/>
        <v>5100.9531299999999</v>
      </c>
      <c r="G7" s="17">
        <v>410</v>
      </c>
      <c r="H7" s="17">
        <f t="shared" si="1"/>
        <v>2.3734000000000002</v>
      </c>
      <c r="I7" s="17">
        <v>112.35</v>
      </c>
      <c r="J7" s="19">
        <v>1.1615</v>
      </c>
      <c r="K7" s="18">
        <f t="shared" si="2"/>
        <v>1103.5885250000001</v>
      </c>
      <c r="L7" s="20">
        <f t="shared" si="3"/>
        <v>6204.541655</v>
      </c>
    </row>
    <row r="8" spans="1:12">
      <c r="A8" s="16" t="s">
        <v>31</v>
      </c>
      <c r="B8" s="17">
        <v>41903</v>
      </c>
      <c r="C8" s="17">
        <v>0.10621</v>
      </c>
      <c r="D8" s="17">
        <v>195</v>
      </c>
      <c r="E8" s="17">
        <v>5.6504000000000003</v>
      </c>
      <c r="F8" s="18">
        <f t="shared" si="0"/>
        <v>5552.3456299999998</v>
      </c>
      <c r="G8" s="17">
        <v>417</v>
      </c>
      <c r="H8" s="17">
        <f t="shared" si="1"/>
        <v>2.3734000000000002</v>
      </c>
      <c r="I8" s="17">
        <v>116.11</v>
      </c>
      <c r="J8" s="19">
        <v>1.1615</v>
      </c>
      <c r="K8" s="18">
        <f t="shared" si="2"/>
        <v>1124.569565</v>
      </c>
      <c r="L8" s="20">
        <f t="shared" si="3"/>
        <v>6676.9151949999996</v>
      </c>
    </row>
    <row r="9" spans="1:12">
      <c r="A9" s="16"/>
      <c r="B9" s="17"/>
      <c r="C9" s="17"/>
      <c r="D9" s="17"/>
      <c r="E9" s="17"/>
      <c r="F9" s="18"/>
      <c r="G9" s="17"/>
      <c r="H9" s="17"/>
      <c r="I9" s="17"/>
      <c r="J9" s="19"/>
      <c r="K9" s="18"/>
      <c r="L9" s="20"/>
    </row>
    <row r="10" spans="1:12">
      <c r="A10" s="16" t="s">
        <v>32</v>
      </c>
      <c r="B10" s="17">
        <v>37923</v>
      </c>
      <c r="C10" s="17">
        <v>0.27172499999999999</v>
      </c>
      <c r="D10" s="17">
        <v>195</v>
      </c>
      <c r="E10" s="17">
        <v>5.7881999999999998</v>
      </c>
      <c r="F10" s="18">
        <f t="shared" si="0"/>
        <v>11433.326175</v>
      </c>
      <c r="G10" s="17">
        <v>434</v>
      </c>
      <c r="H10" s="17">
        <f t="shared" si="1"/>
        <v>2.3734000000000002</v>
      </c>
      <c r="I10" s="17">
        <v>110.96</v>
      </c>
      <c r="J10" s="19">
        <v>1.1615</v>
      </c>
      <c r="K10" s="18">
        <f t="shared" si="2"/>
        <v>1158.9356400000001</v>
      </c>
      <c r="L10" s="20">
        <f t="shared" si="3"/>
        <v>12592.261815</v>
      </c>
    </row>
    <row r="11" spans="1:12">
      <c r="A11" s="16" t="s">
        <v>33</v>
      </c>
      <c r="B11" s="17">
        <v>37698</v>
      </c>
      <c r="C11" s="17">
        <v>0.250778</v>
      </c>
      <c r="D11" s="17">
        <v>195</v>
      </c>
      <c r="E11" s="17">
        <v>5.7881999999999998</v>
      </c>
      <c r="F11" s="18">
        <f t="shared" si="0"/>
        <v>10582.528044000001</v>
      </c>
      <c r="G11" s="17">
        <v>418</v>
      </c>
      <c r="H11" s="17">
        <f>1.2119+1.1999</f>
        <v>2.4117999999999999</v>
      </c>
      <c r="I11" s="17">
        <v>100.21</v>
      </c>
      <c r="J11" s="19">
        <f>1.1999</f>
        <v>1.1999</v>
      </c>
      <c r="K11" s="18">
        <f t="shared" si="2"/>
        <v>1128.3743789999999</v>
      </c>
      <c r="L11" s="20">
        <f t="shared" si="3"/>
        <v>11710.902423</v>
      </c>
    </row>
    <row r="12" spans="1:12">
      <c r="A12" s="16" t="s">
        <v>34</v>
      </c>
      <c r="B12" s="17">
        <v>39233</v>
      </c>
      <c r="C12" s="17">
        <v>0.28362959999999998</v>
      </c>
      <c r="D12" s="17">
        <v>195</v>
      </c>
      <c r="E12" s="17">
        <v>5.7881999999999998</v>
      </c>
      <c r="F12" s="18">
        <f t="shared" si="0"/>
        <v>12256.3390968</v>
      </c>
      <c r="G12" s="17">
        <v>520</v>
      </c>
      <c r="H12" s="17">
        <f t="shared" ref="H12:H16" si="4">1.2119+1.1999</f>
        <v>2.4117999999999999</v>
      </c>
      <c r="I12" s="17">
        <v>110.96</v>
      </c>
      <c r="J12" s="19">
        <v>1.1999</v>
      </c>
      <c r="K12" s="18">
        <f t="shared" si="2"/>
        <v>1387.2769039999998</v>
      </c>
      <c r="L12" s="20">
        <f t="shared" si="3"/>
        <v>13643.616000800001</v>
      </c>
    </row>
    <row r="13" spans="1:12">
      <c r="A13" s="16" t="s">
        <v>35</v>
      </c>
      <c r="B13" s="17">
        <v>38818</v>
      </c>
      <c r="C13" s="17">
        <v>0.28362959999999998</v>
      </c>
      <c r="D13" s="17">
        <v>195</v>
      </c>
      <c r="E13" s="17">
        <v>5.7881999999999998</v>
      </c>
      <c r="F13" s="18">
        <f t="shared" si="0"/>
        <v>12138.6328128</v>
      </c>
      <c r="G13" s="17">
        <v>486</v>
      </c>
      <c r="H13" s="17">
        <f t="shared" si="4"/>
        <v>2.4117999999999999</v>
      </c>
      <c r="I13" s="17">
        <v>107.37</v>
      </c>
      <c r="J13" s="19">
        <v>1.1999</v>
      </c>
      <c r="K13" s="18">
        <f t="shared" si="2"/>
        <v>1300.968063</v>
      </c>
      <c r="L13" s="20">
        <f t="shared" si="3"/>
        <v>13439.600875800001</v>
      </c>
    </row>
    <row r="14" spans="1:12">
      <c r="A14" s="16" t="s">
        <v>36</v>
      </c>
      <c r="B14" s="17">
        <v>37850</v>
      </c>
      <c r="C14" s="17">
        <v>0.28362959999999998</v>
      </c>
      <c r="D14" s="17">
        <v>195</v>
      </c>
      <c r="E14" s="17">
        <v>5.7881999999999998</v>
      </c>
      <c r="F14" s="18">
        <f t="shared" si="0"/>
        <v>11864.07936</v>
      </c>
      <c r="G14" s="17">
        <v>505</v>
      </c>
      <c r="H14" s="17">
        <f t="shared" si="4"/>
        <v>2.4117999999999999</v>
      </c>
      <c r="I14" s="17">
        <v>110.96</v>
      </c>
      <c r="J14" s="19">
        <v>1.1999</v>
      </c>
      <c r="K14" s="18">
        <f t="shared" si="2"/>
        <v>1351.0999040000002</v>
      </c>
      <c r="L14" s="20">
        <f t="shared" si="3"/>
        <v>13215.179264</v>
      </c>
    </row>
    <row r="15" spans="1:12">
      <c r="A15" s="16" t="s">
        <v>37</v>
      </c>
      <c r="B15" s="17">
        <v>33578</v>
      </c>
      <c r="C15" s="17">
        <v>0.28362959999999998</v>
      </c>
      <c r="D15" s="17">
        <v>195</v>
      </c>
      <c r="E15" s="17">
        <v>5.7881999999999998</v>
      </c>
      <c r="F15" s="18">
        <f t="shared" si="0"/>
        <v>10652.413708800001</v>
      </c>
      <c r="G15" s="17">
        <v>516</v>
      </c>
      <c r="H15" s="17">
        <f t="shared" si="4"/>
        <v>2.4117999999999999</v>
      </c>
      <c r="I15" s="17">
        <v>107.37</v>
      </c>
      <c r="J15" s="19">
        <v>1.1999</v>
      </c>
      <c r="K15" s="18">
        <f t="shared" si="2"/>
        <v>1373.3220630000001</v>
      </c>
      <c r="L15" s="20">
        <f t="shared" si="3"/>
        <v>12025.7357718</v>
      </c>
    </row>
    <row r="16" spans="1:12">
      <c r="A16" s="16" t="s">
        <v>38</v>
      </c>
      <c r="B16" s="17">
        <v>35216</v>
      </c>
      <c r="C16" s="17">
        <v>0.28362959999999998</v>
      </c>
      <c r="D16" s="17">
        <v>195</v>
      </c>
      <c r="E16" s="17">
        <v>5.7881999999999998</v>
      </c>
      <c r="F16" s="18">
        <f t="shared" si="0"/>
        <v>11116.9989936</v>
      </c>
      <c r="G16" s="17">
        <v>525</v>
      </c>
      <c r="H16" s="17">
        <f t="shared" si="4"/>
        <v>2.4117999999999999</v>
      </c>
      <c r="I16" s="17">
        <v>110.96</v>
      </c>
      <c r="J16" s="19">
        <v>1.1999</v>
      </c>
      <c r="K16" s="18">
        <f t="shared" si="2"/>
        <v>1399.335904</v>
      </c>
      <c r="L16" s="20">
        <f t="shared" si="3"/>
        <v>12516.3348976</v>
      </c>
    </row>
    <row r="17" spans="1:12">
      <c r="A17" s="16" t="s">
        <v>1</v>
      </c>
      <c r="B17" s="17">
        <v>33658</v>
      </c>
      <c r="C17" s="17">
        <v>0.28362959999999998</v>
      </c>
      <c r="D17" s="17">
        <v>195</v>
      </c>
      <c r="E17" s="17">
        <v>5.7881999999999998</v>
      </c>
      <c r="F17" s="18">
        <f>(B17*C17)+(D17*E17)</f>
        <v>10675.1040768</v>
      </c>
      <c r="G17" s="17">
        <v>512</v>
      </c>
      <c r="H17" s="17">
        <f>1.2119+1.1999</f>
        <v>2.4117999999999999</v>
      </c>
      <c r="I17" s="17">
        <v>110.96</v>
      </c>
      <c r="J17" s="19">
        <v>1.1999</v>
      </c>
      <c r="K17" s="18">
        <f t="shared" si="2"/>
        <v>1367.9825040000001</v>
      </c>
      <c r="L17" s="20">
        <f>F17+K17</f>
        <v>12043.0865808</v>
      </c>
    </row>
    <row r="18" spans="1:12">
      <c r="A18" s="16" t="s">
        <v>2</v>
      </c>
      <c r="B18" s="17">
        <v>34972</v>
      </c>
      <c r="C18" s="17">
        <v>0.28362959999999998</v>
      </c>
      <c r="D18" s="17">
        <v>195</v>
      </c>
      <c r="E18" s="17">
        <v>5.7881999999999998</v>
      </c>
      <c r="F18" s="18">
        <f t="shared" ref="F18:F29" si="5">(B18*C18)+(D18*E18)</f>
        <v>11047.793371199999</v>
      </c>
      <c r="G18" s="17">
        <v>604</v>
      </c>
      <c r="H18" s="17">
        <f t="shared" ref="H18" si="6">1.2119+1.1999</f>
        <v>2.4117999999999999</v>
      </c>
      <c r="I18" s="17">
        <v>107.37</v>
      </c>
      <c r="J18" s="19">
        <v>1.1999</v>
      </c>
      <c r="K18" s="18">
        <f t="shared" ref="K18:K29" si="7">(G18*H18)+(I18*J18)</f>
        <v>1585.560463</v>
      </c>
      <c r="L18" s="20">
        <f t="shared" ref="L18:L30" si="8">F18+K18</f>
        <v>12633.353834199999</v>
      </c>
    </row>
    <row r="19" spans="1:12">
      <c r="A19" s="16" t="s">
        <v>3</v>
      </c>
      <c r="B19" s="17">
        <v>34716</v>
      </c>
      <c r="C19" s="17">
        <v>0.28362959999999998</v>
      </c>
      <c r="D19" s="17">
        <v>195</v>
      </c>
      <c r="E19" s="17">
        <v>5.7881999999999998</v>
      </c>
      <c r="F19" s="18">
        <f t="shared" si="5"/>
        <v>10975.1841936</v>
      </c>
      <c r="G19" s="17">
        <v>525</v>
      </c>
      <c r="H19" s="17">
        <f>1.268+1.2122</f>
        <v>2.4802</v>
      </c>
      <c r="I19" s="17">
        <v>110.96</v>
      </c>
      <c r="J19" s="19">
        <f>1.2122</f>
        <v>1.2121999999999999</v>
      </c>
      <c r="K19" s="18">
        <f t="shared" si="7"/>
        <v>1436.6107119999999</v>
      </c>
      <c r="L19" s="20">
        <f t="shared" si="8"/>
        <v>12411.7949056</v>
      </c>
    </row>
    <row r="20" spans="1:12">
      <c r="A20" s="16" t="s">
        <v>4</v>
      </c>
      <c r="B20" s="17">
        <v>31637</v>
      </c>
      <c r="C20" s="17">
        <v>0.28362959999999998</v>
      </c>
      <c r="D20" s="17">
        <v>195</v>
      </c>
      <c r="E20" s="17">
        <v>5.7881999999999998</v>
      </c>
      <c r="F20" s="18">
        <f t="shared" si="5"/>
        <v>10101.8886552</v>
      </c>
      <c r="G20" s="17">
        <v>522</v>
      </c>
      <c r="H20" s="17">
        <f t="shared" ref="H20:H21" si="9">1.268+1.2122</f>
        <v>2.4802</v>
      </c>
      <c r="I20" s="17">
        <v>107.37</v>
      </c>
      <c r="J20" s="19">
        <f t="shared" ref="J20:J21" si="10">1.2122</f>
        <v>1.2121999999999999</v>
      </c>
      <c r="K20" s="18">
        <f t="shared" si="7"/>
        <v>1424.8183139999999</v>
      </c>
      <c r="L20" s="20">
        <f t="shared" si="8"/>
        <v>11526.7069692</v>
      </c>
    </row>
    <row r="21" spans="1:12">
      <c r="A21" s="16" t="s">
        <v>5</v>
      </c>
      <c r="B21" s="17">
        <v>35380</v>
      </c>
      <c r="C21" s="17">
        <v>0.28362959999999998</v>
      </c>
      <c r="D21" s="17">
        <v>195</v>
      </c>
      <c r="E21" s="17">
        <v>5.7881999999999998</v>
      </c>
      <c r="F21" s="18">
        <f t="shared" si="5"/>
        <v>11163.514247999999</v>
      </c>
      <c r="G21" s="17">
        <v>538</v>
      </c>
      <c r="H21" s="17">
        <f t="shared" si="9"/>
        <v>2.4802</v>
      </c>
      <c r="I21" s="17">
        <v>110.96</v>
      </c>
      <c r="J21" s="19">
        <f t="shared" si="10"/>
        <v>1.2121999999999999</v>
      </c>
      <c r="K21" s="18">
        <f t="shared" si="7"/>
        <v>1468.853312</v>
      </c>
      <c r="L21" s="20">
        <f t="shared" si="8"/>
        <v>12632.367559999999</v>
      </c>
    </row>
    <row r="22" spans="1:12">
      <c r="A22" s="16"/>
      <c r="B22" s="17"/>
      <c r="C22" s="17"/>
      <c r="D22" s="17"/>
      <c r="E22" s="17"/>
      <c r="F22" s="18"/>
      <c r="G22" s="17"/>
      <c r="H22" s="17"/>
      <c r="I22" s="17"/>
      <c r="J22" s="19"/>
      <c r="K22" s="18"/>
      <c r="L22" s="20"/>
    </row>
    <row r="23" spans="1:12">
      <c r="A23" s="16" t="s">
        <v>6</v>
      </c>
      <c r="B23" s="17">
        <v>31513</v>
      </c>
      <c r="C23" s="17">
        <v>0.28362959999999998</v>
      </c>
      <c r="D23" s="17">
        <v>195</v>
      </c>
      <c r="E23" s="17">
        <v>5.7881999999999998</v>
      </c>
      <c r="F23" s="18">
        <f t="shared" si="5"/>
        <v>10066.718584800001</v>
      </c>
      <c r="G23" s="17">
        <v>539</v>
      </c>
      <c r="H23" s="17">
        <f>1.3351+1.3143</f>
        <v>2.6494</v>
      </c>
      <c r="I23" s="17">
        <v>104.38</v>
      </c>
      <c r="J23" s="19">
        <f>1.3143</f>
        <v>1.3143</v>
      </c>
      <c r="K23" s="18">
        <f t="shared" si="7"/>
        <v>1565.2132339999998</v>
      </c>
      <c r="L23" s="20">
        <f t="shared" si="8"/>
        <v>11631.9318188</v>
      </c>
    </row>
    <row r="24" spans="1:12">
      <c r="A24" s="16" t="s">
        <v>7</v>
      </c>
      <c r="B24" s="17">
        <v>34707</v>
      </c>
      <c r="C24" s="17">
        <v>0.28362959999999998</v>
      </c>
      <c r="D24" s="17">
        <v>195</v>
      </c>
      <c r="E24" s="17">
        <v>5.7881999999999998</v>
      </c>
      <c r="F24" s="18">
        <f t="shared" si="5"/>
        <v>10972.631527199999</v>
      </c>
      <c r="G24" s="17">
        <v>509</v>
      </c>
      <c r="H24" s="17">
        <f t="shared" ref="H24" si="11">1.3351+1.3143</f>
        <v>2.6494</v>
      </c>
      <c r="I24" s="17">
        <v>94.27</v>
      </c>
      <c r="J24" s="19">
        <f t="shared" ref="J24" si="12">1.3143</f>
        <v>1.3143</v>
      </c>
      <c r="K24" s="18">
        <f t="shared" si="7"/>
        <v>1472.443661</v>
      </c>
      <c r="L24" s="20">
        <f t="shared" si="8"/>
        <v>12445.075188199999</v>
      </c>
    </row>
    <row r="25" spans="1:12">
      <c r="A25" s="16" t="s">
        <v>8</v>
      </c>
      <c r="B25" s="17">
        <v>37232</v>
      </c>
      <c r="C25" s="17">
        <v>0.204315</v>
      </c>
      <c r="D25" s="17">
        <v>195</v>
      </c>
      <c r="E25" s="17">
        <v>5.7881999999999998</v>
      </c>
      <c r="F25" s="18">
        <f t="shared" si="5"/>
        <v>8735.7550800000008</v>
      </c>
      <c r="G25" s="17">
        <v>500</v>
      </c>
      <c r="H25" s="17">
        <f>1.559+1.4904</f>
        <v>3.0493999999999999</v>
      </c>
      <c r="I25" s="17">
        <v>104.38</v>
      </c>
      <c r="J25" s="19">
        <f>1.4904</f>
        <v>1.4903999999999999</v>
      </c>
      <c r="K25" s="18">
        <f t="shared" si="7"/>
        <v>1680.2679520000002</v>
      </c>
      <c r="L25" s="20">
        <f t="shared" si="8"/>
        <v>10416.023032000001</v>
      </c>
    </row>
    <row r="26" spans="1:12">
      <c r="A26" s="16" t="s">
        <v>9</v>
      </c>
      <c r="B26" s="17">
        <v>31539</v>
      </c>
      <c r="C26" s="17">
        <v>0.195965</v>
      </c>
      <c r="D26" s="17">
        <v>195</v>
      </c>
      <c r="E26" s="17">
        <v>5.7881999999999998</v>
      </c>
      <c r="F26" s="18">
        <f t="shared" si="5"/>
        <v>7309.2391349999998</v>
      </c>
      <c r="G26" s="17">
        <v>496</v>
      </c>
      <c r="H26" s="17">
        <f t="shared" ref="H26:H29" si="13">1.559+1.4904</f>
        <v>3.0493999999999999</v>
      </c>
      <c r="I26" s="17">
        <v>101.01</v>
      </c>
      <c r="J26" s="19">
        <f t="shared" ref="J26:J29" si="14">1.4904</f>
        <v>1.4903999999999999</v>
      </c>
      <c r="K26" s="18">
        <f t="shared" si="7"/>
        <v>1663.0477039999998</v>
      </c>
      <c r="L26" s="20">
        <f t="shared" si="8"/>
        <v>8972.2868390000003</v>
      </c>
    </row>
    <row r="27" spans="1:12">
      <c r="A27" s="16" t="s">
        <v>10</v>
      </c>
      <c r="B27" s="17">
        <v>33576</v>
      </c>
      <c r="C27" s="17">
        <v>0.143959</v>
      </c>
      <c r="D27" s="17">
        <v>195</v>
      </c>
      <c r="E27" s="17">
        <v>5.7881999999999998</v>
      </c>
      <c r="F27" s="18">
        <f t="shared" si="5"/>
        <v>5962.2663840000005</v>
      </c>
      <c r="G27" s="17">
        <v>543</v>
      </c>
      <c r="H27" s="17">
        <f t="shared" si="13"/>
        <v>3.0493999999999999</v>
      </c>
      <c r="I27" s="17">
        <v>104.38</v>
      </c>
      <c r="J27" s="19">
        <f t="shared" si="14"/>
        <v>1.4903999999999999</v>
      </c>
      <c r="K27" s="18">
        <f t="shared" si="7"/>
        <v>1811.3921519999999</v>
      </c>
      <c r="L27" s="20">
        <f t="shared" si="8"/>
        <v>7773.6585360000008</v>
      </c>
    </row>
    <row r="28" spans="1:12">
      <c r="A28" s="16" t="s">
        <v>11</v>
      </c>
      <c r="B28" s="17">
        <v>33885</v>
      </c>
      <c r="C28" s="17">
        <v>0.153447</v>
      </c>
      <c r="D28" s="17">
        <v>195</v>
      </c>
      <c r="E28" s="17">
        <v>5.7881999999999998</v>
      </c>
      <c r="F28" s="18">
        <f t="shared" si="5"/>
        <v>6328.2505949999995</v>
      </c>
      <c r="G28" s="17">
        <v>506</v>
      </c>
      <c r="H28" s="17">
        <f t="shared" si="13"/>
        <v>3.0493999999999999</v>
      </c>
      <c r="I28" s="17">
        <v>101.01</v>
      </c>
      <c r="J28" s="19">
        <f t="shared" si="14"/>
        <v>1.4903999999999999</v>
      </c>
      <c r="K28" s="18">
        <f t="shared" si="7"/>
        <v>1693.541704</v>
      </c>
      <c r="L28" s="20">
        <f t="shared" si="8"/>
        <v>8021.7922989999997</v>
      </c>
    </row>
    <row r="29" spans="1:12">
      <c r="A29" s="16" t="s">
        <v>0</v>
      </c>
      <c r="B29" s="17">
        <v>29551</v>
      </c>
      <c r="C29" s="17">
        <v>0.14915300000000001</v>
      </c>
      <c r="D29" s="17">
        <v>195</v>
      </c>
      <c r="E29" s="17">
        <v>5.7881999999999998</v>
      </c>
      <c r="F29" s="18">
        <f t="shared" si="5"/>
        <v>5536.3193030000002</v>
      </c>
      <c r="G29" s="17">
        <v>466</v>
      </c>
      <c r="H29" s="17">
        <f t="shared" si="13"/>
        <v>3.0493999999999999</v>
      </c>
      <c r="I29" s="17">
        <v>104.38</v>
      </c>
      <c r="J29" s="19">
        <f t="shared" si="14"/>
        <v>1.4903999999999999</v>
      </c>
      <c r="K29" s="18">
        <f t="shared" si="7"/>
        <v>1576.5883519999998</v>
      </c>
      <c r="L29" s="20">
        <f t="shared" si="8"/>
        <v>7112.907655</v>
      </c>
    </row>
    <row r="30" spans="1:12" s="3" customFormat="1" ht="25.5" customHeight="1">
      <c r="A30" s="27" t="s">
        <v>21</v>
      </c>
      <c r="B30" s="28"/>
      <c r="C30" s="28"/>
      <c r="D30" s="28"/>
      <c r="E30" s="29"/>
      <c r="F30" s="21">
        <f>SUM(F4:F29)</f>
        <v>215837.72272479997</v>
      </c>
      <c r="G30" s="30"/>
      <c r="H30" s="31"/>
      <c r="I30" s="31"/>
      <c r="J30" s="32"/>
      <c r="K30" s="21">
        <f>SUM(K4:K29)</f>
        <v>33822.876466000002</v>
      </c>
      <c r="L30" s="21">
        <f t="shared" si="8"/>
        <v>249660.59919079999</v>
      </c>
    </row>
    <row r="31" spans="1:12">
      <c r="A31" s="2"/>
    </row>
    <row r="32" spans="1:12">
      <c r="A32" s="2"/>
    </row>
    <row r="33" spans="1:4">
      <c r="A33" s="2"/>
    </row>
    <row r="34" spans="1:4">
      <c r="A34" s="25" t="s">
        <v>22</v>
      </c>
      <c r="B34" s="23"/>
      <c r="C34" s="23"/>
      <c r="D34" s="23"/>
    </row>
    <row r="35" spans="1:4">
      <c r="A35" s="22" t="s">
        <v>23</v>
      </c>
      <c r="B35" s="23"/>
      <c r="C35" s="24">
        <f>-3585.78</f>
        <v>-3585.78</v>
      </c>
      <c r="D35" s="23" t="s">
        <v>24</v>
      </c>
    </row>
    <row r="36" spans="1:4">
      <c r="A36" s="22" t="s">
        <v>25</v>
      </c>
      <c r="B36" s="23"/>
      <c r="C36" s="24">
        <v>-3459.86</v>
      </c>
      <c r="D36" s="23" t="s">
        <v>24</v>
      </c>
    </row>
    <row r="37" spans="1:4">
      <c r="A37" s="2"/>
    </row>
    <row r="38" spans="1:4">
      <c r="A38" s="2"/>
    </row>
    <row r="39" spans="1:4">
      <c r="A39" s="2"/>
    </row>
    <row r="40" spans="1:4">
      <c r="A40" s="2"/>
    </row>
    <row r="41" spans="1:4">
      <c r="A41" s="2"/>
    </row>
    <row r="42" spans="1:4">
      <c r="A42" s="2"/>
    </row>
    <row r="43" spans="1:4">
      <c r="A43" s="2"/>
    </row>
    <row r="44" spans="1:4">
      <c r="A44" s="2"/>
    </row>
    <row r="45" spans="1:4">
      <c r="A45" s="2"/>
    </row>
    <row r="46" spans="1:4">
      <c r="A46" s="2"/>
    </row>
    <row r="47" spans="1:4">
      <c r="A47" s="2"/>
    </row>
    <row r="48" spans="1:4">
      <c r="A48" s="2"/>
    </row>
    <row r="49" spans="1:1">
      <c r="A49" s="2"/>
    </row>
    <row r="50" spans="1:1">
      <c r="A50" s="2"/>
    </row>
    <row r="51" spans="1:1">
      <c r="A51" s="2"/>
    </row>
  </sheetData>
  <mergeCells count="3">
    <mergeCell ref="A2:L2"/>
    <mergeCell ref="A30:E30"/>
    <mergeCell ref="G30:J3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szatrochova</dc:creator>
  <cp:lastModifiedBy>lbobrova</cp:lastModifiedBy>
  <dcterms:created xsi:type="dcterms:W3CDTF">2023-08-10T05:37:45Z</dcterms:created>
  <dcterms:modified xsi:type="dcterms:W3CDTF">2023-08-23T10:29:37Z</dcterms:modified>
</cp:coreProperties>
</file>