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_USB\2020_270_D1_HP-LL-DS_Visnove\__116_KE_CESTY3\CD_Watsonova\"/>
    </mc:Choice>
  </mc:AlternateContent>
  <xr:revisionPtr revIDLastSave="0" documentId="13_ncr:1_{8067C9AA-8056-4861-820F-B0829FFB0D2F}" xr6:coauthVersionLast="47" xr6:coauthVersionMax="47" xr10:uidLastSave="{00000000-0000-0000-0000-000000000000}"/>
  <bookViews>
    <workbookView xWindow="18810" yWindow="915" windowWidth="18705" windowHeight="19500" xr2:uid="{00000000-000D-0000-FFFF-FFFF00000000}"/>
  </bookViews>
  <sheets>
    <sheet name="SO 101-00 - Oprava miestn..." sheetId="2" r:id="rId1"/>
  </sheets>
  <definedNames>
    <definedName name="_xlnm._FilterDatabase" localSheetId="0" hidden="1">'SO 101-00 - Oprava miestn...'!$C$125:$K$498</definedName>
    <definedName name="_xlnm.Print_Titles" localSheetId="0">'SO 101-00 - Oprava miestn...'!$125:$125</definedName>
    <definedName name="_xlnm.Print_Area" localSheetId="0">'SO 101-00 - Oprava miestn...'!$C$4:$J$76,'SO 101-00 - Oprava miestn...'!$C$113:$J$498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J35" i="2"/>
  <c r="BI496" i="2"/>
  <c r="BH496" i="2"/>
  <c r="BG496" i="2"/>
  <c r="BE496" i="2"/>
  <c r="T496" i="2"/>
  <c r="R496" i="2"/>
  <c r="P496" i="2"/>
  <c r="BI493" i="2"/>
  <c r="BH493" i="2"/>
  <c r="BG493" i="2"/>
  <c r="BE493" i="2"/>
  <c r="T493" i="2"/>
  <c r="R493" i="2"/>
  <c r="P493" i="2"/>
  <c r="BI491" i="2"/>
  <c r="BH491" i="2"/>
  <c r="BG491" i="2"/>
  <c r="BE491" i="2"/>
  <c r="T491" i="2"/>
  <c r="T490" i="2"/>
  <c r="R491" i="2"/>
  <c r="R490" i="2"/>
  <c r="P491" i="2"/>
  <c r="P490" i="2"/>
  <c r="BI485" i="2"/>
  <c r="BH485" i="2"/>
  <c r="BG485" i="2"/>
  <c r="BE485" i="2"/>
  <c r="T485" i="2"/>
  <c r="R485" i="2"/>
  <c r="P485" i="2"/>
  <c r="BI478" i="2"/>
  <c r="BH478" i="2"/>
  <c r="BG478" i="2"/>
  <c r="BE478" i="2"/>
  <c r="T478" i="2"/>
  <c r="R478" i="2"/>
  <c r="P478" i="2"/>
  <c r="BI474" i="2"/>
  <c r="BH474" i="2"/>
  <c r="BG474" i="2"/>
  <c r="BE474" i="2"/>
  <c r="T474" i="2"/>
  <c r="R474" i="2"/>
  <c r="P474" i="2"/>
  <c r="BI471" i="2"/>
  <c r="BH471" i="2"/>
  <c r="BG471" i="2"/>
  <c r="BE471" i="2"/>
  <c r="T471" i="2"/>
  <c r="R471" i="2"/>
  <c r="P471" i="2"/>
  <c r="BI467" i="2"/>
  <c r="BH467" i="2"/>
  <c r="BG467" i="2"/>
  <c r="BE467" i="2"/>
  <c r="T467" i="2"/>
  <c r="R467" i="2"/>
  <c r="P467" i="2"/>
  <c r="BI464" i="2"/>
  <c r="BH464" i="2"/>
  <c r="BG464" i="2"/>
  <c r="BE464" i="2"/>
  <c r="T464" i="2"/>
  <c r="R464" i="2"/>
  <c r="P464" i="2"/>
  <c r="BI461" i="2"/>
  <c r="BH461" i="2"/>
  <c r="BG461" i="2"/>
  <c r="BE461" i="2"/>
  <c r="T461" i="2"/>
  <c r="R461" i="2"/>
  <c r="P461" i="2"/>
  <c r="BI458" i="2"/>
  <c r="BH458" i="2"/>
  <c r="BG458" i="2"/>
  <c r="BE458" i="2"/>
  <c r="T458" i="2"/>
  <c r="R458" i="2"/>
  <c r="P458" i="2"/>
  <c r="BI455" i="2"/>
  <c r="BH455" i="2"/>
  <c r="BG455" i="2"/>
  <c r="BE455" i="2"/>
  <c r="T455" i="2"/>
  <c r="R455" i="2"/>
  <c r="P455" i="2"/>
  <c r="BI452" i="2"/>
  <c r="BH452" i="2"/>
  <c r="BG452" i="2"/>
  <c r="BE452" i="2"/>
  <c r="T452" i="2"/>
  <c r="R452" i="2"/>
  <c r="P452" i="2"/>
  <c r="BI449" i="2"/>
  <c r="BH449" i="2"/>
  <c r="BG449" i="2"/>
  <c r="BE449" i="2"/>
  <c r="T449" i="2"/>
  <c r="R449" i="2"/>
  <c r="P449" i="2"/>
  <c r="BI445" i="2"/>
  <c r="BH445" i="2"/>
  <c r="BG445" i="2"/>
  <c r="BE445" i="2"/>
  <c r="T445" i="2"/>
  <c r="R445" i="2"/>
  <c r="P445" i="2"/>
  <c r="BI442" i="2"/>
  <c r="BH442" i="2"/>
  <c r="BG442" i="2"/>
  <c r="BE442" i="2"/>
  <c r="T442" i="2"/>
  <c r="R442" i="2"/>
  <c r="P442" i="2"/>
  <c r="BI438" i="2"/>
  <c r="BH438" i="2"/>
  <c r="BG438" i="2"/>
  <c r="BE438" i="2"/>
  <c r="T438" i="2"/>
  <c r="R438" i="2"/>
  <c r="P438" i="2"/>
  <c r="BI434" i="2"/>
  <c r="BH434" i="2"/>
  <c r="BG434" i="2"/>
  <c r="BE434" i="2"/>
  <c r="T434" i="2"/>
  <c r="R434" i="2"/>
  <c r="P434" i="2"/>
  <c r="BI430" i="2"/>
  <c r="BH430" i="2"/>
  <c r="BG430" i="2"/>
  <c r="BE430" i="2"/>
  <c r="T430" i="2"/>
  <c r="R430" i="2"/>
  <c r="P430" i="2"/>
  <c r="BI427" i="2"/>
  <c r="BH427" i="2"/>
  <c r="BG427" i="2"/>
  <c r="BE427" i="2"/>
  <c r="T427" i="2"/>
  <c r="R427" i="2"/>
  <c r="P427" i="2"/>
  <c r="BI424" i="2"/>
  <c r="BH424" i="2"/>
  <c r="BG424" i="2"/>
  <c r="BE424" i="2"/>
  <c r="T424" i="2"/>
  <c r="R424" i="2"/>
  <c r="P424" i="2"/>
  <c r="BI420" i="2"/>
  <c r="BH420" i="2"/>
  <c r="BG420" i="2"/>
  <c r="BE420" i="2"/>
  <c r="T420" i="2"/>
  <c r="R420" i="2"/>
  <c r="P420" i="2"/>
  <c r="BI416" i="2"/>
  <c r="BH416" i="2"/>
  <c r="BG416" i="2"/>
  <c r="BE416" i="2"/>
  <c r="T416" i="2"/>
  <c r="R416" i="2"/>
  <c r="P416" i="2"/>
  <c r="BI413" i="2"/>
  <c r="BH413" i="2"/>
  <c r="BG413" i="2"/>
  <c r="BE413" i="2"/>
  <c r="T413" i="2"/>
  <c r="R413" i="2"/>
  <c r="P413" i="2"/>
  <c r="BI410" i="2"/>
  <c r="BH410" i="2"/>
  <c r="BG410" i="2"/>
  <c r="BE410" i="2"/>
  <c r="T410" i="2"/>
  <c r="R410" i="2"/>
  <c r="P410" i="2"/>
  <c r="BI407" i="2"/>
  <c r="BH407" i="2"/>
  <c r="BG407" i="2"/>
  <c r="BE407" i="2"/>
  <c r="T407" i="2"/>
  <c r="R407" i="2"/>
  <c r="P407" i="2"/>
  <c r="BI405" i="2"/>
  <c r="BH405" i="2"/>
  <c r="BG405" i="2"/>
  <c r="BE405" i="2"/>
  <c r="T405" i="2"/>
  <c r="R405" i="2"/>
  <c r="P405" i="2"/>
  <c r="BI402" i="2"/>
  <c r="BH402" i="2"/>
  <c r="BG402" i="2"/>
  <c r="BE402" i="2"/>
  <c r="T402" i="2"/>
  <c r="R402" i="2"/>
  <c r="P402" i="2"/>
  <c r="BI398" i="2"/>
  <c r="BH398" i="2"/>
  <c r="BG398" i="2"/>
  <c r="BE398" i="2"/>
  <c r="T398" i="2"/>
  <c r="R398" i="2"/>
  <c r="P398" i="2"/>
  <c r="BI396" i="2"/>
  <c r="BH396" i="2"/>
  <c r="BG396" i="2"/>
  <c r="BE396" i="2"/>
  <c r="T396" i="2"/>
  <c r="R396" i="2"/>
  <c r="P396" i="2"/>
  <c r="BI393" i="2"/>
  <c r="BH393" i="2"/>
  <c r="BG393" i="2"/>
  <c r="BE393" i="2"/>
  <c r="T393" i="2"/>
  <c r="R393" i="2"/>
  <c r="P393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2" i="2"/>
  <c r="BH382" i="2"/>
  <c r="BG382" i="2"/>
  <c r="BE382" i="2"/>
  <c r="T382" i="2"/>
  <c r="R382" i="2"/>
  <c r="P382" i="2"/>
  <c r="BI379" i="2"/>
  <c r="BH379" i="2"/>
  <c r="BG379" i="2"/>
  <c r="BE379" i="2"/>
  <c r="T379" i="2"/>
  <c r="R379" i="2"/>
  <c r="P379" i="2"/>
  <c r="BI372" i="2"/>
  <c r="BH372" i="2"/>
  <c r="BG372" i="2"/>
  <c r="BE372" i="2"/>
  <c r="T372" i="2"/>
  <c r="R372" i="2"/>
  <c r="P372" i="2"/>
  <c r="BI366" i="2"/>
  <c r="BH366" i="2"/>
  <c r="BG366" i="2"/>
  <c r="BE366" i="2"/>
  <c r="T366" i="2"/>
  <c r="R366" i="2"/>
  <c r="P366" i="2"/>
  <c r="BI359" i="2"/>
  <c r="BH359" i="2"/>
  <c r="BG359" i="2"/>
  <c r="BE359" i="2"/>
  <c r="T359" i="2"/>
  <c r="R359" i="2"/>
  <c r="P359" i="2"/>
  <c r="BI356" i="2"/>
  <c r="BH356" i="2"/>
  <c r="BG356" i="2"/>
  <c r="BE356" i="2"/>
  <c r="T356" i="2"/>
  <c r="R356" i="2"/>
  <c r="P356" i="2"/>
  <c r="BI353" i="2"/>
  <c r="BH353" i="2"/>
  <c r="BG353" i="2"/>
  <c r="BE353" i="2"/>
  <c r="T353" i="2"/>
  <c r="R353" i="2"/>
  <c r="P353" i="2"/>
  <c r="BI350" i="2"/>
  <c r="BH350" i="2"/>
  <c r="BG350" i="2"/>
  <c r="BE350" i="2"/>
  <c r="T350" i="2"/>
  <c r="R350" i="2"/>
  <c r="P350" i="2"/>
  <c r="BI347" i="2"/>
  <c r="BH347" i="2"/>
  <c r="BG347" i="2"/>
  <c r="BE347" i="2"/>
  <c r="T347" i="2"/>
  <c r="R347" i="2"/>
  <c r="P347" i="2"/>
  <c r="BI344" i="2"/>
  <c r="BH344" i="2"/>
  <c r="BG344" i="2"/>
  <c r="BE344" i="2"/>
  <c r="T344" i="2"/>
  <c r="R344" i="2"/>
  <c r="P344" i="2"/>
  <c r="BI341" i="2"/>
  <c r="BH341" i="2"/>
  <c r="BG341" i="2"/>
  <c r="BE341" i="2"/>
  <c r="T341" i="2"/>
  <c r="R341" i="2"/>
  <c r="P341" i="2"/>
  <c r="BI338" i="2"/>
  <c r="BH338" i="2"/>
  <c r="BG338" i="2"/>
  <c r="BE338" i="2"/>
  <c r="T338" i="2"/>
  <c r="R338" i="2"/>
  <c r="P338" i="2"/>
  <c r="BI334" i="2"/>
  <c r="BH334" i="2"/>
  <c r="BG334" i="2"/>
  <c r="BE334" i="2"/>
  <c r="T334" i="2"/>
  <c r="R334" i="2"/>
  <c r="P334" i="2"/>
  <c r="BI331" i="2"/>
  <c r="BH331" i="2"/>
  <c r="BG331" i="2"/>
  <c r="BE331" i="2"/>
  <c r="T331" i="2"/>
  <c r="R331" i="2"/>
  <c r="P331" i="2"/>
  <c r="BI328" i="2"/>
  <c r="BH328" i="2"/>
  <c r="BG328" i="2"/>
  <c r="BE328" i="2"/>
  <c r="T328" i="2"/>
  <c r="R328" i="2"/>
  <c r="P328" i="2"/>
  <c r="BI325" i="2"/>
  <c r="BH325" i="2"/>
  <c r="BG325" i="2"/>
  <c r="BE325" i="2"/>
  <c r="T325" i="2"/>
  <c r="R325" i="2"/>
  <c r="P325" i="2"/>
  <c r="BI322" i="2"/>
  <c r="BH322" i="2"/>
  <c r="BG322" i="2"/>
  <c r="BE322" i="2"/>
  <c r="T322" i="2"/>
  <c r="R322" i="2"/>
  <c r="P322" i="2"/>
  <c r="BI318" i="2"/>
  <c r="BH318" i="2"/>
  <c r="BG318" i="2"/>
  <c r="BE318" i="2"/>
  <c r="T318" i="2"/>
  <c r="R318" i="2"/>
  <c r="P318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2" i="2"/>
  <c r="BH302" i="2"/>
  <c r="BG302" i="2"/>
  <c r="BE302" i="2"/>
  <c r="T302" i="2"/>
  <c r="R302" i="2"/>
  <c r="P302" i="2"/>
  <c r="BI296" i="2"/>
  <c r="BH296" i="2"/>
  <c r="BG296" i="2"/>
  <c r="BE296" i="2"/>
  <c r="T296" i="2"/>
  <c r="R296" i="2"/>
  <c r="P296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87" i="2"/>
  <c r="BH287" i="2"/>
  <c r="BG287" i="2"/>
  <c r="BE287" i="2"/>
  <c r="T287" i="2"/>
  <c r="R287" i="2"/>
  <c r="P287" i="2"/>
  <c r="BI284" i="2"/>
  <c r="BH284" i="2"/>
  <c r="BG284" i="2"/>
  <c r="BE284" i="2"/>
  <c r="T284" i="2"/>
  <c r="R284" i="2"/>
  <c r="P284" i="2"/>
  <c r="BI281" i="2"/>
  <c r="BH281" i="2"/>
  <c r="BG281" i="2"/>
  <c r="BE281" i="2"/>
  <c r="T281" i="2"/>
  <c r="R281" i="2"/>
  <c r="P281" i="2"/>
  <c r="BI278" i="2"/>
  <c r="BH278" i="2"/>
  <c r="BG278" i="2"/>
  <c r="BE278" i="2"/>
  <c r="T278" i="2"/>
  <c r="R278" i="2"/>
  <c r="P278" i="2"/>
  <c r="BI275" i="2"/>
  <c r="BH275" i="2"/>
  <c r="BG275" i="2"/>
  <c r="BE275" i="2"/>
  <c r="T275" i="2"/>
  <c r="R275" i="2"/>
  <c r="P275" i="2"/>
  <c r="BI272" i="2"/>
  <c r="BH272" i="2"/>
  <c r="BG272" i="2"/>
  <c r="BE272" i="2"/>
  <c r="T272" i="2"/>
  <c r="R272" i="2"/>
  <c r="P272" i="2"/>
  <c r="BI268" i="2"/>
  <c r="BH268" i="2"/>
  <c r="BG268" i="2"/>
  <c r="BE268" i="2"/>
  <c r="T268" i="2"/>
  <c r="R268" i="2"/>
  <c r="P268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R262" i="2"/>
  <c r="P262" i="2"/>
  <c r="BI259" i="2"/>
  <c r="BH259" i="2"/>
  <c r="BG259" i="2"/>
  <c r="BE259" i="2"/>
  <c r="T259" i="2"/>
  <c r="R259" i="2"/>
  <c r="P259" i="2"/>
  <c r="BI256" i="2"/>
  <c r="BH256" i="2"/>
  <c r="BG256" i="2"/>
  <c r="BE256" i="2"/>
  <c r="T256" i="2"/>
  <c r="R256" i="2"/>
  <c r="P256" i="2"/>
  <c r="BI252" i="2"/>
  <c r="BH252" i="2"/>
  <c r="BG252" i="2"/>
  <c r="BE252" i="2"/>
  <c r="T252" i="2"/>
  <c r="R252" i="2"/>
  <c r="P252" i="2"/>
  <c r="BI247" i="2"/>
  <c r="BH247" i="2"/>
  <c r="BG247" i="2"/>
  <c r="BE247" i="2"/>
  <c r="T247" i="2"/>
  <c r="R247" i="2"/>
  <c r="P247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5" i="2"/>
  <c r="BH235" i="2"/>
  <c r="BG235" i="2"/>
  <c r="BE235" i="2"/>
  <c r="T235" i="2"/>
  <c r="R235" i="2"/>
  <c r="P235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5" i="2"/>
  <c r="BH225" i="2"/>
  <c r="BG225" i="2"/>
  <c r="BE225" i="2"/>
  <c r="T225" i="2"/>
  <c r="R225" i="2"/>
  <c r="P225" i="2"/>
  <c r="BI221" i="2"/>
  <c r="BH221" i="2"/>
  <c r="BG221" i="2"/>
  <c r="BE221" i="2"/>
  <c r="T221" i="2"/>
  <c r="R221" i="2"/>
  <c r="P221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R208" i="2"/>
  <c r="P208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7" i="2"/>
  <c r="BH197" i="2"/>
  <c r="BG197" i="2"/>
  <c r="BE197" i="2"/>
  <c r="T197" i="2"/>
  <c r="R197" i="2"/>
  <c r="P197" i="2"/>
  <c r="BI194" i="2"/>
  <c r="BH194" i="2"/>
  <c r="BG194" i="2"/>
  <c r="BE194" i="2"/>
  <c r="T194" i="2"/>
  <c r="R194" i="2"/>
  <c r="P194" i="2"/>
  <c r="BI186" i="2"/>
  <c r="BH186" i="2"/>
  <c r="BG186" i="2"/>
  <c r="BE186" i="2"/>
  <c r="T186" i="2"/>
  <c r="R186" i="2"/>
  <c r="P186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R154" i="2"/>
  <c r="P154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R147" i="2"/>
  <c r="P147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BI132" i="2"/>
  <c r="BH132" i="2"/>
  <c r="BG132" i="2"/>
  <c r="BE132" i="2"/>
  <c r="T132" i="2"/>
  <c r="R132" i="2"/>
  <c r="P132" i="2"/>
  <c r="BI129" i="2"/>
  <c r="BH129" i="2"/>
  <c r="BG129" i="2"/>
  <c r="BE129" i="2"/>
  <c r="T129" i="2"/>
  <c r="R129" i="2"/>
  <c r="P129" i="2"/>
  <c r="J123" i="2"/>
  <c r="J122" i="2"/>
  <c r="F122" i="2"/>
  <c r="F120" i="2"/>
  <c r="E118" i="2"/>
  <c r="J92" i="2"/>
  <c r="J91" i="2"/>
  <c r="F91" i="2"/>
  <c r="F89" i="2"/>
  <c r="E87" i="2"/>
  <c r="F123" i="2"/>
  <c r="J89" i="2"/>
  <c r="E116" i="2"/>
  <c r="BK493" i="2"/>
  <c r="J474" i="2"/>
  <c r="J461" i="2"/>
  <c r="BK438" i="2"/>
  <c r="BK413" i="2"/>
  <c r="J402" i="2"/>
  <c r="J366" i="2"/>
  <c r="J338" i="2"/>
  <c r="BK310" i="2"/>
  <c r="J302" i="2"/>
  <c r="J281" i="2"/>
  <c r="BK268" i="2"/>
  <c r="J256" i="2"/>
  <c r="J239" i="2"/>
  <c r="J217" i="2"/>
  <c r="BK197" i="2"/>
  <c r="J167" i="2"/>
  <c r="J150" i="2"/>
  <c r="J458" i="2"/>
  <c r="J424" i="2"/>
  <c r="BK396" i="2"/>
  <c r="BK372" i="2"/>
  <c r="J334" i="2"/>
  <c r="BK325" i="2"/>
  <c r="BK281" i="2"/>
  <c r="BK225" i="2"/>
  <c r="BK175" i="2"/>
  <c r="BK147" i="2"/>
  <c r="J129" i="2"/>
  <c r="J493" i="2"/>
  <c r="J478" i="2"/>
  <c r="BK467" i="2"/>
  <c r="BK458" i="2"/>
  <c r="J445" i="2"/>
  <c r="J430" i="2"/>
  <c r="BK410" i="2"/>
  <c r="J396" i="2"/>
  <c r="BK382" i="2"/>
  <c r="J356" i="2"/>
  <c r="BK338" i="2"/>
  <c r="J322" i="2"/>
  <c r="BK292" i="2"/>
  <c r="BK275" i="2"/>
  <c r="BK244" i="2"/>
  <c r="J225" i="2"/>
  <c r="J197" i="2"/>
  <c r="J144" i="2"/>
  <c r="J353" i="2"/>
  <c r="BK322" i="2"/>
  <c r="J312" i="2"/>
  <c r="J284" i="2"/>
  <c r="BK252" i="2"/>
  <c r="J244" i="2"/>
  <c r="BK200" i="2"/>
  <c r="BK157" i="2"/>
  <c r="J485" i="2"/>
  <c r="BK471" i="2"/>
  <c r="BK452" i="2"/>
  <c r="J434" i="2"/>
  <c r="J410" i="2"/>
  <c r="J393" i="2"/>
  <c r="BK359" i="2"/>
  <c r="J328" i="2"/>
  <c r="J305" i="2"/>
  <c r="J292" i="2"/>
  <c r="J275" i="2"/>
  <c r="J262" i="2"/>
  <c r="BK235" i="2"/>
  <c r="BK211" i="2"/>
  <c r="BK194" i="2"/>
  <c r="BK164" i="2"/>
  <c r="BK154" i="2"/>
  <c r="J442" i="2"/>
  <c r="J413" i="2"/>
  <c r="BK398" i="2"/>
  <c r="J382" i="2"/>
  <c r="BK341" i="2"/>
  <c r="J314" i="2"/>
  <c r="J287" i="2"/>
  <c r="J221" i="2"/>
  <c r="J178" i="2"/>
  <c r="J154" i="2"/>
  <c r="BK138" i="2"/>
  <c r="BK496" i="2"/>
  <c r="BK491" i="2"/>
  <c r="BK474" i="2"/>
  <c r="J464" i="2"/>
  <c r="J455" i="2"/>
  <c r="BK442" i="2"/>
  <c r="BK427" i="2"/>
  <c r="J420" i="2"/>
  <c r="BK402" i="2"/>
  <c r="J389" i="2"/>
  <c r="BK366" i="2"/>
  <c r="J341" i="2"/>
  <c r="J313" i="2"/>
  <c r="BK296" i="2"/>
  <c r="J268" i="2"/>
  <c r="BK242" i="2"/>
  <c r="BK217" i="2"/>
  <c r="J200" i="2"/>
  <c r="J147" i="2"/>
  <c r="BK356" i="2"/>
  <c r="J347" i="2"/>
  <c r="BK318" i="2"/>
  <c r="BK311" i="2"/>
  <c r="BK278" i="2"/>
  <c r="J242" i="2"/>
  <c r="BK229" i="2"/>
  <c r="J175" i="2"/>
  <c r="BK150" i="2"/>
  <c r="BK478" i="2"/>
  <c r="BK464" i="2"/>
  <c r="BK445" i="2"/>
  <c r="BK430" i="2"/>
  <c r="BK420" i="2"/>
  <c r="J405" i="2"/>
  <c r="J379" i="2"/>
  <c r="BK334" i="2"/>
  <c r="J307" i="2"/>
  <c r="BK284" i="2"/>
  <c r="BK272" i="2"/>
  <c r="BK265" i="2"/>
  <c r="J252" i="2"/>
  <c r="J229" i="2"/>
  <c r="J208" i="2"/>
  <c r="J186" i="2"/>
  <c r="J138" i="2"/>
  <c r="BK455" i="2"/>
  <c r="BK405" i="2"/>
  <c r="J386" i="2"/>
  <c r="BK353" i="2"/>
  <c r="BK331" i="2"/>
  <c r="J318" i="2"/>
  <c r="BK302" i="2"/>
  <c r="J232" i="2"/>
  <c r="J194" i="2"/>
  <c r="BK167" i="2"/>
  <c r="BK144" i="2"/>
  <c r="J132" i="2"/>
  <c r="J496" i="2"/>
  <c r="BK485" i="2"/>
  <c r="J471" i="2"/>
  <c r="BK461" i="2"/>
  <c r="J452" i="2"/>
  <c r="J438" i="2"/>
  <c r="BK424" i="2"/>
  <c r="J407" i="2"/>
  <c r="BK393" i="2"/>
  <c r="J372" i="2"/>
  <c r="BK347" i="2"/>
  <c r="J331" i="2"/>
  <c r="J310" i="2"/>
  <c r="BK287" i="2"/>
  <c r="BK262" i="2"/>
  <c r="J235" i="2"/>
  <c r="BK203" i="2"/>
  <c r="BK186" i="2"/>
  <c r="J141" i="2"/>
  <c r="BK344" i="2"/>
  <c r="BK314" i="2"/>
  <c r="BK305" i="2"/>
  <c r="J265" i="2"/>
  <c r="BK247" i="2"/>
  <c r="BK214" i="2"/>
  <c r="BK178" i="2"/>
  <c r="J135" i="2"/>
  <c r="J491" i="2"/>
  <c r="J467" i="2"/>
  <c r="BK449" i="2"/>
  <c r="J427" i="2"/>
  <c r="BK407" i="2"/>
  <c r="BK386" i="2"/>
  <c r="J350" i="2"/>
  <c r="BK312" i="2"/>
  <c r="J296" i="2"/>
  <c r="J278" i="2"/>
  <c r="J259" i="2"/>
  <c r="J247" i="2"/>
  <c r="BK221" i="2"/>
  <c r="J203" i="2"/>
  <c r="BK160" i="2"/>
  <c r="BK132" i="2"/>
  <c r="J449" i="2"/>
  <c r="BK416" i="2"/>
  <c r="BK389" i="2"/>
  <c r="J344" i="2"/>
  <c r="BK328" i="2"/>
  <c r="BK307" i="2"/>
  <c r="J272" i="2"/>
  <c r="J214" i="2"/>
  <c r="J164" i="2"/>
  <c r="BK141" i="2"/>
  <c r="BK434" i="2"/>
  <c r="J416" i="2"/>
  <c r="J398" i="2"/>
  <c r="BK379" i="2"/>
  <c r="J359" i="2"/>
  <c r="J325" i="2"/>
  <c r="J311" i="2"/>
  <c r="BK290" i="2"/>
  <c r="BK259" i="2"/>
  <c r="BK232" i="2"/>
  <c r="J211" i="2"/>
  <c r="J157" i="2"/>
  <c r="BK135" i="2"/>
  <c r="BK350" i="2"/>
  <c r="BK313" i="2"/>
  <c r="J290" i="2"/>
  <c r="BK256" i="2"/>
  <c r="BK239" i="2"/>
  <c r="BK208" i="2"/>
  <c r="J160" i="2"/>
  <c r="BK129" i="2"/>
  <c r="BK128" i="2" l="1"/>
  <c r="J128" i="2" s="1"/>
  <c r="J98" i="2" s="1"/>
  <c r="BK216" i="2"/>
  <c r="J216" i="2"/>
  <c r="J99" i="2" s="1"/>
  <c r="BK228" i="2"/>
  <c r="J228" i="2"/>
  <c r="J100" i="2"/>
  <c r="BK238" i="2"/>
  <c r="J238" i="2"/>
  <c r="J101" i="2"/>
  <c r="BK243" i="2"/>
  <c r="J243" i="2"/>
  <c r="J102" i="2"/>
  <c r="BK301" i="2"/>
  <c r="J301" i="2"/>
  <c r="J103" i="2"/>
  <c r="R337" i="2"/>
  <c r="R492" i="2"/>
  <c r="P128" i="2"/>
  <c r="P216" i="2"/>
  <c r="P228" i="2"/>
  <c r="R238" i="2"/>
  <c r="T243" i="2"/>
  <c r="P301" i="2"/>
  <c r="T337" i="2"/>
  <c r="BK492" i="2"/>
  <c r="J492" i="2" s="1"/>
  <c r="J106" i="2" s="1"/>
  <c r="R128" i="2"/>
  <c r="R216" i="2"/>
  <c r="R228" i="2"/>
  <c r="P238" i="2"/>
  <c r="P243" i="2"/>
  <c r="T301" i="2"/>
  <c r="BK337" i="2"/>
  <c r="J337" i="2" s="1"/>
  <c r="J104" i="2" s="1"/>
  <c r="T492" i="2"/>
  <c r="T128" i="2"/>
  <c r="T216" i="2"/>
  <c r="T127" i="2" s="1"/>
  <c r="T126" i="2" s="1"/>
  <c r="T228" i="2"/>
  <c r="T238" i="2"/>
  <c r="R243" i="2"/>
  <c r="R301" i="2"/>
  <c r="P337" i="2"/>
  <c r="P492" i="2"/>
  <c r="BK490" i="2"/>
  <c r="J490" i="2"/>
  <c r="J105" i="2"/>
  <c r="F92" i="2"/>
  <c r="J120" i="2"/>
  <c r="BF154" i="2"/>
  <c r="BF157" i="2"/>
  <c r="BF203" i="2"/>
  <c r="BF217" i="2"/>
  <c r="BF229" i="2"/>
  <c r="BF281" i="2"/>
  <c r="BF287" i="2"/>
  <c r="BF311" i="2"/>
  <c r="BF344" i="2"/>
  <c r="BF129" i="2"/>
  <c r="BF138" i="2"/>
  <c r="BF141" i="2"/>
  <c r="BF147" i="2"/>
  <c r="BF167" i="2"/>
  <c r="BF194" i="2"/>
  <c r="BF208" i="2"/>
  <c r="BF235" i="2"/>
  <c r="BF239" i="2"/>
  <c r="BF242" i="2"/>
  <c r="BF252" i="2"/>
  <c r="BF262" i="2"/>
  <c r="BF265" i="2"/>
  <c r="BF278" i="2"/>
  <c r="BF307" i="2"/>
  <c r="BF310" i="2"/>
  <c r="BF312" i="2"/>
  <c r="BF313" i="2"/>
  <c r="BF318" i="2"/>
  <c r="BF322" i="2"/>
  <c r="BF328" i="2"/>
  <c r="BF331" i="2"/>
  <c r="BF338" i="2"/>
  <c r="BF341" i="2"/>
  <c r="BF350" i="2"/>
  <c r="BF356" i="2"/>
  <c r="BF382" i="2"/>
  <c r="BF386" i="2"/>
  <c r="BF398" i="2"/>
  <c r="BF413" i="2"/>
  <c r="BF420" i="2"/>
  <c r="BF424" i="2"/>
  <c r="BF427" i="2"/>
  <c r="BF430" i="2"/>
  <c r="BF438" i="2"/>
  <c r="BF455" i="2"/>
  <c r="BF458" i="2"/>
  <c r="BF474" i="2"/>
  <c r="BF485" i="2"/>
  <c r="BF496" i="2"/>
  <c r="E85" i="2"/>
  <c r="BF132" i="2"/>
  <c r="BF144" i="2"/>
  <c r="BF150" i="2"/>
  <c r="BF160" i="2"/>
  <c r="BF186" i="2"/>
  <c r="BF197" i="2"/>
  <c r="BF211" i="2"/>
  <c r="BF221" i="2"/>
  <c r="BF268" i="2"/>
  <c r="BF284" i="2"/>
  <c r="BF314" i="2"/>
  <c r="BF372" i="2"/>
  <c r="BF393" i="2"/>
  <c r="BF396" i="2"/>
  <c r="BF402" i="2"/>
  <c r="BF410" i="2"/>
  <c r="BF445" i="2"/>
  <c r="BF452" i="2"/>
  <c r="BF135" i="2"/>
  <c r="BF164" i="2"/>
  <c r="BF175" i="2"/>
  <c r="BF178" i="2"/>
  <c r="BF200" i="2"/>
  <c r="BF214" i="2"/>
  <c r="BF225" i="2"/>
  <c r="BF232" i="2"/>
  <c r="BF244" i="2"/>
  <c r="BF247" i="2"/>
  <c r="BF256" i="2"/>
  <c r="BF259" i="2"/>
  <c r="BF272" i="2"/>
  <c r="BF275" i="2"/>
  <c r="BF290" i="2"/>
  <c r="BF292" i="2"/>
  <c r="BF296" i="2"/>
  <c r="BF302" i="2"/>
  <c r="BF305" i="2"/>
  <c r="BF325" i="2"/>
  <c r="BF334" i="2"/>
  <c r="BF347" i="2"/>
  <c r="BF353" i="2"/>
  <c r="BF359" i="2"/>
  <c r="BF366" i="2"/>
  <c r="BF379" i="2"/>
  <c r="BF389" i="2"/>
  <c r="BF405" i="2"/>
  <c r="BF407" i="2"/>
  <c r="BF416" i="2"/>
  <c r="BF434" i="2"/>
  <c r="BF442" i="2"/>
  <c r="BF449" i="2"/>
  <c r="BF461" i="2"/>
  <c r="BF464" i="2"/>
  <c r="BF467" i="2"/>
  <c r="BF471" i="2"/>
  <c r="BF478" i="2"/>
  <c r="BF491" i="2"/>
  <c r="BF493" i="2"/>
  <c r="F33" i="2"/>
  <c r="F37" i="2"/>
  <c r="F35" i="2"/>
  <c r="F36" i="2"/>
  <c r="J33" i="2"/>
  <c r="P127" i="2" l="1"/>
  <c r="P126" i="2"/>
  <c r="R127" i="2"/>
  <c r="R126" i="2"/>
  <c r="BK127" i="2"/>
  <c r="J127" i="2"/>
  <c r="J97" i="2" s="1"/>
  <c r="F34" i="2"/>
  <c r="J34" i="2"/>
  <c r="BK126" i="2" l="1"/>
  <c r="J126" i="2"/>
  <c r="J96" i="2"/>
  <c r="J30" i="2" l="1"/>
  <c r="J39" i="2" l="1"/>
</calcChain>
</file>

<file path=xl/sharedStrings.xml><?xml version="1.0" encoding="utf-8"?>
<sst xmlns="http://schemas.openxmlformats.org/spreadsheetml/2006/main" count="3978" uniqueCount="638">
  <si>
    <t/>
  </si>
  <si>
    <t>False</t>
  </si>
  <si>
    <t>&gt;&gt;  skryté stĺpce  &lt;&lt;</t>
  </si>
  <si>
    <t>20</t>
  </si>
  <si>
    <t>v ---  nižšie sa nachádzajú doplnkové a pomocné údaje k zostavám  --- v</t>
  </si>
  <si>
    <t>Stavba:</t>
  </si>
  <si>
    <t>Oprava komunikácií v meste Košice</t>
  </si>
  <si>
    <t>JKSO:</t>
  </si>
  <si>
    <t>KS:</t>
  </si>
  <si>
    <t>Miesto:</t>
  </si>
  <si>
    <t xml:space="preserve"> </t>
  </si>
  <si>
    <t>Dátum:</t>
  </si>
  <si>
    <t>12. 5. 2023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</si>
  <si>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</si>
  <si>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</si>
  <si>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</si>
  <si>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</si>
  <si>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</si>
  <si>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</si>
  <si>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</si>
  <si>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MP Construct s.r.o.</t>
  </si>
  <si>
    <t>True</t>
  </si>
  <si>
    <t>Spracovateľ:</t>
  </si>
  <si>
    <t>Ing. Michal Matúška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</si>
  <si>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</si>
  <si>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</si>
  <si>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</si>
  <si>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</si>
  <si>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</si>
  <si>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</si>
  <si>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</si>
  <si>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</si>
  <si>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</si>
  <si>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</si>
  <si>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</si>
  <si>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</si>
  <si>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</si>
  <si>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</si>
  <si>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</si>
  <si>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</si>
  <si>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</si>
  <si>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</si>
  <si>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</si>
  <si>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</si>
  <si>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</si>
  <si>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</si>
  <si>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</si>
  <si>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</si>
  <si>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</si>
  <si>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</si>
  <si>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{5d5d0353-d433-48a4-9447-6fea41ac5773}</t>
  </si>
  <si>
    <t>KRYCÍ LIST ROZPOČTU</t>
  </si>
  <si>
    <t>Objekt:</t>
  </si>
  <si>
    <t>SO 101-00 - Oprava miestnej cesty - Watsonova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</si>
  <si>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</si>
  <si>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</si>
  <si>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</si>
  <si>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</si>
  <si>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</si>
  <si>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</si>
  <si>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</si>
  <si>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</si>
  <si>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</si>
  <si>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</si>
  <si>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</si>
  <si>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</si>
  <si>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</si>
  <si>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</si>
  <si>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</si>
  <si>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</si>
  <si>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</si>
  <si>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</si>
  <si>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</si>
  <si>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</si>
  <si>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</si>
  <si>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</si>
  <si>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</si>
  <si>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</si>
  <si>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</si>
  <si>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</si>
  <si>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</si>
  <si>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</si>
  <si>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</si>
  <si>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</si>
  <si>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</si>
  <si>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</si>
  <si>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113106121.S</t>
  </si>
  <si>
    <t>Rozoberanie dlažby, z betónových alebo kamenin. dlaždíc, dosiek alebo tvaroviek,  -0,13800t</t>
  </si>
  <si>
    <t>m2</t>
  </si>
  <si>
    <t>4</t>
  </si>
  <si>
    <t>2</t>
  </si>
  <si>
    <t>-317181171</t>
  </si>
  <si>
    <t>VV</t>
  </si>
  <si>
    <t>65,0   "rozobratie dlažby chodníka</t>
  </si>
  <si>
    <t>Súčet</t>
  </si>
  <si>
    <t>113107232.S</t>
  </si>
  <si>
    <t>Odstránenie krytu v ploche nad 200 m2 z betónu prostého, hr. vrstvy 150 do 300 mm,  -0,50000t</t>
  </si>
  <si>
    <t>1217894789</t>
  </si>
  <si>
    <t>2712,0   "bet. vozovka hr. 250 mm</t>
  </si>
  <si>
    <t>3</t>
  </si>
  <si>
    <t>113152640.S</t>
  </si>
  <si>
    <t>Frézovanie asf. podkladu alebo krytu bez prek., plochy cez 1000 do 10000 m2, pruh š. cez 1 m do 2 m, hr. 100 mm  0,254 t</t>
  </si>
  <si>
    <t>-2007434448</t>
  </si>
  <si>
    <t>7831,0   "frézovanie vozovky hr. 100 mm</t>
  </si>
  <si>
    <t>113202111.S</t>
  </si>
  <si>
    <t>Vytrhanie obrúb betónových a kamenných, s vybúraním lôžka, z krajníkov alebo obrubníkov stojatých,  -0,14500t</t>
  </si>
  <si>
    <t>m</t>
  </si>
  <si>
    <t>-1068601802</t>
  </si>
  <si>
    <t>620,0   "cestný obrubník</t>
  </si>
  <si>
    <t>5</t>
  </si>
  <si>
    <t>113307222.S</t>
  </si>
  <si>
    <t>Odstránenie podkladu v ploche nad 200 m2 z kameniva hrubého drveného, hr.100 do 200 mm,  -0,23500t</t>
  </si>
  <si>
    <t>-1714261106</t>
  </si>
  <si>
    <t>2712,0   "podkladná vrstva vozovky hr. 200 mm</t>
  </si>
  <si>
    <t>6</t>
  </si>
  <si>
    <t>113307241.S</t>
  </si>
  <si>
    <t>Odstránenie podkladu v ploche nad 200 m2 asfaltového, hr. vrstvy do 50 mm,  -0,09800t</t>
  </si>
  <si>
    <t>-1814319696</t>
  </si>
  <si>
    <t>537,0   "vybúranie chodníka - asfalt hr. 40 mm</t>
  </si>
  <si>
    <t>7</t>
  </si>
  <si>
    <t>113307242.S</t>
  </si>
  <si>
    <t>Odstránenie podkladu asfaltového v ploche nad 200 m2, hr.nad 50 do 100 mm,  -0,18100t</t>
  </si>
  <si>
    <t>643276693</t>
  </si>
  <si>
    <t>2712,0   "vybúranie vozovky - asfalt hr. 100 mm</t>
  </si>
  <si>
    <t>8</t>
  </si>
  <si>
    <t>122302203.S</t>
  </si>
  <si>
    <t>Odkopávka a prekopávka nezapažená pre cesty, v hornine 4 nad 1000 do 10 000 m3</t>
  </si>
  <si>
    <t>m3</t>
  </si>
  <si>
    <t>-123360060</t>
  </si>
  <si>
    <t>0,4*(2712-91)   "výkop pre výmenu podložia hr. 400 mm</t>
  </si>
  <si>
    <t>0,35*91   "výkop pre výmenu podložia hr. 350 mm (BUS)</t>
  </si>
  <si>
    <t>9</t>
  </si>
  <si>
    <t>122302209.S</t>
  </si>
  <si>
    <t>Odkopávky a prekopávky nezapažené pre cesty. Príplatok za lepivosť horniny 4</t>
  </si>
  <si>
    <t>1778500058</t>
  </si>
  <si>
    <t>1080,25*0,3   "30% z výkopu</t>
  </si>
  <si>
    <t>10</t>
  </si>
  <si>
    <t>131201101.S</t>
  </si>
  <si>
    <t>Výkop nezapaženej jamy v hornine 3, do 100 m3</t>
  </si>
  <si>
    <t>-1344008779</t>
  </si>
  <si>
    <t>5*1,0   "výkop pre nové uličné vpuste</t>
  </si>
  <si>
    <t>11</t>
  </si>
  <si>
    <t>132201102.S</t>
  </si>
  <si>
    <t>Výkop ryhy do šírky 600 mm v horn.3 nad 100 m3</t>
  </si>
  <si>
    <t>1337406906</t>
  </si>
  <si>
    <t>620,0*0,25   "výkop pre vybúranie obrubníkov</t>
  </si>
  <si>
    <t>180,0*0,50*1,3   "výkop pre kanalizačné potrubie DN 200</t>
  </si>
  <si>
    <t>12</t>
  </si>
  <si>
    <t>132201109.S</t>
  </si>
  <si>
    <t>Príplatok k cene za lepivosť pri hĺbení rýh šírky do 600 mm zapažených i nezapažených s urovnaním dna v hornine 3</t>
  </si>
  <si>
    <t>1437315476</t>
  </si>
  <si>
    <t>272,0*0,3   "30% z výkopu</t>
  </si>
  <si>
    <t>13</t>
  </si>
  <si>
    <t>162501142.S</t>
  </si>
  <si>
    <t>Vodorovné premiestnenie výkopku po spevnenej ceste z horniny tr.1-4, nad 1000 do 10000 m3 na vzdialenosť do 3000 m</t>
  </si>
  <si>
    <t>1788590754</t>
  </si>
  <si>
    <t>2712,0*0,235   "podkladná vrstva vozovky hr. 200 mm</t>
  </si>
  <si>
    <t>1048,4   "výkop pre výmenu podložia hr. 400 mm</t>
  </si>
  <si>
    <t>31,85   "výkop pre výmenu podložia hr. 350 mm (BUS)</t>
  </si>
  <si>
    <t>14</t>
  </si>
  <si>
    <t>162501143.S</t>
  </si>
  <si>
    <t>Vodorovné premiestnenie výkopku po spevnenej ceste z horniny tr.1-4, nad 1000 do 10000 m3, príplatok k cene za každých ďalšich a začatých 1000 m</t>
  </si>
  <si>
    <t>-373350522</t>
  </si>
  <si>
    <t>1994,57*12   "uvažujeme skládku vo vzdialenosti 15 km</t>
  </si>
  <si>
    <t>15</t>
  </si>
  <si>
    <t>167102102.S</t>
  </si>
  <si>
    <t>Nakladanie neuľahnutého výkopku z hornín tr.1-4 nad 1000 do 10000 m3</t>
  </si>
  <si>
    <t>1064228124</t>
  </si>
  <si>
    <t>16</t>
  </si>
  <si>
    <t>171201203.S</t>
  </si>
  <si>
    <t>Uloženie sypaniny na skládky nad 1000 do 10000 m3</t>
  </si>
  <si>
    <t>-2129365122</t>
  </si>
  <si>
    <t>17</t>
  </si>
  <si>
    <t>171209002.S</t>
  </si>
  <si>
    <t>Poplatok za skladovanie - zemina a kamenivo (17 05) ostatné</t>
  </si>
  <si>
    <t>t</t>
  </si>
  <si>
    <t>1086085811</t>
  </si>
  <si>
    <t>1994,57*1,9</t>
  </si>
  <si>
    <t>18</t>
  </si>
  <si>
    <t>175101102.S</t>
  </si>
  <si>
    <t>Obsyp potrubia sypaninou z vhodných hornín 1 až 4 s prehodením sypaniny</t>
  </si>
  <si>
    <t>257035826</t>
  </si>
  <si>
    <t>180,0*0,5   "obsyp kanalizačného potrubia (0,5m3/m)</t>
  </si>
  <si>
    <t>19</t>
  </si>
  <si>
    <t>M</t>
  </si>
  <si>
    <t>583410004300.S</t>
  </si>
  <si>
    <t>Štrkodrva frakcia 0-32 mm</t>
  </si>
  <si>
    <t>218046553</t>
  </si>
  <si>
    <t>90,0*1,9</t>
  </si>
  <si>
    <t>181101102.S</t>
  </si>
  <si>
    <t>Úprava pláne v zárezoch v hornine 1-4 so zhutnením</t>
  </si>
  <si>
    <t>-331548514</t>
  </si>
  <si>
    <t>2712,0   "nová vozovka</t>
  </si>
  <si>
    <t>131,0   "nový chodník - dlaždený</t>
  </si>
  <si>
    <t>91,0   "BUS záliv</t>
  </si>
  <si>
    <t>21</t>
  </si>
  <si>
    <t>181301101.S</t>
  </si>
  <si>
    <t>Rozprestretie ornice v rovine, plocha do 500 m2, hr.do 100 mm</t>
  </si>
  <si>
    <t>-1646255298</t>
  </si>
  <si>
    <t>50,0</t>
  </si>
  <si>
    <t>22</t>
  </si>
  <si>
    <t>183405211.S</t>
  </si>
  <si>
    <t>Výsev trávniku hydroosevom na ornicu</t>
  </si>
  <si>
    <t>610398437</t>
  </si>
  <si>
    <t>23</t>
  </si>
  <si>
    <t>005720001300.S</t>
  </si>
  <si>
    <t>Osivá tráv - trávové semeno</t>
  </si>
  <si>
    <t>kg</t>
  </si>
  <si>
    <t>498975535</t>
  </si>
  <si>
    <t>50*0,0309 'Prepočítané koeficientom množstva</t>
  </si>
  <si>
    <t>Zakladanie</t>
  </si>
  <si>
    <t>24</t>
  </si>
  <si>
    <t>289971211.S</t>
  </si>
  <si>
    <t>Zhotovenie vrstvy z geotextílie na upravenom povrchu sklon do 1 : 5 , šírky od 0 do 3 m</t>
  </si>
  <si>
    <t>359600671</t>
  </si>
  <si>
    <t>2712,0  "nová vozovka</t>
  </si>
  <si>
    <t>25</t>
  </si>
  <si>
    <t>693110002000.S</t>
  </si>
  <si>
    <t>Geotextília polypropylénová netkaná 200 g/m2</t>
  </si>
  <si>
    <t>-328385380</t>
  </si>
  <si>
    <t>2712,0*1,1  "nová vozovka + 10% prekrytie</t>
  </si>
  <si>
    <t>91,0*1,1  "BUS záliv + 10% prekrytie</t>
  </si>
  <si>
    <t>26</t>
  </si>
  <si>
    <t>289971442.S</t>
  </si>
  <si>
    <t>Geomreža pre stabilizáciu podkladu, tuhá dvojosá z polypropylénu pevnosť v ťahu do 30 kN/m sklon do 1 : 5</t>
  </si>
  <si>
    <t>1379376948</t>
  </si>
  <si>
    <t>91,0*1,1   "BUS záliv + prekrytie 10%</t>
  </si>
  <si>
    <t>Zvislé a kompletné konštrukcie</t>
  </si>
  <si>
    <t>27</t>
  </si>
  <si>
    <t>348171121.S</t>
  </si>
  <si>
    <t>Osadenie oceľového zábradlia trvalého do betónu priamo</t>
  </si>
  <si>
    <t>-929035740</t>
  </si>
  <si>
    <t xml:space="preserve">86,0   </t>
  </si>
  <si>
    <t>28</t>
  </si>
  <si>
    <t>5534610001</t>
  </si>
  <si>
    <t>Zábradlie oceľové dvojmadlové mestského typu, vrátane povrchovej úpravy</t>
  </si>
  <si>
    <t>-1632675219</t>
  </si>
  <si>
    <t>86,0</t>
  </si>
  <si>
    <t>29</t>
  </si>
  <si>
    <t>388995212.S</t>
  </si>
  <si>
    <t>Chránička DN 110 pre el. vedenie (informačná tabuľa - výhľad)</t>
  </si>
  <si>
    <t>-1413426306</t>
  </si>
  <si>
    <t>Vodorovné konštrukcie</t>
  </si>
  <si>
    <t>30</t>
  </si>
  <si>
    <t>452112121.S</t>
  </si>
  <si>
    <t>Osadenie prstenca  pod poklopy a mreže, výšky nad 100 do 200 mm</t>
  </si>
  <si>
    <t>ks</t>
  </si>
  <si>
    <t>-862777309</t>
  </si>
  <si>
    <t>5   "úprava exist. vpustu</t>
  </si>
  <si>
    <t>31</t>
  </si>
  <si>
    <t>592240009000.S</t>
  </si>
  <si>
    <t>Betónový roznášací prstenec pre revízne šachty DN 630</t>
  </si>
  <si>
    <t>-1911186128</t>
  </si>
  <si>
    <t>Komunikácie</t>
  </si>
  <si>
    <t>32</t>
  </si>
  <si>
    <t>564831111.S</t>
  </si>
  <si>
    <t>Podklad zo štrkodrviny s rozprestretím a zhutnením, po zhutnení hr. 100 mm (fr. 0-32 mm)</t>
  </si>
  <si>
    <t>427688921</t>
  </si>
  <si>
    <t xml:space="preserve">112,0   "podklad pod štrbinový žľab </t>
  </si>
  <si>
    <t>33</t>
  </si>
  <si>
    <t>564861111.S</t>
  </si>
  <si>
    <t>Podklad zo štrkodrviny s rozprestretím a zhutnením, po zhutnení hr. 200 mm (fr. 0-32 mm)</t>
  </si>
  <si>
    <t>224648302</t>
  </si>
  <si>
    <t>107,0+24,0   "nový chodník - dlaždený</t>
  </si>
  <si>
    <t>34</t>
  </si>
  <si>
    <t>564871111.S</t>
  </si>
  <si>
    <t>Podklad zo štrkodrviny s rozprestretím a zhutnením, po zhutnení hr. 300 mm (fr. 0-63 mm)</t>
  </si>
  <si>
    <t>994590350</t>
  </si>
  <si>
    <t>35</t>
  </si>
  <si>
    <t>567114111.S1</t>
  </si>
  <si>
    <t>Podklad z podkladového betónu PB I tr. C 16/20 hr. 50 mm s vysokou nábehovou pevnosťou</t>
  </si>
  <si>
    <t>1493491234</t>
  </si>
  <si>
    <t>513,0+24,0   "nová chodník - asfaltový</t>
  </si>
  <si>
    <t>36</t>
  </si>
  <si>
    <t>567124115.S1</t>
  </si>
  <si>
    <t>Podklad z podkladového betónu PB I tr. C 16/20 hr. 150 mm</t>
  </si>
  <si>
    <t>-1672938346</t>
  </si>
  <si>
    <t>140*0,8   "podklad pod štrbinový žľab</t>
  </si>
  <si>
    <t>37</t>
  </si>
  <si>
    <t>567133113.S</t>
  </si>
  <si>
    <t>Podklad z kameniva stmeleného cementom s rozprestretím a zhutnením, CBGM C 5/6, po zhutnení hr. 180 mm</t>
  </si>
  <si>
    <t>1072716363</t>
  </si>
  <si>
    <t>38</t>
  </si>
  <si>
    <t>567144315.S1</t>
  </si>
  <si>
    <t>Podklad z podkladového betónu PB I tr. C 16/20 hr. 250 mm s vysokou nábehovou pevnosťou</t>
  </si>
  <si>
    <t>-1832143546</t>
  </si>
  <si>
    <t>39</t>
  </si>
  <si>
    <t>573131102.S</t>
  </si>
  <si>
    <t>Postrek asfaltový infiltračný s posypom kamenivom z cestnej emulzie v množstve 0,80 kg/m2</t>
  </si>
  <si>
    <t>404340302</t>
  </si>
  <si>
    <t>2712,00   "nová vozovka</t>
  </si>
  <si>
    <t>513,00   "nový chodník - asfaltový</t>
  </si>
  <si>
    <t>40</t>
  </si>
  <si>
    <t>573211108.S</t>
  </si>
  <si>
    <t>Postrek asfaltový spojovací bez posypu kamenivom z asfaltu cestného v množstve 0,50 kg/m2</t>
  </si>
  <si>
    <t>-1185976537</t>
  </si>
  <si>
    <t>2*7831,0-2712,0   "nová vozovka</t>
  </si>
  <si>
    <t>41</t>
  </si>
  <si>
    <t>577134111.S</t>
  </si>
  <si>
    <t>Asfaltový betón vrstva obrusná AC 8 O v pruhu š. do 3 m z nemodifik. asfaltu tr. II, po zhutnení hr. 40 mm</t>
  </si>
  <si>
    <t>1010784234</t>
  </si>
  <si>
    <t>513,0   "nový chodník - asfaltový</t>
  </si>
  <si>
    <t>42</t>
  </si>
  <si>
    <t>577134251.S</t>
  </si>
  <si>
    <t>Asfaltový betón vrstva obrusná AC 11 O v pruhu š. do 3 m z modifik. asfaltu tr. I, po zhutnení hr. 40 mm</t>
  </si>
  <si>
    <t>1287398044</t>
  </si>
  <si>
    <t>7831,0   "nová vozovka</t>
  </si>
  <si>
    <t>43</t>
  </si>
  <si>
    <t>577154361.S</t>
  </si>
  <si>
    <t>Asfaltový betón vrstva obrusná alebo ložná AC 16 v pruhu š. nad 3 m z modifik. asfaltu tr. I, po zhutnení hr. 60 mm</t>
  </si>
  <si>
    <t>1573637298</t>
  </si>
  <si>
    <t>44</t>
  </si>
  <si>
    <t>581140212.S</t>
  </si>
  <si>
    <t>Kryt cementobetónový cestných komunikácií skupiny CB II pre TDZ II, III a IV, hr. 220 mm</t>
  </si>
  <si>
    <t>-948987313</t>
  </si>
  <si>
    <t>91,0   "BUS záliv - CB kryt C30/37, XF4, s metličkovou úpravou</t>
  </si>
  <si>
    <t>45</t>
  </si>
  <si>
    <t>596911143.S</t>
  </si>
  <si>
    <t>Kladenie betónovej zámkovej dlažby komunikácií pre peších hr. 60 mm pre peších nad 100 do 300 m2 so zriadením lôžka z kameniva hr. 30 mm</t>
  </si>
  <si>
    <t>-365371307</t>
  </si>
  <si>
    <t>107,0   "nový chodník - dlaždený</t>
  </si>
  <si>
    <t>46</t>
  </si>
  <si>
    <t>592460007600.S</t>
  </si>
  <si>
    <t>Dlažba betónová škárová, rozmer 200x165x60 mm, sivá</t>
  </si>
  <si>
    <t>-1972320947</t>
  </si>
  <si>
    <t>107*1,02 'Prepočítané koeficientom množstva</t>
  </si>
  <si>
    <t>47</t>
  </si>
  <si>
    <t>596911331.S</t>
  </si>
  <si>
    <t>Kladenie dlažby pre nevidiacich hr. 60 mm do lôžka z kameniva ťaženého s vyplnením škár</t>
  </si>
  <si>
    <t>310620531</t>
  </si>
  <si>
    <t xml:space="preserve">24,0   "nový chodník - asfaltový (signálny a varovný pás)  </t>
  </si>
  <si>
    <t xml:space="preserve">24,0   "nový chodník - dlaždený (signálny a varovný pás)  </t>
  </si>
  <si>
    <t>48</t>
  </si>
  <si>
    <t>592460006800</t>
  </si>
  <si>
    <t>Dlažba betónová pre nevidiacich, rozmer 200x200x60 mm, červená</t>
  </si>
  <si>
    <t>-2122657799</t>
  </si>
  <si>
    <t>48*1,02 'Prepočítané koeficientom množstva</t>
  </si>
  <si>
    <t>Rúrové vedenie</t>
  </si>
  <si>
    <t>49</t>
  </si>
  <si>
    <t>871354006.S</t>
  </si>
  <si>
    <t>Montáž kanalizačného PP potrubia hladkého plnostenného SN 10 DN 200</t>
  </si>
  <si>
    <t>1425893538</t>
  </si>
  <si>
    <t>180,0   "kanalizačná prípojka do kanalizácie - nový chodník</t>
  </si>
  <si>
    <t>50</t>
  </si>
  <si>
    <t>286140001600.S</t>
  </si>
  <si>
    <t>Rúra hladká PP pre gravitačnú kanalizáciu DN 200, SN 10, dĺ. 5 m</t>
  </si>
  <si>
    <t>-2009063618</t>
  </si>
  <si>
    <t>180*0,2 'Prepočítané koeficientom množstva</t>
  </si>
  <si>
    <t>51</t>
  </si>
  <si>
    <t>895941111.S</t>
  </si>
  <si>
    <t>Zriadenie kanalizačného vpustu uličného z betónových dielcov typ UV-50, UVB-50</t>
  </si>
  <si>
    <t>1347164692</t>
  </si>
  <si>
    <t>18   "vpust veľký</t>
  </si>
  <si>
    <t>52</t>
  </si>
  <si>
    <t>592230001700.S</t>
  </si>
  <si>
    <t>Uličný vpust betónový TBV 10-50, rozmer 300x500x50 mm</t>
  </si>
  <si>
    <t>-1663379120</t>
  </si>
  <si>
    <t>53</t>
  </si>
  <si>
    <t>592230001600.S</t>
  </si>
  <si>
    <t>Uličný vpust betónový TBV 9-50, rozmer 600x500x50 mm</t>
  </si>
  <si>
    <t>-346668748</t>
  </si>
  <si>
    <t>54</t>
  </si>
  <si>
    <t>592230001500.S</t>
  </si>
  <si>
    <t>Uličný vpust betónový TBV 6-50, rozmer 600x500x50 mm</t>
  </si>
  <si>
    <t>-1617384441</t>
  </si>
  <si>
    <t>55</t>
  </si>
  <si>
    <t>592230002300.S</t>
  </si>
  <si>
    <t>Uličný vpust betónový TBV 5-66, rozmer 180x660x100 mm</t>
  </si>
  <si>
    <t>-342864425</t>
  </si>
  <si>
    <t>56</t>
  </si>
  <si>
    <t>899203111.S</t>
  </si>
  <si>
    <t>Osadenie liatinovej mreže vrátane rámu hmotnosti jednotlivo nad 100 do 150 kg</t>
  </si>
  <si>
    <t>807064326</t>
  </si>
  <si>
    <t>5   "nový uličný vpust</t>
  </si>
  <si>
    <t>57</t>
  </si>
  <si>
    <t>552420026600.S</t>
  </si>
  <si>
    <t>Bahenný kôš galvanizovaný pre mrežu B125 a D 400 (DN 315)</t>
  </si>
  <si>
    <t>595321761</t>
  </si>
  <si>
    <t>58</t>
  </si>
  <si>
    <t>552410001800.S</t>
  </si>
  <si>
    <t>Kovová mreža s uzamíkaním, pozink. o rozm. 1050x1550mm</t>
  </si>
  <si>
    <t>-82374260</t>
  </si>
  <si>
    <t>59</t>
  </si>
  <si>
    <t>899231111.S</t>
  </si>
  <si>
    <t>Výšková úprava uličného vstupu alebo vpuste do 200 mm zvýšením mreže</t>
  </si>
  <si>
    <t>1376047327</t>
  </si>
  <si>
    <t>60</t>
  </si>
  <si>
    <t>899331111.S</t>
  </si>
  <si>
    <t>Výšková úprava uličného vstupu alebo vpuste do 200 mm zvýšením poklopu</t>
  </si>
  <si>
    <t>-318766540</t>
  </si>
  <si>
    <t>20   "šácht</t>
  </si>
  <si>
    <t>61</t>
  </si>
  <si>
    <t>899332111.S</t>
  </si>
  <si>
    <t xml:space="preserve">Vybúranie uličného vstupu </t>
  </si>
  <si>
    <t>-1129382549</t>
  </si>
  <si>
    <t>5   "nový chodník</t>
  </si>
  <si>
    <t>62</t>
  </si>
  <si>
    <t>899431111.S</t>
  </si>
  <si>
    <t>Výšková úprava uličného vstupu alebo vpuste do 200 mm zvýšením krycieho hrnca</t>
  </si>
  <si>
    <t>-1875553316</t>
  </si>
  <si>
    <t>15   "výšková úprava šúpatiek - inž. siete</t>
  </si>
  <si>
    <t>Ostatné konštrukcie a práce-búranie</t>
  </si>
  <si>
    <t>63</t>
  </si>
  <si>
    <t>914001111.agr</t>
  </si>
  <si>
    <t xml:space="preserve">Dočasné dopravné značenie - montáž, prenájom, demontáž </t>
  </si>
  <si>
    <t>kpl</t>
  </si>
  <si>
    <t>2077970524</t>
  </si>
  <si>
    <t>64</t>
  </si>
  <si>
    <t>914001111.agr1</t>
  </si>
  <si>
    <t>Dočasné dopravné značenie - vypracovanie projektu</t>
  </si>
  <si>
    <t>-1161713377</t>
  </si>
  <si>
    <t>65</t>
  </si>
  <si>
    <t>915711212.S</t>
  </si>
  <si>
    <t>Vodorovné dopravné značenie striekané farbou deliacich čiar súvislých šírky 125 mm biela retroreflexná</t>
  </si>
  <si>
    <t>-1115195664</t>
  </si>
  <si>
    <t>1209,0   "601 (plná čiara)</t>
  </si>
  <si>
    <t>66</t>
  </si>
  <si>
    <t>915711312.S</t>
  </si>
  <si>
    <t>Vodorovné dopravné značenie striekané farbou deliacich čiar prerušovaných šírky 125 mm biela retroreflexná</t>
  </si>
  <si>
    <t>-1694933626</t>
  </si>
  <si>
    <t>1150,0   "602 (prerušovaná čiara)</t>
  </si>
  <si>
    <t>67</t>
  </si>
  <si>
    <t>915711412.S</t>
  </si>
  <si>
    <t>Vodorovné dopravné značenie striekané farbou vodiacich čiar súvislých šírky 250 mm biela retroreflexná</t>
  </si>
  <si>
    <t>-1493841834</t>
  </si>
  <si>
    <t>363,0   "601 (plná čiara)</t>
  </si>
  <si>
    <t>68</t>
  </si>
  <si>
    <t>915711512.S</t>
  </si>
  <si>
    <t>Vodorovné dopravné značenie striekané farbou vodiacich čiar prerušovaných šírky 250 mm biela retroreflexná</t>
  </si>
  <si>
    <t>-2012456933</t>
  </si>
  <si>
    <t>48,0   "602 (prerušovaná čiara)</t>
  </si>
  <si>
    <t>69</t>
  </si>
  <si>
    <t>915715181.S</t>
  </si>
  <si>
    <t>Vodiaca línia 2x3 pruhy frézovaná so zaplnením dvojzložkovým plastom na priechod pre chodcov</t>
  </si>
  <si>
    <t>1783709916</t>
  </si>
  <si>
    <t>60,0   "prechody pre chodcov - vodiace pásy z plastu š. 400 mm</t>
  </si>
  <si>
    <t>70</t>
  </si>
  <si>
    <t>915721212.S</t>
  </si>
  <si>
    <t>Vodorovné dopravné značenie striekané farbou prechodov pre chodcov, šípky, symboly a pod., biela retroreflexná</t>
  </si>
  <si>
    <t>504039650</t>
  </si>
  <si>
    <t>49,0*0,5   "604 - stop čiara plná š. 500 mm</t>
  </si>
  <si>
    <t>294,0   "610 - prechod pre chodcov</t>
  </si>
  <si>
    <t>69,0   "630 - smerové šípky (1,2 m2)</t>
  </si>
  <si>
    <t>2*5,0   "autob. zástavky + nápis</t>
  </si>
  <si>
    <t>20,0   "vyšrafovaný priestor (dopravné tiene)</t>
  </si>
  <si>
    <t>71</t>
  </si>
  <si>
    <t>915791111.S</t>
  </si>
  <si>
    <t>Predznačenie pre značenie striekané farbou z náterových hmôt deliace čiary, vodiace prúžky</t>
  </si>
  <si>
    <t>1680742743</t>
  </si>
  <si>
    <t>72</t>
  </si>
  <si>
    <t>915791112.S</t>
  </si>
  <si>
    <t>Predznačenie pre vodorovné značenie striekané farbou alebo vykonávané z náterových hmôt</t>
  </si>
  <si>
    <t>1605080447</t>
  </si>
  <si>
    <t>10,0   "autob. zástavky + nápis</t>
  </si>
  <si>
    <t>73</t>
  </si>
  <si>
    <t>916362112.S</t>
  </si>
  <si>
    <t>Osadenie cestného obrubníka betónového stojatého do lôžka z betónu prostého tr. C 16/20 s bočnou oporou</t>
  </si>
  <si>
    <t>-139406988</t>
  </si>
  <si>
    <t>595,00   "nový chodník</t>
  </si>
  <si>
    <t>74</t>
  </si>
  <si>
    <t>592170001000</t>
  </si>
  <si>
    <t>Obrubník  cestný, lxšxv 1000x150x300 mm</t>
  </si>
  <si>
    <t>-1341476570</t>
  </si>
  <si>
    <t>595,0   "nový chodník</t>
  </si>
  <si>
    <t>595*1,01 'Prepočítané koeficientom množstva</t>
  </si>
  <si>
    <t>75</t>
  </si>
  <si>
    <t>916561112.S</t>
  </si>
  <si>
    <t>Osadenie záhonového alebo parkového obrubníka betón., do lôžka z bet. pros. tr. C 16/20 s bočnou oporou</t>
  </si>
  <si>
    <t>995703149</t>
  </si>
  <si>
    <t>14,0   "nový chodník</t>
  </si>
  <si>
    <t>76</t>
  </si>
  <si>
    <t>592170001220</t>
  </si>
  <si>
    <t>Obrubník parkový, lxšxv 1000x80x250 mm</t>
  </si>
  <si>
    <t>432145079</t>
  </si>
  <si>
    <t>14*1,01 'Prepočítané koeficientom množstva</t>
  </si>
  <si>
    <t>77</t>
  </si>
  <si>
    <t>917733111.S1</t>
  </si>
  <si>
    <t>Osadenie betón. obrubníka bezbariérového do lôžka z betónu prosteho tr. C 30/37,š.do 400 mm</t>
  </si>
  <si>
    <t>80434642</t>
  </si>
  <si>
    <t>24,0   "BUS záliv</t>
  </si>
  <si>
    <t>78</t>
  </si>
  <si>
    <t>592170003900</t>
  </si>
  <si>
    <t>Obrubník typ Kasselský (BUS)  o rozmere 400x290x1000 mm</t>
  </si>
  <si>
    <t>2000308124</t>
  </si>
  <si>
    <t>24*1,01 'Prepočítané koeficientom množstva</t>
  </si>
  <si>
    <t>79</t>
  </si>
  <si>
    <t>919716111.S</t>
  </si>
  <si>
    <t>Oceľová výstuž cementobet. krytu TEVYCED letis. plôch zo zvar. sietí KARI hmotnosť do 7,5 kg/m2</t>
  </si>
  <si>
    <t>1974809621</t>
  </si>
  <si>
    <t>91,0*1,1*2*7,5/1000   "BUS záliv + prekrytie 10% (2 vrstvy)</t>
  </si>
  <si>
    <t>112,0*1,1*2*7,5/1000   "podklad pod štrbinový žľab (2 vrstvy)</t>
  </si>
  <si>
    <t>80</t>
  </si>
  <si>
    <t>919720121.S</t>
  </si>
  <si>
    <t>Geomreža pre vystuženie asfaltových vrstiev komunikácií zo sklenných vlákien, pozdĺžna pevnosť v ťahu do 50 kN/m</t>
  </si>
  <si>
    <t>-1331509194</t>
  </si>
  <si>
    <t>81</t>
  </si>
  <si>
    <t>693210003300.S</t>
  </si>
  <si>
    <t>Geomreža sklovláknitá, pevnosť v ťahu 50 kN/m, výstužná do asfaltových vrstiev vozoviek</t>
  </si>
  <si>
    <t>-553368058</t>
  </si>
  <si>
    <t>7831*1,1 'Prepočítané koeficientom množstva</t>
  </si>
  <si>
    <t>82</t>
  </si>
  <si>
    <t>919726712.S</t>
  </si>
  <si>
    <t>Tesnenie dilatačných škár zálievkou za tepla pre komôrku s tesniacim profilom š. 10 mm hl. 25 mm</t>
  </si>
  <si>
    <t>114291235</t>
  </si>
  <si>
    <t>36,0</t>
  </si>
  <si>
    <t>83</t>
  </si>
  <si>
    <t>919726732.S</t>
  </si>
  <si>
    <t>Tesnenie dilatačných škár zálievkou za tepla pre komôrku s tesniacim profilom š. 10 mm hl. 40 mm</t>
  </si>
  <si>
    <t>1844060601</t>
  </si>
  <si>
    <t>2160,0</t>
  </si>
  <si>
    <t>84</t>
  </si>
  <si>
    <t>919726732.S.1</t>
  </si>
  <si>
    <t>Tesnenie dilatačných škár zálievkou za tepla pre komôrku s tesniacim profilom š. 20 mm hl. 40 mm</t>
  </si>
  <si>
    <t>-748003173</t>
  </si>
  <si>
    <t>2*129+0,5*24   "izolácia škár s predtesnením a zálievkou</t>
  </si>
  <si>
    <t>85</t>
  </si>
  <si>
    <t>919735111.S</t>
  </si>
  <si>
    <t>Rezanie existujúceho asfaltového krytu alebo podkladu hĺbky do 50 mm</t>
  </si>
  <si>
    <t>-1236858787</t>
  </si>
  <si>
    <t>4*515,0+100,0   "rezanie vozovky š. 10 mm hĺ 40 mm</t>
  </si>
  <si>
    <t>36,0   "rezanie vozovky š. 10 mm hĺ 25 mm</t>
  </si>
  <si>
    <t>86</t>
  </si>
  <si>
    <t>919735112.S</t>
  </si>
  <si>
    <t>Rezanie existujúceho asfaltového krytu alebo podkladu hĺbky nad 50 do 100 mm</t>
  </si>
  <si>
    <t>1464026908</t>
  </si>
  <si>
    <t>326,0   "rezanie vozovky š. 5 mm hĺ 60 mm</t>
  </si>
  <si>
    <t>620,0*2+60,0   "rezanie vozovky š. 5 mm hĺ 100 mm</t>
  </si>
  <si>
    <t>87</t>
  </si>
  <si>
    <t>925942111.S1</t>
  </si>
  <si>
    <t>Dodávka a montáž ochranného plechu hr. 0,7 mm</t>
  </si>
  <si>
    <t>-783998111</t>
  </si>
  <si>
    <t>0,5*(2*129+0,5*24)</t>
  </si>
  <si>
    <t>88</t>
  </si>
  <si>
    <t>931971020.S1</t>
  </si>
  <si>
    <t>Dodávka a montáž dosky Hobra - na dilatáciu</t>
  </si>
  <si>
    <t>-495729851</t>
  </si>
  <si>
    <t>89</t>
  </si>
  <si>
    <t>935115132.S1</t>
  </si>
  <si>
    <t>Štrbinový odvodňovací betónový žľab 450x500 mm pre zaťaženie tr. D 400 kN so spádom dna 0,5 % so základom</t>
  </si>
  <si>
    <t>-2090510143</t>
  </si>
  <si>
    <t>24*4,0</t>
  </si>
  <si>
    <t xml:space="preserve"> "v cene sú započítané iba náklady na osadenie žľabu</t>
  </si>
  <si>
    <t>90</t>
  </si>
  <si>
    <t>935115131.S1</t>
  </si>
  <si>
    <t>Štrbinový odvodňovací betónový žľab 450x500 mm pre zaťaženie tr. D 400 kN bez vnútorného spádu so základom</t>
  </si>
  <si>
    <t>-1852679467</t>
  </si>
  <si>
    <t>4*4,0</t>
  </si>
  <si>
    <t>91</t>
  </si>
  <si>
    <t>592270037995.S</t>
  </si>
  <si>
    <t>Vpust, lxšxv 1000x450x500 mm, D 400, s liatinovým roštom, pre štrbinové betónové žľaby</t>
  </si>
  <si>
    <t>-1649041621</t>
  </si>
  <si>
    <t xml:space="preserve">12   "základný </t>
  </si>
  <si>
    <t>1   "úžľabový</t>
  </si>
  <si>
    <t>92</t>
  </si>
  <si>
    <t>592270037923.S</t>
  </si>
  <si>
    <t>Čistiaci kus, lxšxv 1000x450x500 mm DN 20x30, F 900, s liatinovým krytom, pre štrbinové betónové žľaby</t>
  </si>
  <si>
    <t>1085167511</t>
  </si>
  <si>
    <t>93</t>
  </si>
  <si>
    <t>592270037921.S</t>
  </si>
  <si>
    <t>Záslepka, lxšxv 120x450x500 mm,pre štrbinové betónové žľaby</t>
  </si>
  <si>
    <t>397331541</t>
  </si>
  <si>
    <t>13   "koncový kus - pero 0,12 m</t>
  </si>
  <si>
    <t>11   "koncový kus - drážka 0,12 m</t>
  </si>
  <si>
    <t>94</t>
  </si>
  <si>
    <t>592270037909.S</t>
  </si>
  <si>
    <t>Štrbinový betónový žľab, lxšxv 4000x450x500 mm, DN 20x30, spád dna 0,5 %, F 900, prerušovaná štrbina š. 30 mm</t>
  </si>
  <si>
    <t>1544897619</t>
  </si>
  <si>
    <t>95</t>
  </si>
  <si>
    <t>592270037907.S</t>
  </si>
  <si>
    <t>Štrbinový betónový žľab, lxšxv 4000x450x500 mm, DN 20x30, spád dna 0,5 %, E 600, prerušovaná štrbina š. 30 mm</t>
  </si>
  <si>
    <t>-632997552</t>
  </si>
  <si>
    <t>96</t>
  </si>
  <si>
    <t>220960161</t>
  </si>
  <si>
    <t>Uloženie indukčnej slučky,vymeranie a zhotovenie,uloženie,vr.dodania vodiča pre zhotovenie slučky</t>
  </si>
  <si>
    <t>1024</t>
  </si>
  <si>
    <t>-699147426</t>
  </si>
  <si>
    <t>97</t>
  </si>
  <si>
    <t>220960163</t>
  </si>
  <si>
    <t>Zaliatie indukčnej slučky v asfalte /betóne/</t>
  </si>
  <si>
    <t>7794650</t>
  </si>
  <si>
    <t>225,0</t>
  </si>
  <si>
    <t>98</t>
  </si>
  <si>
    <t>961051111.S</t>
  </si>
  <si>
    <t>Búranie základov, muriva a pilierov alebo nosných konštrukcií zo železobetónu,  -2,40000t</t>
  </si>
  <si>
    <t>-493540461</t>
  </si>
  <si>
    <t>0,2*66+620*0,25</t>
  </si>
  <si>
    <t>99</t>
  </si>
  <si>
    <t>966005111.S</t>
  </si>
  <si>
    <t>Rozobratie cestného zábradlia s betónovými pätkami,  -0,03500t</t>
  </si>
  <si>
    <t>2016688500</t>
  </si>
  <si>
    <t>100</t>
  </si>
  <si>
    <t>979082113.S</t>
  </si>
  <si>
    <t>Vodorovná doprava sutiny, so zložením a hrubým urovnaním, na vzdialenosť do 1000 m</t>
  </si>
  <si>
    <t>-1351496965</t>
  </si>
  <si>
    <t>2532,572   "asfalt</t>
  </si>
  <si>
    <t>1861,56  "betón a železo</t>
  </si>
  <si>
    <t>101</t>
  </si>
  <si>
    <t>979082119.S</t>
  </si>
  <si>
    <t>Príplatok k cene za každých ďalších i začatých 1000 m nad 1000 m pre vodorovnú dopravu sutiny</t>
  </si>
  <si>
    <t>1382951262</t>
  </si>
  <si>
    <t>4394,132*14   "uvažujeme skládku do vzdialenosti 15 km</t>
  </si>
  <si>
    <t>102</t>
  </si>
  <si>
    <t>979087113.S</t>
  </si>
  <si>
    <t>Nakladanie na dopravný prostriedok pre vodorovnú dopravu vybúraných hmôt</t>
  </si>
  <si>
    <t>-923812848</t>
  </si>
  <si>
    <t>1861,560  "betón a železo</t>
  </si>
  <si>
    <t>103</t>
  </si>
  <si>
    <t>979089012.S</t>
  </si>
  <si>
    <t>Poplatok za skladovanie - betón, tehly, dlaždice (17 01) ostatné</t>
  </si>
  <si>
    <t>200567654</t>
  </si>
  <si>
    <t>65,0*0,138   "rozobratie dlažby chodníka</t>
  </si>
  <si>
    <t>2712,0*0,5   "bet. vozovka hr. 250 mm</t>
  </si>
  <si>
    <t>620,0*0,145   "cestný obrubník</t>
  </si>
  <si>
    <t>168,20*2,4   "vybúranie betónu</t>
  </si>
  <si>
    <t>86,0*0,035   "zábradlie</t>
  </si>
  <si>
    <t>104</t>
  </si>
  <si>
    <t>979089212.S</t>
  </si>
  <si>
    <t>Poplatok za skladovanie - bitúmenové zmesi, uholný decht, dechtové výrobky (17 03 ), ostatné</t>
  </si>
  <si>
    <t>-1331915055</t>
  </si>
  <si>
    <t>7831,0*0,254   "frézovanie asfaltu hr. 100 mm</t>
  </si>
  <si>
    <t>537,0*0,098   "vybúranie chodníka - asfalt hr. 40 mm</t>
  </si>
  <si>
    <t>2712,0*0,181   "vybúranie vozovky - asfalt hr. 100 mm</t>
  </si>
  <si>
    <t>Presun hmôt HSV</t>
  </si>
  <si>
    <t>105</t>
  </si>
  <si>
    <t>998225111.S</t>
  </si>
  <si>
    <t>Presun hmôt pre pozemnú komunikáciu a letisko s krytom asfaltovým akejkoľvek dĺžky objektu</t>
  </si>
  <si>
    <t>1197406256</t>
  </si>
  <si>
    <t>VRN</t>
  </si>
  <si>
    <t>Investičné náklady neobsiahnuté v cenách</t>
  </si>
  <si>
    <t>106</t>
  </si>
  <si>
    <t>000300013.S</t>
  </si>
  <si>
    <t>Geodetické práce - vykonávané pred výstavbou určenie priebehu nadzemného alebo podzemného existujúceho aj plánovaného vedenia</t>
  </si>
  <si>
    <t>eur</t>
  </si>
  <si>
    <t>-437097987</t>
  </si>
  <si>
    <t>107</t>
  </si>
  <si>
    <t>000300031.S</t>
  </si>
  <si>
    <t>Geodetické práce - vykonávané po výstavbe zameranie skutočného vyhotovenia stavby</t>
  </si>
  <si>
    <t>-2094154762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</si>
</sst>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167" fontId="20" fillId="0" borderId="0" xfId="0" applyNumberFormat="1" applyFont="1"/>
    <xf numFmtId="166" fontId="23" fillId="0" borderId="12" xfId="0" applyNumberFormat="1" applyFont="1" applyBorder="1"/>
    <xf numFmtId="166" fontId="23" fillId="0" borderId="13" xfId="0" applyNumberFormat="1" applyFont="1" applyBorder="1"/>
    <xf numFmtId="167" fontId="24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Protection="1">
      <protection locked="0"/>
    </xf>
    <xf numFmtId="167" fontId="5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167" fontId="18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3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8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6" fillId="0" borderId="22" xfId="0" applyFont="1" applyBorder="1" applyAlignment="1" applyProtection="1">
      <alignment horizontal="center" vertical="center"/>
      <protection locked="0"/>
    </xf>
    <xf numFmtId="49" fontId="26" fillId="0" borderId="22" xfId="0" applyNumberFormat="1" applyFont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167" fontId="26" fillId="0" borderId="22" xfId="0" applyNumberFormat="1" applyFont="1" applyBorder="1" applyAlignment="1" applyProtection="1">
      <alignment vertical="center"/>
      <protection locked="0"/>
    </xf>
    <xf numFmtId="167" fontId="26" fillId="3" borderId="22" xfId="0" applyNumberFormat="1" applyFont="1" applyFill="1" applyBorder="1" applyAlignment="1" applyProtection="1">
      <alignment vertical="center"/>
      <protection locked="0"/>
    </xf>
    <xf numFmtId="0" fontId="27" fillId="0" borderId="22" xfId="0" applyFont="1" applyBorder="1" applyAlignment="1" applyProtection="1">
      <alignment vertical="center"/>
      <protection locked="0"/>
    </xf>
    <xf numFmtId="0" fontId="27" fillId="0" borderId="3" xfId="0" applyFont="1" applyBorder="1" applyAlignment="1">
      <alignment vertical="center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99"/>
  <sheetViews>
    <sheetView showGridLines="0" tabSelected="1" workbookViewId="0">
      <selection activeCell="F14" sqref="F14"/>
    </sheetView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41" t="s">
        <v>2</v>
      </c>
      <c r="M2" s="138"/>
      <c r="N2" s="138"/>
      <c r="O2" s="138"/>
      <c r="P2" s="138"/>
      <c r="Q2" s="138"/>
      <c r="R2" s="138"/>
      <c r="S2" s="138"/>
      <c r="T2" s="138"/>
      <c r="U2" s="138"/>
      <c r="V2" s="138"/>
      <c r="AT2" s="10" t="s">
        <v>50</v>
      </c>
    </row>
    <row r="3" spans="2:46" ht="6.95" customHeight="1" x14ac:dyDescent="0.2">
      <c r="B3" s="11"/>
      <c r="C3" s="12"/>
      <c r="D3" s="12"/>
      <c r="E3" s="12"/>
      <c r="F3" s="12"/>
      <c r="G3" s="12"/>
      <c r="H3" s="12"/>
      <c r="I3" s="12"/>
      <c r="J3" s="12"/>
      <c r="K3" s="12"/>
      <c r="L3" s="13"/>
      <c r="AT3" s="10" t="s">
        <v>48</v>
      </c>
    </row>
    <row r="4" spans="2:46" ht="24.95" customHeight="1" x14ac:dyDescent="0.2">
      <c r="B4" s="13"/>
      <c r="D4" s="14" t="s">
        <v>51</v>
      </c>
      <c r="L4" s="13"/>
      <c r="M4" s="40" t="s">
        <v>4</v>
      </c>
      <c r="AT4" s="10" t="s">
        <v>1</v>
      </c>
    </row>
    <row r="5" spans="2:46" ht="6.95" customHeight="1" x14ac:dyDescent="0.2">
      <c r="B5" s="13"/>
      <c r="L5" s="13"/>
    </row>
    <row r="6" spans="2:46" ht="12" customHeight="1" x14ac:dyDescent="0.2">
      <c r="B6" s="13"/>
      <c r="D6" s="16" t="s">
        <v>5</v>
      </c>
      <c r="L6" s="13"/>
    </row>
    <row r="7" spans="2:46" ht="16.5" customHeight="1" x14ac:dyDescent="0.2">
      <c r="B7" s="13"/>
      <c r="E7" s="142" t="s">
        <v>6</v>
      </c>
      <c r="F7" s="143"/>
      <c r="G7" s="143"/>
      <c r="H7" s="143"/>
      <c r="L7" s="13"/>
    </row>
    <row r="8" spans="2:46" s="1" customFormat="1" ht="12" customHeight="1" x14ac:dyDescent="0.2">
      <c r="B8" s="19"/>
      <c r="D8" s="16" t="s">
        <v>52</v>
      </c>
      <c r="L8" s="19"/>
    </row>
    <row r="9" spans="2:46" s="1" customFormat="1" ht="16.5" customHeight="1" x14ac:dyDescent="0.2">
      <c r="B9" s="19"/>
      <c r="E9" s="140" t="s">
        <v>53</v>
      </c>
      <c r="F9" s="144"/>
      <c r="G9" s="144"/>
      <c r="H9" s="144"/>
      <c r="L9" s="19"/>
    </row>
    <row r="10" spans="2:46" s="1" customFormat="1" ht="11.25" x14ac:dyDescent="0.2">
      <c r="B10" s="19"/>
      <c r="L10" s="19"/>
    </row>
    <row r="11" spans="2:46" s="1" customFormat="1" ht="12" customHeight="1" x14ac:dyDescent="0.2">
      <c r="B11" s="19"/>
      <c r="D11" s="16" t="s">
        <v>7</v>
      </c>
      <c r="F11" s="15" t="s">
        <v>0</v>
      </c>
      <c r="I11" s="16" t="s">
        <v>8</v>
      </c>
      <c r="J11" s="15" t="s">
        <v>0</v>
      </c>
      <c r="L11" s="19"/>
    </row>
    <row r="12" spans="2:46" s="1" customFormat="1" ht="12" customHeight="1" x14ac:dyDescent="0.2">
      <c r="B12" s="19"/>
      <c r="D12" s="16" t="s">
        <v>9</v>
      </c>
      <c r="F12" s="15" t="s">
        <v>10</v>
      </c>
      <c r="I12" s="16" t="s">
        <v>11</v>
      </c>
      <c r="J12" s="30" t="s">
        <v>12</v>
      </c>
      <c r="L12" s="19"/>
    </row>
    <row r="13" spans="2:46" s="1" customFormat="1" ht="10.9" customHeight="1" x14ac:dyDescent="0.2">
      <c r="B13" s="19"/>
      <c r="L13" s="19"/>
    </row>
    <row r="14" spans="2:46" s="1" customFormat="1" ht="12" customHeight="1" x14ac:dyDescent="0.2">
      <c r="B14" s="19"/>
      <c r="D14" s="16" t="s">
        <v>13</v>
      </c>
      <c r="I14" s="16" t="s">
        <v>14</v>
      </c>
      <c r="J14" s="15" t="s">
        <v>0</v>
      </c>
      <c r="L14" s="19"/>
    </row>
    <row r="15" spans="2:46" s="1" customFormat="1" ht="18" customHeight="1" x14ac:dyDescent="0.2">
      <c r="B15" s="19"/>
      <c r="E15" s="15" t="s">
        <v>15</v>
      </c>
      <c r="I15" s="16" t="s">
        <v>16</v>
      </c>
      <c r="J15" s="15" t="s">
        <v>0</v>
      </c>
      <c r="L15" s="19"/>
    </row>
    <row r="16" spans="2:46" s="1" customFormat="1" ht="6.95" customHeight="1" x14ac:dyDescent="0.2">
      <c r="B16" s="19"/>
      <c r="L16" s="19"/>
    </row>
    <row r="17" spans="2:12" s="1" customFormat="1" ht="12" customHeight="1" x14ac:dyDescent="0.2">
      <c r="B17" s="19"/>
      <c r="D17" s="16" t="s">
        <v>17</v>
      </c>
      <c r="I17" s="16" t="s">
        <v>14</v>
      </c>
      <c r="J17" s="17" t="s">
        <v>18</v>
      </c>
      <c r="L17" s="19"/>
    </row>
    <row r="18" spans="2:12" s="1" customFormat="1" ht="18" customHeight="1" x14ac:dyDescent="0.2">
      <c r="B18" s="19"/>
      <c r="E18" s="145" t="s">
        <v>18</v>
      </c>
      <c r="F18" s="137"/>
      <c r="G18" s="137"/>
      <c r="H18" s="137"/>
      <c r="I18" s="16" t="s">
        <v>16</v>
      </c>
      <c r="J18" s="17" t="s">
        <v>18</v>
      </c>
      <c r="L18" s="19"/>
    </row>
    <row r="19" spans="2:12" s="1" customFormat="1" ht="6.95" customHeight="1" x14ac:dyDescent="0.2">
      <c r="B19" s="19"/>
      <c r="L19" s="19"/>
    </row>
    <row r="20" spans="2:12" s="1" customFormat="1" ht="12" customHeight="1" x14ac:dyDescent="0.2">
      <c r="B20" s="19"/>
      <c r="D20" s="16" t="s">
        <v>19</v>
      </c>
      <c r="I20" s="16" t="s">
        <v>14</v>
      </c>
      <c r="J20" s="15" t="s">
        <v>0</v>
      </c>
      <c r="L20" s="19"/>
    </row>
    <row r="21" spans="2:12" s="1" customFormat="1" ht="18" customHeight="1" x14ac:dyDescent="0.2">
      <c r="B21" s="19"/>
      <c r="E21" s="15" t="s">
        <v>20</v>
      </c>
      <c r="I21" s="16" t="s">
        <v>16</v>
      </c>
      <c r="J21" s="15" t="s">
        <v>0</v>
      </c>
      <c r="L21" s="19"/>
    </row>
    <row r="22" spans="2:12" s="1" customFormat="1" ht="6.95" customHeight="1" x14ac:dyDescent="0.2">
      <c r="B22" s="19"/>
      <c r="L22" s="19"/>
    </row>
    <row r="23" spans="2:12" s="1" customFormat="1" ht="12" customHeight="1" x14ac:dyDescent="0.2">
      <c r="B23" s="19"/>
      <c r="D23" s="16" t="s">
        <v>22</v>
      </c>
      <c r="I23" s="16" t="s">
        <v>14</v>
      </c>
      <c r="J23" s="15" t="s">
        <v>0</v>
      </c>
      <c r="L23" s="19"/>
    </row>
    <row r="24" spans="2:12" s="1" customFormat="1" ht="18" customHeight="1" x14ac:dyDescent="0.2">
      <c r="B24" s="19"/>
      <c r="E24" s="15" t="s">
        <v>23</v>
      </c>
      <c r="I24" s="16" t="s">
        <v>16</v>
      </c>
      <c r="J24" s="15" t="s">
        <v>0</v>
      </c>
      <c r="L24" s="19"/>
    </row>
    <row r="25" spans="2:12" s="1" customFormat="1" ht="6.95" customHeight="1" x14ac:dyDescent="0.2">
      <c r="B25" s="19"/>
      <c r="L25" s="19"/>
    </row>
    <row r="26" spans="2:12" s="1" customFormat="1" ht="12" customHeight="1" x14ac:dyDescent="0.2">
      <c r="B26" s="19"/>
      <c r="D26" s="16" t="s">
        <v>24</v>
      </c>
      <c r="L26" s="19"/>
    </row>
    <row r="27" spans="2:12" s="2" customFormat="1" ht="16.5" customHeight="1" x14ac:dyDescent="0.2">
      <c r="B27" s="41"/>
      <c r="E27" s="139" t="s">
        <v>0</v>
      </c>
      <c r="F27" s="139"/>
      <c r="G27" s="139"/>
      <c r="H27" s="139"/>
      <c r="L27" s="41"/>
    </row>
    <row r="28" spans="2:12" s="1" customFormat="1" ht="6.95" customHeight="1" x14ac:dyDescent="0.2">
      <c r="B28" s="19"/>
      <c r="L28" s="19"/>
    </row>
    <row r="29" spans="2:12" s="1" customFormat="1" ht="6.95" customHeight="1" x14ac:dyDescent="0.2">
      <c r="B29" s="19"/>
      <c r="D29" s="31"/>
      <c r="E29" s="31"/>
      <c r="F29" s="31"/>
      <c r="G29" s="31"/>
      <c r="H29" s="31"/>
      <c r="I29" s="31"/>
      <c r="J29" s="31"/>
      <c r="K29" s="31"/>
      <c r="L29" s="19"/>
    </row>
    <row r="30" spans="2:12" s="1" customFormat="1" ht="25.35" customHeight="1" x14ac:dyDescent="0.2">
      <c r="B30" s="19"/>
      <c r="D30" s="42" t="s">
        <v>25</v>
      </c>
      <c r="J30" s="39">
        <f>ROUND(J126, 2)</f>
        <v>0</v>
      </c>
      <c r="L30" s="19"/>
    </row>
    <row r="31" spans="2:12" s="1" customFormat="1" ht="6.95" customHeight="1" x14ac:dyDescent="0.2">
      <c r="B31" s="19"/>
      <c r="D31" s="31"/>
      <c r="E31" s="31"/>
      <c r="F31" s="31"/>
      <c r="G31" s="31"/>
      <c r="H31" s="31"/>
      <c r="I31" s="31"/>
      <c r="J31" s="31"/>
      <c r="K31" s="31"/>
      <c r="L31" s="19"/>
    </row>
    <row r="32" spans="2:12" s="1" customFormat="1" ht="14.45" customHeight="1" x14ac:dyDescent="0.2">
      <c r="B32" s="19"/>
      <c r="F32" s="21" t="s">
        <v>27</v>
      </c>
      <c r="I32" s="21" t="s">
        <v>26</v>
      </c>
      <c r="J32" s="21" t="s">
        <v>28</v>
      </c>
      <c r="L32" s="19"/>
    </row>
    <row r="33" spans="2:12" s="1" customFormat="1" ht="14.45" customHeight="1" x14ac:dyDescent="0.2">
      <c r="B33" s="19"/>
      <c r="D33" s="32" t="s">
        <v>29</v>
      </c>
      <c r="E33" s="22" t="s">
        <v>30</v>
      </c>
      <c r="F33" s="43">
        <f>ROUND((SUM(BE126:BE498)),  2)</f>
        <v>0</v>
      </c>
      <c r="G33" s="44"/>
      <c r="H33" s="44"/>
      <c r="I33" s="45">
        <v>0.2</v>
      </c>
      <c r="J33" s="43">
        <f>ROUND(((SUM(BE126:BE498))*I33),  2)</f>
        <v>0</v>
      </c>
      <c r="L33" s="19"/>
    </row>
    <row r="34" spans="2:12" s="1" customFormat="1" ht="14.45" customHeight="1" x14ac:dyDescent="0.2">
      <c r="B34" s="19"/>
      <c r="E34" s="22" t="s">
        <v>31</v>
      </c>
      <c r="F34" s="43">
        <f>ROUND((SUM(BF126:BF498)),  2)</f>
        <v>0</v>
      </c>
      <c r="G34" s="44"/>
      <c r="H34" s="44"/>
      <c r="I34" s="45">
        <v>0.2</v>
      </c>
      <c r="J34" s="43">
        <f>ROUND(((SUM(BF126:BF498))*I34),  2)</f>
        <v>0</v>
      </c>
      <c r="L34" s="19"/>
    </row>
    <row r="35" spans="2:12" s="1" customFormat="1" ht="14.45" hidden="1" customHeight="1" x14ac:dyDescent="0.2">
      <c r="B35" s="19"/>
      <c r="E35" s="16" t="s">
        <v>32</v>
      </c>
      <c r="F35" s="46">
        <f>ROUND((SUM(BG126:BG498)),  2)</f>
        <v>0</v>
      </c>
      <c r="I35" s="47">
        <v>0.2</v>
      </c>
      <c r="J35" s="46">
        <f>0</f>
        <v>0</v>
      </c>
      <c r="L35" s="19"/>
    </row>
    <row r="36" spans="2:12" s="1" customFormat="1" ht="14.45" hidden="1" customHeight="1" x14ac:dyDescent="0.2">
      <c r="B36" s="19"/>
      <c r="E36" s="16" t="s">
        <v>33</v>
      </c>
      <c r="F36" s="46">
        <f>ROUND((SUM(BH126:BH498)),  2)</f>
        <v>0</v>
      </c>
      <c r="I36" s="47">
        <v>0.2</v>
      </c>
      <c r="J36" s="46">
        <f>0</f>
        <v>0</v>
      </c>
      <c r="L36" s="19"/>
    </row>
    <row r="37" spans="2:12" s="1" customFormat="1" ht="14.45" hidden="1" customHeight="1" x14ac:dyDescent="0.2">
      <c r="B37" s="19"/>
      <c r="E37" s="22" t="s">
        <v>34</v>
      </c>
      <c r="F37" s="43">
        <f>ROUND((SUM(BI126:BI498)),  2)</f>
        <v>0</v>
      </c>
      <c r="G37" s="44"/>
      <c r="H37" s="44"/>
      <c r="I37" s="45">
        <v>0</v>
      </c>
      <c r="J37" s="43">
        <f>0</f>
        <v>0</v>
      </c>
      <c r="L37" s="19"/>
    </row>
    <row r="38" spans="2:12" s="1" customFormat="1" ht="6.95" customHeight="1" x14ac:dyDescent="0.2">
      <c r="B38" s="19"/>
      <c r="L38" s="19"/>
    </row>
    <row r="39" spans="2:12" s="1" customFormat="1" ht="25.35" customHeight="1" x14ac:dyDescent="0.2">
      <c r="B39" s="19"/>
      <c r="C39" s="48"/>
      <c r="D39" s="49" t="s">
        <v>35</v>
      </c>
      <c r="E39" s="33"/>
      <c r="F39" s="33"/>
      <c r="G39" s="50" t="s">
        <v>36</v>
      </c>
      <c r="H39" s="51" t="s">
        <v>37</v>
      </c>
      <c r="I39" s="33"/>
      <c r="J39" s="52">
        <f>SUM(J30:J37)</f>
        <v>0</v>
      </c>
      <c r="K39" s="53"/>
      <c r="L39" s="19"/>
    </row>
    <row r="40" spans="2:12" s="1" customFormat="1" ht="14.45" customHeight="1" x14ac:dyDescent="0.2">
      <c r="B40" s="19"/>
      <c r="L40" s="19"/>
    </row>
    <row r="41" spans="2:12" ht="14.45" customHeight="1" x14ac:dyDescent="0.2">
      <c r="B41" s="13"/>
      <c r="L41" s="13"/>
    </row>
    <row r="42" spans="2:12" ht="14.45" customHeight="1" x14ac:dyDescent="0.2">
      <c r="B42" s="13"/>
      <c r="L42" s="13"/>
    </row>
    <row r="43" spans="2:12" ht="14.45" customHeight="1" x14ac:dyDescent="0.2">
      <c r="B43" s="13"/>
      <c r="L43" s="13"/>
    </row>
    <row r="44" spans="2:12" ht="14.45" customHeight="1" x14ac:dyDescent="0.2">
      <c r="B44" s="13"/>
      <c r="L44" s="13"/>
    </row>
    <row r="45" spans="2:12" ht="14.45" customHeight="1" x14ac:dyDescent="0.2">
      <c r="B45" s="13"/>
      <c r="L45" s="13"/>
    </row>
    <row r="46" spans="2:12" ht="14.45" customHeight="1" x14ac:dyDescent="0.2">
      <c r="B46" s="13"/>
      <c r="L46" s="13"/>
    </row>
    <row r="47" spans="2:12" ht="14.45" customHeight="1" x14ac:dyDescent="0.2">
      <c r="B47" s="13"/>
      <c r="L47" s="13"/>
    </row>
    <row r="48" spans="2:12" ht="14.45" customHeight="1" x14ac:dyDescent="0.2">
      <c r="B48" s="13"/>
      <c r="L48" s="13"/>
    </row>
    <row r="49" spans="2:12" ht="14.45" customHeight="1" x14ac:dyDescent="0.2">
      <c r="B49" s="13"/>
      <c r="L49" s="13"/>
    </row>
    <row r="50" spans="2:12" s="1" customFormat="1" ht="14.45" customHeight="1" x14ac:dyDescent="0.2">
      <c r="B50" s="19"/>
      <c r="D50" s="23" t="s">
        <v>38</v>
      </c>
      <c r="E50" s="24"/>
      <c r="F50" s="24"/>
      <c r="G50" s="23" t="s">
        <v>39</v>
      </c>
      <c r="H50" s="24"/>
      <c r="I50" s="24"/>
      <c r="J50" s="24"/>
      <c r="K50" s="24"/>
      <c r="L50" s="19"/>
    </row>
    <row r="51" spans="2:12" ht="11.25" x14ac:dyDescent="0.2">
      <c r="B51" s="13"/>
      <c r="L51" s="13"/>
    </row>
    <row r="52" spans="2:12" ht="11.25" x14ac:dyDescent="0.2">
      <c r="B52" s="13"/>
      <c r="L52" s="13"/>
    </row>
    <row r="53" spans="2:12" ht="11.25" x14ac:dyDescent="0.2">
      <c r="B53" s="13"/>
      <c r="L53" s="13"/>
    </row>
    <row r="54" spans="2:12" ht="11.25" x14ac:dyDescent="0.2">
      <c r="B54" s="13"/>
      <c r="L54" s="13"/>
    </row>
    <row r="55" spans="2:12" ht="11.25" x14ac:dyDescent="0.2">
      <c r="B55" s="13"/>
      <c r="L55" s="13"/>
    </row>
    <row r="56" spans="2:12" ht="11.25" x14ac:dyDescent="0.2">
      <c r="B56" s="13"/>
      <c r="L56" s="13"/>
    </row>
    <row r="57" spans="2:12" ht="11.25" x14ac:dyDescent="0.2">
      <c r="B57" s="13"/>
      <c r="L57" s="13"/>
    </row>
    <row r="58" spans="2:12" ht="11.25" x14ac:dyDescent="0.2">
      <c r="B58" s="13"/>
      <c r="L58" s="13"/>
    </row>
    <row r="59" spans="2:12" ht="11.25" x14ac:dyDescent="0.2">
      <c r="B59" s="13"/>
      <c r="L59" s="13"/>
    </row>
    <row r="60" spans="2:12" ht="11.25" x14ac:dyDescent="0.2">
      <c r="B60" s="13"/>
      <c r="L60" s="13"/>
    </row>
    <row r="61" spans="2:12" s="1" customFormat="1" ht="12.75" x14ac:dyDescent="0.2">
      <c r="B61" s="19"/>
      <c r="D61" s="25" t="s">
        <v>40</v>
      </c>
      <c r="E61" s="20"/>
      <c r="F61" s="54" t="s">
        <v>41</v>
      </c>
      <c r="G61" s="25" t="s">
        <v>40</v>
      </c>
      <c r="H61" s="20"/>
      <c r="I61" s="20"/>
      <c r="J61" s="55" t="s">
        <v>41</v>
      </c>
      <c r="K61" s="20"/>
      <c r="L61" s="19"/>
    </row>
    <row r="62" spans="2:12" ht="11.25" x14ac:dyDescent="0.2">
      <c r="B62" s="13"/>
      <c r="L62" s="13"/>
    </row>
    <row r="63" spans="2:12" ht="11.25" x14ac:dyDescent="0.2">
      <c r="B63" s="13"/>
      <c r="L63" s="13"/>
    </row>
    <row r="64" spans="2:12" ht="11.25" x14ac:dyDescent="0.2">
      <c r="B64" s="13"/>
      <c r="L64" s="13"/>
    </row>
    <row r="65" spans="2:12" s="1" customFormat="1" ht="12.75" x14ac:dyDescent="0.2">
      <c r="B65" s="19"/>
      <c r="D65" s="23" t="s">
        <v>42</v>
      </c>
      <c r="E65" s="24"/>
      <c r="F65" s="24"/>
      <c r="G65" s="23" t="s">
        <v>43</v>
      </c>
      <c r="H65" s="24"/>
      <c r="I65" s="24"/>
      <c r="J65" s="24"/>
      <c r="K65" s="24"/>
      <c r="L65" s="19"/>
    </row>
    <row r="66" spans="2:12" ht="11.25" x14ac:dyDescent="0.2">
      <c r="B66" s="13"/>
      <c r="L66" s="13"/>
    </row>
    <row r="67" spans="2:12" ht="11.25" x14ac:dyDescent="0.2">
      <c r="B67" s="13"/>
      <c r="L67" s="13"/>
    </row>
    <row r="68" spans="2:12" ht="11.25" x14ac:dyDescent="0.2">
      <c r="B68" s="13"/>
      <c r="L68" s="13"/>
    </row>
    <row r="69" spans="2:12" ht="11.25" x14ac:dyDescent="0.2">
      <c r="B69" s="13"/>
      <c r="L69" s="13"/>
    </row>
    <row r="70" spans="2:12" ht="11.25" x14ac:dyDescent="0.2">
      <c r="B70" s="13"/>
      <c r="L70" s="13"/>
    </row>
    <row r="71" spans="2:12" ht="11.25" x14ac:dyDescent="0.2">
      <c r="B71" s="13"/>
      <c r="L71" s="13"/>
    </row>
    <row r="72" spans="2:12" ht="11.25" x14ac:dyDescent="0.2">
      <c r="B72" s="13"/>
      <c r="L72" s="13"/>
    </row>
    <row r="73" spans="2:12" ht="11.25" x14ac:dyDescent="0.2">
      <c r="B73" s="13"/>
      <c r="L73" s="13"/>
    </row>
    <row r="74" spans="2:12" ht="11.25" x14ac:dyDescent="0.2">
      <c r="B74" s="13"/>
      <c r="L74" s="13"/>
    </row>
    <row r="75" spans="2:12" ht="11.25" x14ac:dyDescent="0.2">
      <c r="B75" s="13"/>
      <c r="L75" s="13"/>
    </row>
    <row r="76" spans="2:12" s="1" customFormat="1" ht="12.75" x14ac:dyDescent="0.2">
      <c r="B76" s="19"/>
      <c r="D76" s="25" t="s">
        <v>40</v>
      </c>
      <c r="E76" s="20"/>
      <c r="F76" s="54" t="s">
        <v>41</v>
      </c>
      <c r="G76" s="25" t="s">
        <v>40</v>
      </c>
      <c r="H76" s="20"/>
      <c r="I76" s="20"/>
      <c r="J76" s="55" t="s">
        <v>41</v>
      </c>
      <c r="K76" s="20"/>
      <c r="L76" s="19"/>
    </row>
    <row r="77" spans="2:12" s="1" customFormat="1" ht="14.45" customHeight="1" x14ac:dyDescent="0.2"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19"/>
    </row>
    <row r="81" spans="2:47" s="1" customFormat="1" ht="6.95" hidden="1" customHeight="1" x14ac:dyDescent="0.2"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19"/>
    </row>
    <row r="82" spans="2:47" s="1" customFormat="1" ht="24.95" hidden="1" customHeight="1" x14ac:dyDescent="0.2">
      <c r="B82" s="19"/>
      <c r="C82" s="14" t="s">
        <v>54</v>
      </c>
      <c r="L82" s="19"/>
    </row>
    <row r="83" spans="2:47" s="1" customFormat="1" ht="6.95" hidden="1" customHeight="1" x14ac:dyDescent="0.2">
      <c r="B83" s="19"/>
      <c r="L83" s="19"/>
    </row>
    <row r="84" spans="2:47" s="1" customFormat="1" ht="12" hidden="1" customHeight="1" x14ac:dyDescent="0.2">
      <c r="B84" s="19"/>
      <c r="C84" s="16" t="s">
        <v>5</v>
      </c>
      <c r="L84" s="19"/>
    </row>
    <row r="85" spans="2:47" s="1" customFormat="1" ht="16.5" hidden="1" customHeight="1" x14ac:dyDescent="0.2">
      <c r="B85" s="19"/>
      <c r="E85" s="142" t="str">
        <f>E7</f>
        <v>Oprava komunikácií v meste Košice</v>
      </c>
      <c r="F85" s="143"/>
      <c r="G85" s="143"/>
      <c r="H85" s="143"/>
      <c r="L85" s="19"/>
    </row>
    <row r="86" spans="2:47" s="1" customFormat="1" ht="12" hidden="1" customHeight="1" x14ac:dyDescent="0.2">
      <c r="B86" s="19"/>
      <c r="C86" s="16" t="s">
        <v>52</v>
      </c>
      <c r="L86" s="19"/>
    </row>
    <row r="87" spans="2:47" s="1" customFormat="1" ht="16.5" hidden="1" customHeight="1" x14ac:dyDescent="0.2">
      <c r="B87" s="19"/>
      <c r="E87" s="140" t="str">
        <f>E9</f>
        <v>SO 101-00 - Oprava miestnej cesty - Watsonova</v>
      </c>
      <c r="F87" s="144"/>
      <c r="G87" s="144"/>
      <c r="H87" s="144"/>
      <c r="L87" s="19"/>
    </row>
    <row r="88" spans="2:47" s="1" customFormat="1" ht="6.95" hidden="1" customHeight="1" x14ac:dyDescent="0.2">
      <c r="B88" s="19"/>
      <c r="L88" s="19"/>
    </row>
    <row r="89" spans="2:47" s="1" customFormat="1" ht="12" hidden="1" customHeight="1" x14ac:dyDescent="0.2">
      <c r="B89" s="19"/>
      <c r="C89" s="16" t="s">
        <v>9</v>
      </c>
      <c r="F89" s="15" t="str">
        <f>F12</f>
        <v xml:space="preserve"> </v>
      </c>
      <c r="I89" s="16" t="s">
        <v>11</v>
      </c>
      <c r="J89" s="30" t="str">
        <f>IF(J12="","",J12)</f>
        <v>12. 5. 2023</v>
      </c>
      <c r="L89" s="19"/>
    </row>
    <row r="90" spans="2:47" s="1" customFormat="1" ht="6.95" hidden="1" customHeight="1" x14ac:dyDescent="0.2">
      <c r="B90" s="19"/>
      <c r="L90" s="19"/>
    </row>
    <row r="91" spans="2:47" s="1" customFormat="1" ht="15.2" hidden="1" customHeight="1" x14ac:dyDescent="0.2">
      <c r="B91" s="19"/>
      <c r="C91" s="16" t="s">
        <v>13</v>
      </c>
      <c r="F91" s="15" t="str">
        <f>E15</f>
        <v>Mesto Košice</v>
      </c>
      <c r="I91" s="16" t="s">
        <v>19</v>
      </c>
      <c r="J91" s="18" t="str">
        <f>E21</f>
        <v>MP Construct s.r.o.</v>
      </c>
      <c r="L91" s="19"/>
    </row>
    <row r="92" spans="2:47" s="1" customFormat="1" ht="15.2" hidden="1" customHeight="1" x14ac:dyDescent="0.2">
      <c r="B92" s="19"/>
      <c r="C92" s="16" t="s">
        <v>17</v>
      </c>
      <c r="F92" s="15" t="str">
        <f>IF(E18="","",E18)</f>
        <v>Vyplň údaj</v>
      </c>
      <c r="I92" s="16" t="s">
        <v>22</v>
      </c>
      <c r="J92" s="18" t="str">
        <f>E24</f>
        <v>Ing. Michal Matúška</v>
      </c>
      <c r="L92" s="19"/>
    </row>
    <row r="93" spans="2:47" s="1" customFormat="1" ht="10.35" hidden="1" customHeight="1" x14ac:dyDescent="0.2">
      <c r="B93" s="19"/>
      <c r="L93" s="19"/>
    </row>
    <row r="94" spans="2:47" s="1" customFormat="1" ht="29.25" hidden="1" customHeight="1" x14ac:dyDescent="0.2">
      <c r="B94" s="19"/>
      <c r="C94" s="56" t="s">
        <v>55</v>
      </c>
      <c r="D94" s="48"/>
      <c r="E94" s="48"/>
      <c r="F94" s="48"/>
      <c r="G94" s="48"/>
      <c r="H94" s="48"/>
      <c r="I94" s="48"/>
      <c r="J94" s="57" t="s">
        <v>56</v>
      </c>
      <c r="K94" s="48"/>
      <c r="L94" s="19"/>
    </row>
    <row r="95" spans="2:47" s="1" customFormat="1" ht="10.35" hidden="1" customHeight="1" x14ac:dyDescent="0.2">
      <c r="B95" s="19"/>
      <c r="L95" s="19"/>
    </row>
    <row r="96" spans="2:47" s="1" customFormat="1" ht="22.9" hidden="1" customHeight="1" x14ac:dyDescent="0.2">
      <c r="B96" s="19"/>
      <c r="C96" s="58" t="s">
        <v>57</v>
      </c>
      <c r="J96" s="39">
        <f>J126</f>
        <v>0</v>
      </c>
      <c r="L96" s="19"/>
      <c r="AU96" s="10" t="s">
        <v>58</v>
      </c>
    </row>
    <row r="97" spans="2:12" s="3" customFormat="1" ht="24.95" hidden="1" customHeight="1" x14ac:dyDescent="0.2">
      <c r="B97" s="59"/>
      <c r="D97" s="60" t="s">
        <v>59</v>
      </c>
      <c r="E97" s="61"/>
      <c r="F97" s="61"/>
      <c r="G97" s="61"/>
      <c r="H97" s="61"/>
      <c r="I97" s="61"/>
      <c r="J97" s="62">
        <f>J127</f>
        <v>0</v>
      </c>
      <c r="L97" s="59"/>
    </row>
    <row r="98" spans="2:12" s="4" customFormat="1" ht="19.899999999999999" hidden="1" customHeight="1" x14ac:dyDescent="0.2">
      <c r="B98" s="63"/>
      <c r="D98" s="64" t="s">
        <v>60</v>
      </c>
      <c r="E98" s="65"/>
      <c r="F98" s="65"/>
      <c r="G98" s="65"/>
      <c r="H98" s="65"/>
      <c r="I98" s="65"/>
      <c r="J98" s="66">
        <f>J128</f>
        <v>0</v>
      </c>
      <c r="L98" s="63"/>
    </row>
    <row r="99" spans="2:12" s="4" customFormat="1" ht="19.899999999999999" hidden="1" customHeight="1" x14ac:dyDescent="0.2">
      <c r="B99" s="63"/>
      <c r="D99" s="64" t="s">
        <v>61</v>
      </c>
      <c r="E99" s="65"/>
      <c r="F99" s="65"/>
      <c r="G99" s="65"/>
      <c r="H99" s="65"/>
      <c r="I99" s="65"/>
      <c r="J99" s="66">
        <f>J216</f>
        <v>0</v>
      </c>
      <c r="L99" s="63"/>
    </row>
    <row r="100" spans="2:12" s="4" customFormat="1" ht="19.899999999999999" hidden="1" customHeight="1" x14ac:dyDescent="0.2">
      <c r="B100" s="63"/>
      <c r="D100" s="64" t="s">
        <v>62</v>
      </c>
      <c r="E100" s="65"/>
      <c r="F100" s="65"/>
      <c r="G100" s="65"/>
      <c r="H100" s="65"/>
      <c r="I100" s="65"/>
      <c r="J100" s="66">
        <f>J228</f>
        <v>0</v>
      </c>
      <c r="L100" s="63"/>
    </row>
    <row r="101" spans="2:12" s="4" customFormat="1" ht="19.899999999999999" hidden="1" customHeight="1" x14ac:dyDescent="0.2">
      <c r="B101" s="63"/>
      <c r="D101" s="64" t="s">
        <v>63</v>
      </c>
      <c r="E101" s="65"/>
      <c r="F101" s="65"/>
      <c r="G101" s="65"/>
      <c r="H101" s="65"/>
      <c r="I101" s="65"/>
      <c r="J101" s="66">
        <f>J238</f>
        <v>0</v>
      </c>
      <c r="L101" s="63"/>
    </row>
    <row r="102" spans="2:12" s="4" customFormat="1" ht="19.899999999999999" hidden="1" customHeight="1" x14ac:dyDescent="0.2">
      <c r="B102" s="63"/>
      <c r="D102" s="64" t="s">
        <v>64</v>
      </c>
      <c r="E102" s="65"/>
      <c r="F102" s="65"/>
      <c r="G102" s="65"/>
      <c r="H102" s="65"/>
      <c r="I102" s="65"/>
      <c r="J102" s="66">
        <f>J243</f>
        <v>0</v>
      </c>
      <c r="L102" s="63"/>
    </row>
    <row r="103" spans="2:12" s="4" customFormat="1" ht="19.899999999999999" hidden="1" customHeight="1" x14ac:dyDescent="0.2">
      <c r="B103" s="63"/>
      <c r="D103" s="64" t="s">
        <v>65</v>
      </c>
      <c r="E103" s="65"/>
      <c r="F103" s="65"/>
      <c r="G103" s="65"/>
      <c r="H103" s="65"/>
      <c r="I103" s="65"/>
      <c r="J103" s="66">
        <f>J301</f>
        <v>0</v>
      </c>
      <c r="L103" s="63"/>
    </row>
    <row r="104" spans="2:12" s="4" customFormat="1" ht="19.899999999999999" hidden="1" customHeight="1" x14ac:dyDescent="0.2">
      <c r="B104" s="63"/>
      <c r="D104" s="64" t="s">
        <v>66</v>
      </c>
      <c r="E104" s="65"/>
      <c r="F104" s="65"/>
      <c r="G104" s="65"/>
      <c r="H104" s="65"/>
      <c r="I104" s="65"/>
      <c r="J104" s="66">
        <f>J337</f>
        <v>0</v>
      </c>
      <c r="L104" s="63"/>
    </row>
    <row r="105" spans="2:12" s="4" customFormat="1" ht="19.899999999999999" hidden="1" customHeight="1" x14ac:dyDescent="0.2">
      <c r="B105" s="63"/>
      <c r="D105" s="64" t="s">
        <v>67</v>
      </c>
      <c r="E105" s="65"/>
      <c r="F105" s="65"/>
      <c r="G105" s="65"/>
      <c r="H105" s="65"/>
      <c r="I105" s="65"/>
      <c r="J105" s="66">
        <f>J490</f>
        <v>0</v>
      </c>
      <c r="L105" s="63"/>
    </row>
    <row r="106" spans="2:12" s="3" customFormat="1" ht="24.95" hidden="1" customHeight="1" x14ac:dyDescent="0.2">
      <c r="B106" s="59"/>
      <c r="D106" s="60" t="s">
        <v>68</v>
      </c>
      <c r="E106" s="61"/>
      <c r="F106" s="61"/>
      <c r="G106" s="61"/>
      <c r="H106" s="61"/>
      <c r="I106" s="61"/>
      <c r="J106" s="62">
        <f>J492</f>
        <v>0</v>
      </c>
      <c r="L106" s="59"/>
    </row>
    <row r="107" spans="2:12" s="1" customFormat="1" ht="21.75" hidden="1" customHeight="1" x14ac:dyDescent="0.2">
      <c r="B107" s="19"/>
      <c r="L107" s="19"/>
    </row>
    <row r="108" spans="2:12" s="1" customFormat="1" ht="6.95" hidden="1" customHeight="1" x14ac:dyDescent="0.2">
      <c r="B108" s="26"/>
      <c r="C108" s="27"/>
      <c r="D108" s="27"/>
      <c r="E108" s="27"/>
      <c r="F108" s="27"/>
      <c r="G108" s="27"/>
      <c r="H108" s="27"/>
      <c r="I108" s="27"/>
      <c r="J108" s="27"/>
      <c r="K108" s="27"/>
      <c r="L108" s="19"/>
    </row>
    <row r="109" spans="2:12" ht="11.25" hidden="1" x14ac:dyDescent="0.2"/>
    <row r="110" spans="2:12" ht="11.25" hidden="1" x14ac:dyDescent="0.2"/>
    <row r="111" spans="2:12" ht="11.25" hidden="1" x14ac:dyDescent="0.2"/>
    <row r="112" spans="2:12" s="1" customFormat="1" ht="6.95" customHeight="1" x14ac:dyDescent="0.2">
      <c r="B112" s="28"/>
      <c r="C112" s="29"/>
      <c r="D112" s="29"/>
      <c r="E112" s="29"/>
      <c r="F112" s="29"/>
      <c r="G112" s="29"/>
      <c r="H112" s="29"/>
      <c r="I112" s="29"/>
      <c r="J112" s="29"/>
      <c r="K112" s="29"/>
      <c r="L112" s="19"/>
    </row>
    <row r="113" spans="2:63" s="1" customFormat="1" ht="24.95" customHeight="1" x14ac:dyDescent="0.2">
      <c r="B113" s="19"/>
      <c r="C113" s="14" t="s">
        <v>69</v>
      </c>
      <c r="L113" s="19"/>
    </row>
    <row r="114" spans="2:63" s="1" customFormat="1" ht="6.95" customHeight="1" x14ac:dyDescent="0.2">
      <c r="B114" s="19"/>
      <c r="L114" s="19"/>
    </row>
    <row r="115" spans="2:63" s="1" customFormat="1" ht="12" customHeight="1" x14ac:dyDescent="0.2">
      <c r="B115" s="19"/>
      <c r="C115" s="16" t="s">
        <v>5</v>
      </c>
      <c r="L115" s="19"/>
    </row>
    <row r="116" spans="2:63" s="1" customFormat="1" ht="16.5" customHeight="1" x14ac:dyDescent="0.2">
      <c r="B116" s="19"/>
      <c r="E116" s="142" t="str">
        <f>E7</f>
        <v>Oprava komunikácií v meste Košice</v>
      </c>
      <c r="F116" s="143"/>
      <c r="G116" s="143"/>
      <c r="H116" s="143"/>
      <c r="L116" s="19"/>
    </row>
    <row r="117" spans="2:63" s="1" customFormat="1" ht="12" customHeight="1" x14ac:dyDescent="0.2">
      <c r="B117" s="19"/>
      <c r="C117" s="16" t="s">
        <v>52</v>
      </c>
      <c r="L117" s="19"/>
    </row>
    <row r="118" spans="2:63" s="1" customFormat="1" ht="16.5" customHeight="1" x14ac:dyDescent="0.2">
      <c r="B118" s="19"/>
      <c r="E118" s="140" t="str">
        <f>E9</f>
        <v>SO 101-00 - Oprava miestnej cesty - Watsonova</v>
      </c>
      <c r="F118" s="144"/>
      <c r="G118" s="144"/>
      <c r="H118" s="144"/>
      <c r="L118" s="19"/>
    </row>
    <row r="119" spans="2:63" s="1" customFormat="1" ht="6.95" customHeight="1" x14ac:dyDescent="0.2">
      <c r="B119" s="19"/>
      <c r="L119" s="19"/>
    </row>
    <row r="120" spans="2:63" s="1" customFormat="1" ht="12" customHeight="1" x14ac:dyDescent="0.2">
      <c r="B120" s="19"/>
      <c r="C120" s="16" t="s">
        <v>9</v>
      </c>
      <c r="F120" s="15" t="str">
        <f>F12</f>
        <v xml:space="preserve"> </v>
      </c>
      <c r="I120" s="16" t="s">
        <v>11</v>
      </c>
      <c r="J120" s="30" t="str">
        <f>IF(J12="","",J12)</f>
        <v>12. 5. 2023</v>
      </c>
      <c r="L120" s="19"/>
    </row>
    <row r="121" spans="2:63" s="1" customFormat="1" ht="6.95" customHeight="1" x14ac:dyDescent="0.2">
      <c r="B121" s="19"/>
      <c r="L121" s="19"/>
    </row>
    <row r="122" spans="2:63" s="1" customFormat="1" ht="15.2" customHeight="1" x14ac:dyDescent="0.2">
      <c r="B122" s="19"/>
      <c r="C122" s="16" t="s">
        <v>13</v>
      </c>
      <c r="F122" s="15" t="str">
        <f>E15</f>
        <v>Mesto Košice</v>
      </c>
      <c r="I122" s="16" t="s">
        <v>19</v>
      </c>
      <c r="J122" s="18" t="str">
        <f>E21</f>
        <v>MP Construct s.r.o.</v>
      </c>
      <c r="L122" s="19"/>
    </row>
    <row r="123" spans="2:63" s="1" customFormat="1" ht="15.2" customHeight="1" x14ac:dyDescent="0.2">
      <c r="B123" s="19"/>
      <c r="C123" s="16" t="s">
        <v>17</v>
      </c>
      <c r="F123" s="15" t="str">
        <f>IF(E18="","",E18)</f>
        <v>Vyplň údaj</v>
      </c>
      <c r="I123" s="16" t="s">
        <v>22</v>
      </c>
      <c r="J123" s="18" t="str">
        <f>E24</f>
        <v>Ing. Michal Matúška</v>
      </c>
      <c r="L123" s="19"/>
    </row>
    <row r="124" spans="2:63" s="1" customFormat="1" ht="10.35" customHeight="1" x14ac:dyDescent="0.2">
      <c r="B124" s="19"/>
      <c r="L124" s="19"/>
    </row>
    <row r="125" spans="2:63" s="5" customFormat="1" ht="29.25" customHeight="1" x14ac:dyDescent="0.2">
      <c r="B125" s="67"/>
      <c r="C125" s="68" t="s">
        <v>70</v>
      </c>
      <c r="D125" s="69" t="s">
        <v>46</v>
      </c>
      <c r="E125" s="69" t="s">
        <v>44</v>
      </c>
      <c r="F125" s="69" t="s">
        <v>45</v>
      </c>
      <c r="G125" s="69" t="s">
        <v>71</v>
      </c>
      <c r="H125" s="69" t="s">
        <v>72</v>
      </c>
      <c r="I125" s="69" t="s">
        <v>73</v>
      </c>
      <c r="J125" s="70" t="s">
        <v>56</v>
      </c>
      <c r="K125" s="71" t="s">
        <v>74</v>
      </c>
      <c r="L125" s="67"/>
      <c r="M125" s="34" t="s">
        <v>0</v>
      </c>
      <c r="N125" s="35" t="s">
        <v>29</v>
      </c>
      <c r="O125" s="35" t="s">
        <v>75</v>
      </c>
      <c r="P125" s="35" t="s">
        <v>76</v>
      </c>
      <c r="Q125" s="35" t="s">
        <v>77</v>
      </c>
      <c r="R125" s="35" t="s">
        <v>78</v>
      </c>
      <c r="S125" s="35" t="s">
        <v>79</v>
      </c>
      <c r="T125" s="36" t="s">
        <v>80</v>
      </c>
    </row>
    <row r="126" spans="2:63" s="1" customFormat="1" ht="22.9" customHeight="1" x14ac:dyDescent="0.25">
      <c r="B126" s="19"/>
      <c r="C126" s="38" t="s">
        <v>57</v>
      </c>
      <c r="J126" s="72">
        <f>BK126</f>
        <v>0</v>
      </c>
      <c r="L126" s="19"/>
      <c r="M126" s="37"/>
      <c r="N126" s="31"/>
      <c r="O126" s="31"/>
      <c r="P126" s="73">
        <f>P127+P492</f>
        <v>0</v>
      </c>
      <c r="Q126" s="31"/>
      <c r="R126" s="73">
        <f>R127+R492</f>
        <v>7358.5206504930211</v>
      </c>
      <c r="S126" s="31"/>
      <c r="T126" s="74">
        <f>T127+T492</f>
        <v>5201.7550000000001</v>
      </c>
      <c r="AT126" s="10" t="s">
        <v>47</v>
      </c>
      <c r="AU126" s="10" t="s">
        <v>58</v>
      </c>
      <c r="BK126" s="75">
        <f>BK127+BK492</f>
        <v>0</v>
      </c>
    </row>
    <row r="127" spans="2:63" s="6" customFormat="1" ht="25.9" customHeight="1" x14ac:dyDescent="0.2">
      <c r="B127" s="76"/>
      <c r="D127" s="77" t="s">
        <v>47</v>
      </c>
      <c r="E127" s="78" t="s">
        <v>81</v>
      </c>
      <c r="F127" s="78" t="s">
        <v>82</v>
      </c>
      <c r="I127" s="79"/>
      <c r="J127" s="80">
        <f>BK127</f>
        <v>0</v>
      </c>
      <c r="L127" s="76"/>
      <c r="M127" s="81"/>
      <c r="P127" s="82">
        <f>P128+P216+P228+P238+P243+P301+P337+P490</f>
        <v>0</v>
      </c>
      <c r="R127" s="82">
        <f>R128+R216+R228+R238+R243+R301+R337+R490</f>
        <v>7358.5206504930211</v>
      </c>
      <c r="T127" s="83">
        <f>T128+T216+T228+T238+T243+T301+T337+T490</f>
        <v>5201.7550000000001</v>
      </c>
      <c r="AR127" s="77" t="s">
        <v>49</v>
      </c>
      <c r="AT127" s="84" t="s">
        <v>47</v>
      </c>
      <c r="AU127" s="84" t="s">
        <v>48</v>
      </c>
      <c r="AY127" s="77" t="s">
        <v>83</v>
      </c>
      <c r="BK127" s="85">
        <f>BK128+BK216+BK228+BK238+BK243+BK301+BK337+BK490</f>
        <v>0</v>
      </c>
    </row>
    <row r="128" spans="2:63" s="6" customFormat="1" ht="22.9" customHeight="1" x14ac:dyDescent="0.2">
      <c r="B128" s="76"/>
      <c r="D128" s="77" t="s">
        <v>47</v>
      </c>
      <c r="E128" s="86" t="s">
        <v>49</v>
      </c>
      <c r="F128" s="86" t="s">
        <v>84</v>
      </c>
      <c r="I128" s="79"/>
      <c r="J128" s="87">
        <f>BK128</f>
        <v>0</v>
      </c>
      <c r="L128" s="76"/>
      <c r="M128" s="81"/>
      <c r="P128" s="82">
        <f>SUM(P129:P215)</f>
        <v>0</v>
      </c>
      <c r="R128" s="82">
        <f>SUM(R129:R215)</f>
        <v>173.10919853600001</v>
      </c>
      <c r="T128" s="83">
        <f>SUM(T129:T215)</f>
        <v>4795.0650000000005</v>
      </c>
      <c r="AR128" s="77" t="s">
        <v>49</v>
      </c>
      <c r="AT128" s="84" t="s">
        <v>47</v>
      </c>
      <c r="AU128" s="84" t="s">
        <v>49</v>
      </c>
      <c r="AY128" s="77" t="s">
        <v>83</v>
      </c>
      <c r="BK128" s="85">
        <f>SUM(BK129:BK215)</f>
        <v>0</v>
      </c>
    </row>
    <row r="129" spans="2:65" s="1" customFormat="1" ht="33" customHeight="1" x14ac:dyDescent="0.2">
      <c r="B129" s="88"/>
      <c r="C129" s="89" t="s">
        <v>49</v>
      </c>
      <c r="D129" s="89" t="s">
        <v>85</v>
      </c>
      <c r="E129" s="90" t="s">
        <v>86</v>
      </c>
      <c r="F129" s="91" t="s">
        <v>87</v>
      </c>
      <c r="G129" s="92" t="s">
        <v>88</v>
      </c>
      <c r="H129" s="93">
        <v>65</v>
      </c>
      <c r="I129" s="94"/>
      <c r="J129" s="93">
        <f>ROUND(I129*H129,3)</f>
        <v>0</v>
      </c>
      <c r="K129" s="95"/>
      <c r="L129" s="19"/>
      <c r="M129" s="96" t="s">
        <v>0</v>
      </c>
      <c r="N129" s="97" t="s">
        <v>31</v>
      </c>
      <c r="P129" s="98">
        <f>O129*H129</f>
        <v>0</v>
      </c>
      <c r="Q129" s="98">
        <v>0</v>
      </c>
      <c r="R129" s="98">
        <f>Q129*H129</f>
        <v>0</v>
      </c>
      <c r="S129" s="98">
        <v>0.13800000000000001</v>
      </c>
      <c r="T129" s="99">
        <f>S129*H129</f>
        <v>8.9700000000000006</v>
      </c>
      <c r="AR129" s="100" t="s">
        <v>89</v>
      </c>
      <c r="AT129" s="100" t="s">
        <v>85</v>
      </c>
      <c r="AU129" s="100" t="s">
        <v>90</v>
      </c>
      <c r="AY129" s="10" t="s">
        <v>83</v>
      </c>
      <c r="BE129" s="101">
        <f>IF(N129="základná",J129,0)</f>
        <v>0</v>
      </c>
      <c r="BF129" s="101">
        <f>IF(N129="znížená",J129,0)</f>
        <v>0</v>
      </c>
      <c r="BG129" s="101">
        <f>IF(N129="zákl. prenesená",J129,0)</f>
        <v>0</v>
      </c>
      <c r="BH129" s="101">
        <f>IF(N129="zníž. prenesená",J129,0)</f>
        <v>0</v>
      </c>
      <c r="BI129" s="101">
        <f>IF(N129="nulová",J129,0)</f>
        <v>0</v>
      </c>
      <c r="BJ129" s="10" t="s">
        <v>90</v>
      </c>
      <c r="BK129" s="102">
        <f>ROUND(I129*H129,3)</f>
        <v>0</v>
      </c>
      <c r="BL129" s="10" t="s">
        <v>89</v>
      </c>
      <c r="BM129" s="100" t="s">
        <v>91</v>
      </c>
    </row>
    <row r="130" spans="2:65" s="7" customFormat="1" ht="11.25" x14ac:dyDescent="0.2">
      <c r="B130" s="103"/>
      <c r="D130" s="104" t="s">
        <v>92</v>
      </c>
      <c r="E130" s="105" t="s">
        <v>0</v>
      </c>
      <c r="F130" s="106" t="s">
        <v>93</v>
      </c>
      <c r="H130" s="107">
        <v>65</v>
      </c>
      <c r="I130" s="108"/>
      <c r="L130" s="103"/>
      <c r="M130" s="109"/>
      <c r="T130" s="110"/>
      <c r="AT130" s="105" t="s">
        <v>92</v>
      </c>
      <c r="AU130" s="105" t="s">
        <v>90</v>
      </c>
      <c r="AV130" s="7" t="s">
        <v>90</v>
      </c>
      <c r="AW130" s="7" t="s">
        <v>21</v>
      </c>
      <c r="AX130" s="7" t="s">
        <v>48</v>
      </c>
      <c r="AY130" s="105" t="s">
        <v>83</v>
      </c>
    </row>
    <row r="131" spans="2:65" s="8" customFormat="1" ht="11.25" x14ac:dyDescent="0.2">
      <c r="B131" s="111"/>
      <c r="D131" s="104" t="s">
        <v>92</v>
      </c>
      <c r="E131" s="112" t="s">
        <v>0</v>
      </c>
      <c r="F131" s="113" t="s">
        <v>94</v>
      </c>
      <c r="H131" s="114">
        <v>65</v>
      </c>
      <c r="I131" s="115"/>
      <c r="L131" s="111"/>
      <c r="M131" s="116"/>
      <c r="T131" s="117"/>
      <c r="AT131" s="112" t="s">
        <v>92</v>
      </c>
      <c r="AU131" s="112" t="s">
        <v>90</v>
      </c>
      <c r="AV131" s="8" t="s">
        <v>89</v>
      </c>
      <c r="AW131" s="8" t="s">
        <v>21</v>
      </c>
      <c r="AX131" s="8" t="s">
        <v>49</v>
      </c>
      <c r="AY131" s="112" t="s">
        <v>83</v>
      </c>
    </row>
    <row r="132" spans="2:65" s="1" customFormat="1" ht="33" customHeight="1" x14ac:dyDescent="0.2">
      <c r="B132" s="88"/>
      <c r="C132" s="89" t="s">
        <v>90</v>
      </c>
      <c r="D132" s="89" t="s">
        <v>85</v>
      </c>
      <c r="E132" s="90" t="s">
        <v>95</v>
      </c>
      <c r="F132" s="91" t="s">
        <v>96</v>
      </c>
      <c r="G132" s="92" t="s">
        <v>88</v>
      </c>
      <c r="H132" s="93">
        <v>2712</v>
      </c>
      <c r="I132" s="94"/>
      <c r="J132" s="93">
        <f>ROUND(I132*H132,3)</f>
        <v>0</v>
      </c>
      <c r="K132" s="95"/>
      <c r="L132" s="19"/>
      <c r="M132" s="96" t="s">
        <v>0</v>
      </c>
      <c r="N132" s="97" t="s">
        <v>31</v>
      </c>
      <c r="P132" s="98">
        <f>O132*H132</f>
        <v>0</v>
      </c>
      <c r="Q132" s="98">
        <v>0</v>
      </c>
      <c r="R132" s="98">
        <f>Q132*H132</f>
        <v>0</v>
      </c>
      <c r="S132" s="98">
        <v>0.5</v>
      </c>
      <c r="T132" s="99">
        <f>S132*H132</f>
        <v>1356</v>
      </c>
      <c r="AR132" s="100" t="s">
        <v>89</v>
      </c>
      <c r="AT132" s="100" t="s">
        <v>85</v>
      </c>
      <c r="AU132" s="100" t="s">
        <v>90</v>
      </c>
      <c r="AY132" s="10" t="s">
        <v>83</v>
      </c>
      <c r="BE132" s="101">
        <f>IF(N132="základná",J132,0)</f>
        <v>0</v>
      </c>
      <c r="BF132" s="101">
        <f>IF(N132="znížená",J132,0)</f>
        <v>0</v>
      </c>
      <c r="BG132" s="101">
        <f>IF(N132="zákl. prenesená",J132,0)</f>
        <v>0</v>
      </c>
      <c r="BH132" s="101">
        <f>IF(N132="zníž. prenesená",J132,0)</f>
        <v>0</v>
      </c>
      <c r="BI132" s="101">
        <f>IF(N132="nulová",J132,0)</f>
        <v>0</v>
      </c>
      <c r="BJ132" s="10" t="s">
        <v>90</v>
      </c>
      <c r="BK132" s="102">
        <f>ROUND(I132*H132,3)</f>
        <v>0</v>
      </c>
      <c r="BL132" s="10" t="s">
        <v>89</v>
      </c>
      <c r="BM132" s="100" t="s">
        <v>97</v>
      </c>
    </row>
    <row r="133" spans="2:65" s="7" customFormat="1" ht="11.25" x14ac:dyDescent="0.2">
      <c r="B133" s="103"/>
      <c r="D133" s="104" t="s">
        <v>92</v>
      </c>
      <c r="E133" s="105" t="s">
        <v>0</v>
      </c>
      <c r="F133" s="106" t="s">
        <v>98</v>
      </c>
      <c r="H133" s="107">
        <v>2712</v>
      </c>
      <c r="I133" s="108"/>
      <c r="L133" s="103"/>
      <c r="M133" s="109"/>
      <c r="T133" s="110"/>
      <c r="AT133" s="105" t="s">
        <v>92</v>
      </c>
      <c r="AU133" s="105" t="s">
        <v>90</v>
      </c>
      <c r="AV133" s="7" t="s">
        <v>90</v>
      </c>
      <c r="AW133" s="7" t="s">
        <v>21</v>
      </c>
      <c r="AX133" s="7" t="s">
        <v>48</v>
      </c>
      <c r="AY133" s="105" t="s">
        <v>83</v>
      </c>
    </row>
    <row r="134" spans="2:65" s="8" customFormat="1" ht="11.25" x14ac:dyDescent="0.2">
      <c r="B134" s="111"/>
      <c r="D134" s="104" t="s">
        <v>92</v>
      </c>
      <c r="E134" s="112" t="s">
        <v>0</v>
      </c>
      <c r="F134" s="113" t="s">
        <v>94</v>
      </c>
      <c r="H134" s="114">
        <v>2712</v>
      </c>
      <c r="I134" s="115"/>
      <c r="L134" s="111"/>
      <c r="M134" s="116"/>
      <c r="T134" s="117"/>
      <c r="AT134" s="112" t="s">
        <v>92</v>
      </c>
      <c r="AU134" s="112" t="s">
        <v>90</v>
      </c>
      <c r="AV134" s="8" t="s">
        <v>89</v>
      </c>
      <c r="AW134" s="8" t="s">
        <v>21</v>
      </c>
      <c r="AX134" s="8" t="s">
        <v>49</v>
      </c>
      <c r="AY134" s="112" t="s">
        <v>83</v>
      </c>
    </row>
    <row r="135" spans="2:65" s="1" customFormat="1" ht="37.9" customHeight="1" x14ac:dyDescent="0.2">
      <c r="B135" s="88"/>
      <c r="C135" s="89" t="s">
        <v>99</v>
      </c>
      <c r="D135" s="89" t="s">
        <v>85</v>
      </c>
      <c r="E135" s="90" t="s">
        <v>100</v>
      </c>
      <c r="F135" s="91" t="s">
        <v>101</v>
      </c>
      <c r="G135" s="92" t="s">
        <v>88</v>
      </c>
      <c r="H135" s="93">
        <v>7831</v>
      </c>
      <c r="I135" s="94"/>
      <c r="J135" s="93">
        <f>ROUND(I135*H135,3)</f>
        <v>0</v>
      </c>
      <c r="K135" s="95"/>
      <c r="L135" s="19"/>
      <c r="M135" s="96" t="s">
        <v>0</v>
      </c>
      <c r="N135" s="97" t="s">
        <v>31</v>
      </c>
      <c r="P135" s="98">
        <f>O135*H135</f>
        <v>0</v>
      </c>
      <c r="Q135" s="98">
        <v>2.65056E-4</v>
      </c>
      <c r="R135" s="98">
        <f>Q135*H135</f>
        <v>2.0756535359999999</v>
      </c>
      <c r="S135" s="98">
        <v>0.25</v>
      </c>
      <c r="T135" s="99">
        <f>S135*H135</f>
        <v>1957.75</v>
      </c>
      <c r="AR135" s="100" t="s">
        <v>89</v>
      </c>
      <c r="AT135" s="100" t="s">
        <v>85</v>
      </c>
      <c r="AU135" s="100" t="s">
        <v>90</v>
      </c>
      <c r="AY135" s="10" t="s">
        <v>83</v>
      </c>
      <c r="BE135" s="101">
        <f>IF(N135="základná",J135,0)</f>
        <v>0</v>
      </c>
      <c r="BF135" s="101">
        <f>IF(N135="znížená",J135,0)</f>
        <v>0</v>
      </c>
      <c r="BG135" s="101">
        <f>IF(N135="zákl. prenesená",J135,0)</f>
        <v>0</v>
      </c>
      <c r="BH135" s="101">
        <f>IF(N135="zníž. prenesená",J135,0)</f>
        <v>0</v>
      </c>
      <c r="BI135" s="101">
        <f>IF(N135="nulová",J135,0)</f>
        <v>0</v>
      </c>
      <c r="BJ135" s="10" t="s">
        <v>90</v>
      </c>
      <c r="BK135" s="102">
        <f>ROUND(I135*H135,3)</f>
        <v>0</v>
      </c>
      <c r="BL135" s="10" t="s">
        <v>89</v>
      </c>
      <c r="BM135" s="100" t="s">
        <v>102</v>
      </c>
    </row>
    <row r="136" spans="2:65" s="7" customFormat="1" ht="11.25" x14ac:dyDescent="0.2">
      <c r="B136" s="103"/>
      <c r="D136" s="104" t="s">
        <v>92</v>
      </c>
      <c r="E136" s="105" t="s">
        <v>0</v>
      </c>
      <c r="F136" s="106" t="s">
        <v>103</v>
      </c>
      <c r="H136" s="107">
        <v>7831</v>
      </c>
      <c r="I136" s="108"/>
      <c r="L136" s="103"/>
      <c r="M136" s="109"/>
      <c r="T136" s="110"/>
      <c r="AT136" s="105" t="s">
        <v>92</v>
      </c>
      <c r="AU136" s="105" t="s">
        <v>90</v>
      </c>
      <c r="AV136" s="7" t="s">
        <v>90</v>
      </c>
      <c r="AW136" s="7" t="s">
        <v>21</v>
      </c>
      <c r="AX136" s="7" t="s">
        <v>48</v>
      </c>
      <c r="AY136" s="105" t="s">
        <v>83</v>
      </c>
    </row>
    <row r="137" spans="2:65" s="8" customFormat="1" ht="11.25" x14ac:dyDescent="0.2">
      <c r="B137" s="111"/>
      <c r="D137" s="104" t="s">
        <v>92</v>
      </c>
      <c r="E137" s="112" t="s">
        <v>0</v>
      </c>
      <c r="F137" s="113" t="s">
        <v>94</v>
      </c>
      <c r="H137" s="114">
        <v>7831</v>
      </c>
      <c r="I137" s="115"/>
      <c r="L137" s="111"/>
      <c r="M137" s="116"/>
      <c r="T137" s="117"/>
      <c r="AT137" s="112" t="s">
        <v>92</v>
      </c>
      <c r="AU137" s="112" t="s">
        <v>90</v>
      </c>
      <c r="AV137" s="8" t="s">
        <v>89</v>
      </c>
      <c r="AW137" s="8" t="s">
        <v>21</v>
      </c>
      <c r="AX137" s="8" t="s">
        <v>49</v>
      </c>
      <c r="AY137" s="112" t="s">
        <v>83</v>
      </c>
    </row>
    <row r="138" spans="2:65" s="1" customFormat="1" ht="33" customHeight="1" x14ac:dyDescent="0.2">
      <c r="B138" s="88"/>
      <c r="C138" s="89" t="s">
        <v>89</v>
      </c>
      <c r="D138" s="89" t="s">
        <v>85</v>
      </c>
      <c r="E138" s="90" t="s">
        <v>104</v>
      </c>
      <c r="F138" s="91" t="s">
        <v>105</v>
      </c>
      <c r="G138" s="92" t="s">
        <v>106</v>
      </c>
      <c r="H138" s="93">
        <v>620</v>
      </c>
      <c r="I138" s="94"/>
      <c r="J138" s="93">
        <f>ROUND(I138*H138,3)</f>
        <v>0</v>
      </c>
      <c r="K138" s="95"/>
      <c r="L138" s="19"/>
      <c r="M138" s="96" t="s">
        <v>0</v>
      </c>
      <c r="N138" s="97" t="s">
        <v>31</v>
      </c>
      <c r="P138" s="98">
        <f>O138*H138</f>
        <v>0</v>
      </c>
      <c r="Q138" s="98">
        <v>0</v>
      </c>
      <c r="R138" s="98">
        <f>Q138*H138</f>
        <v>0</v>
      </c>
      <c r="S138" s="98">
        <v>0.14499999999999999</v>
      </c>
      <c r="T138" s="99">
        <f>S138*H138</f>
        <v>89.899999999999991</v>
      </c>
      <c r="AR138" s="100" t="s">
        <v>89</v>
      </c>
      <c r="AT138" s="100" t="s">
        <v>85</v>
      </c>
      <c r="AU138" s="100" t="s">
        <v>90</v>
      </c>
      <c r="AY138" s="10" t="s">
        <v>83</v>
      </c>
      <c r="BE138" s="101">
        <f>IF(N138="základná",J138,0)</f>
        <v>0</v>
      </c>
      <c r="BF138" s="101">
        <f>IF(N138="znížená",J138,0)</f>
        <v>0</v>
      </c>
      <c r="BG138" s="101">
        <f>IF(N138="zákl. prenesená",J138,0)</f>
        <v>0</v>
      </c>
      <c r="BH138" s="101">
        <f>IF(N138="zníž. prenesená",J138,0)</f>
        <v>0</v>
      </c>
      <c r="BI138" s="101">
        <f>IF(N138="nulová",J138,0)</f>
        <v>0</v>
      </c>
      <c r="BJ138" s="10" t="s">
        <v>90</v>
      </c>
      <c r="BK138" s="102">
        <f>ROUND(I138*H138,3)</f>
        <v>0</v>
      </c>
      <c r="BL138" s="10" t="s">
        <v>89</v>
      </c>
      <c r="BM138" s="100" t="s">
        <v>107</v>
      </c>
    </row>
    <row r="139" spans="2:65" s="7" customFormat="1" ht="11.25" x14ac:dyDescent="0.2">
      <c r="B139" s="103"/>
      <c r="D139" s="104" t="s">
        <v>92</v>
      </c>
      <c r="E139" s="105" t="s">
        <v>0</v>
      </c>
      <c r="F139" s="106" t="s">
        <v>108</v>
      </c>
      <c r="H139" s="107">
        <v>620</v>
      </c>
      <c r="I139" s="108"/>
      <c r="L139" s="103"/>
      <c r="M139" s="109"/>
      <c r="T139" s="110"/>
      <c r="AT139" s="105" t="s">
        <v>92</v>
      </c>
      <c r="AU139" s="105" t="s">
        <v>90</v>
      </c>
      <c r="AV139" s="7" t="s">
        <v>90</v>
      </c>
      <c r="AW139" s="7" t="s">
        <v>21</v>
      </c>
      <c r="AX139" s="7" t="s">
        <v>48</v>
      </c>
      <c r="AY139" s="105" t="s">
        <v>83</v>
      </c>
    </row>
    <row r="140" spans="2:65" s="8" customFormat="1" ht="11.25" x14ac:dyDescent="0.2">
      <c r="B140" s="111"/>
      <c r="D140" s="104" t="s">
        <v>92</v>
      </c>
      <c r="E140" s="112" t="s">
        <v>0</v>
      </c>
      <c r="F140" s="113" t="s">
        <v>94</v>
      </c>
      <c r="H140" s="114">
        <v>620</v>
      </c>
      <c r="I140" s="115"/>
      <c r="L140" s="111"/>
      <c r="M140" s="116"/>
      <c r="T140" s="117"/>
      <c r="AT140" s="112" t="s">
        <v>92</v>
      </c>
      <c r="AU140" s="112" t="s">
        <v>90</v>
      </c>
      <c r="AV140" s="8" t="s">
        <v>89</v>
      </c>
      <c r="AW140" s="8" t="s">
        <v>21</v>
      </c>
      <c r="AX140" s="8" t="s">
        <v>49</v>
      </c>
      <c r="AY140" s="112" t="s">
        <v>83</v>
      </c>
    </row>
    <row r="141" spans="2:65" s="1" customFormat="1" ht="37.9" customHeight="1" x14ac:dyDescent="0.2">
      <c r="B141" s="88"/>
      <c r="C141" s="89" t="s">
        <v>109</v>
      </c>
      <c r="D141" s="89" t="s">
        <v>85</v>
      </c>
      <c r="E141" s="90" t="s">
        <v>110</v>
      </c>
      <c r="F141" s="91" t="s">
        <v>111</v>
      </c>
      <c r="G141" s="92" t="s">
        <v>88</v>
      </c>
      <c r="H141" s="93">
        <v>2712</v>
      </c>
      <c r="I141" s="94"/>
      <c r="J141" s="93">
        <f>ROUND(I141*H141,3)</f>
        <v>0</v>
      </c>
      <c r="K141" s="95"/>
      <c r="L141" s="19"/>
      <c r="M141" s="96" t="s">
        <v>0</v>
      </c>
      <c r="N141" s="97" t="s">
        <v>31</v>
      </c>
      <c r="P141" s="98">
        <f>O141*H141</f>
        <v>0</v>
      </c>
      <c r="Q141" s="98">
        <v>0</v>
      </c>
      <c r="R141" s="98">
        <f>Q141*H141</f>
        <v>0</v>
      </c>
      <c r="S141" s="98">
        <v>0.23499999999999999</v>
      </c>
      <c r="T141" s="99">
        <f>S141*H141</f>
        <v>637.31999999999994</v>
      </c>
      <c r="AR141" s="100" t="s">
        <v>89</v>
      </c>
      <c r="AT141" s="100" t="s">
        <v>85</v>
      </c>
      <c r="AU141" s="100" t="s">
        <v>90</v>
      </c>
      <c r="AY141" s="10" t="s">
        <v>83</v>
      </c>
      <c r="BE141" s="101">
        <f>IF(N141="základná",J141,0)</f>
        <v>0</v>
      </c>
      <c r="BF141" s="101">
        <f>IF(N141="znížená",J141,0)</f>
        <v>0</v>
      </c>
      <c r="BG141" s="101">
        <f>IF(N141="zákl. prenesená",J141,0)</f>
        <v>0</v>
      </c>
      <c r="BH141" s="101">
        <f>IF(N141="zníž. prenesená",J141,0)</f>
        <v>0</v>
      </c>
      <c r="BI141" s="101">
        <f>IF(N141="nulová",J141,0)</f>
        <v>0</v>
      </c>
      <c r="BJ141" s="10" t="s">
        <v>90</v>
      </c>
      <c r="BK141" s="102">
        <f>ROUND(I141*H141,3)</f>
        <v>0</v>
      </c>
      <c r="BL141" s="10" t="s">
        <v>89</v>
      </c>
      <c r="BM141" s="100" t="s">
        <v>112</v>
      </c>
    </row>
    <row r="142" spans="2:65" s="7" customFormat="1" ht="11.25" x14ac:dyDescent="0.2">
      <c r="B142" s="103"/>
      <c r="D142" s="104" t="s">
        <v>92</v>
      </c>
      <c r="E142" s="105" t="s">
        <v>0</v>
      </c>
      <c r="F142" s="106" t="s">
        <v>113</v>
      </c>
      <c r="H142" s="107">
        <v>2712</v>
      </c>
      <c r="I142" s="108"/>
      <c r="L142" s="103"/>
      <c r="M142" s="109"/>
      <c r="T142" s="110"/>
      <c r="AT142" s="105" t="s">
        <v>92</v>
      </c>
      <c r="AU142" s="105" t="s">
        <v>90</v>
      </c>
      <c r="AV142" s="7" t="s">
        <v>90</v>
      </c>
      <c r="AW142" s="7" t="s">
        <v>21</v>
      </c>
      <c r="AX142" s="7" t="s">
        <v>48</v>
      </c>
      <c r="AY142" s="105" t="s">
        <v>83</v>
      </c>
    </row>
    <row r="143" spans="2:65" s="8" customFormat="1" ht="11.25" x14ac:dyDescent="0.2">
      <c r="B143" s="111"/>
      <c r="D143" s="104" t="s">
        <v>92</v>
      </c>
      <c r="E143" s="112" t="s">
        <v>0</v>
      </c>
      <c r="F143" s="113" t="s">
        <v>94</v>
      </c>
      <c r="H143" s="114">
        <v>2712</v>
      </c>
      <c r="I143" s="115"/>
      <c r="L143" s="111"/>
      <c r="M143" s="116"/>
      <c r="T143" s="117"/>
      <c r="AT143" s="112" t="s">
        <v>92</v>
      </c>
      <c r="AU143" s="112" t="s">
        <v>90</v>
      </c>
      <c r="AV143" s="8" t="s">
        <v>89</v>
      </c>
      <c r="AW143" s="8" t="s">
        <v>21</v>
      </c>
      <c r="AX143" s="8" t="s">
        <v>49</v>
      </c>
      <c r="AY143" s="112" t="s">
        <v>83</v>
      </c>
    </row>
    <row r="144" spans="2:65" s="1" customFormat="1" ht="24.2" customHeight="1" x14ac:dyDescent="0.2">
      <c r="B144" s="88"/>
      <c r="C144" s="89" t="s">
        <v>114</v>
      </c>
      <c r="D144" s="89" t="s">
        <v>85</v>
      </c>
      <c r="E144" s="90" t="s">
        <v>115</v>
      </c>
      <c r="F144" s="91" t="s">
        <v>116</v>
      </c>
      <c r="G144" s="92" t="s">
        <v>88</v>
      </c>
      <c r="H144" s="93">
        <v>537</v>
      </c>
      <c r="I144" s="94"/>
      <c r="J144" s="93">
        <f>ROUND(I144*H144,3)</f>
        <v>0</v>
      </c>
      <c r="K144" s="95"/>
      <c r="L144" s="19"/>
      <c r="M144" s="96" t="s">
        <v>0</v>
      </c>
      <c r="N144" s="97" t="s">
        <v>31</v>
      </c>
      <c r="P144" s="98">
        <f>O144*H144</f>
        <v>0</v>
      </c>
      <c r="Q144" s="98">
        <v>0</v>
      </c>
      <c r="R144" s="98">
        <f>Q144*H144</f>
        <v>0</v>
      </c>
      <c r="S144" s="98">
        <v>0.125</v>
      </c>
      <c r="T144" s="99">
        <f>S144*H144</f>
        <v>67.125</v>
      </c>
      <c r="AR144" s="100" t="s">
        <v>89</v>
      </c>
      <c r="AT144" s="100" t="s">
        <v>85</v>
      </c>
      <c r="AU144" s="100" t="s">
        <v>90</v>
      </c>
      <c r="AY144" s="10" t="s">
        <v>83</v>
      </c>
      <c r="BE144" s="101">
        <f>IF(N144="základná",J144,0)</f>
        <v>0</v>
      </c>
      <c r="BF144" s="101">
        <f>IF(N144="znížená",J144,0)</f>
        <v>0</v>
      </c>
      <c r="BG144" s="101">
        <f>IF(N144="zákl. prenesená",J144,0)</f>
        <v>0</v>
      </c>
      <c r="BH144" s="101">
        <f>IF(N144="zníž. prenesená",J144,0)</f>
        <v>0</v>
      </c>
      <c r="BI144" s="101">
        <f>IF(N144="nulová",J144,0)</f>
        <v>0</v>
      </c>
      <c r="BJ144" s="10" t="s">
        <v>90</v>
      </c>
      <c r="BK144" s="102">
        <f>ROUND(I144*H144,3)</f>
        <v>0</v>
      </c>
      <c r="BL144" s="10" t="s">
        <v>89</v>
      </c>
      <c r="BM144" s="100" t="s">
        <v>117</v>
      </c>
    </row>
    <row r="145" spans="2:65" s="7" customFormat="1" ht="11.25" x14ac:dyDescent="0.2">
      <c r="B145" s="103"/>
      <c r="D145" s="104" t="s">
        <v>92</v>
      </c>
      <c r="E145" s="105" t="s">
        <v>0</v>
      </c>
      <c r="F145" s="106" t="s">
        <v>118</v>
      </c>
      <c r="H145" s="107">
        <v>537</v>
      </c>
      <c r="I145" s="108"/>
      <c r="L145" s="103"/>
      <c r="M145" s="109"/>
      <c r="T145" s="110"/>
      <c r="AT145" s="105" t="s">
        <v>92</v>
      </c>
      <c r="AU145" s="105" t="s">
        <v>90</v>
      </c>
      <c r="AV145" s="7" t="s">
        <v>90</v>
      </c>
      <c r="AW145" s="7" t="s">
        <v>21</v>
      </c>
      <c r="AX145" s="7" t="s">
        <v>48</v>
      </c>
      <c r="AY145" s="105" t="s">
        <v>83</v>
      </c>
    </row>
    <row r="146" spans="2:65" s="8" customFormat="1" ht="11.25" x14ac:dyDescent="0.2">
      <c r="B146" s="111"/>
      <c r="D146" s="104" t="s">
        <v>92</v>
      </c>
      <c r="E146" s="112" t="s">
        <v>0</v>
      </c>
      <c r="F146" s="113" t="s">
        <v>94</v>
      </c>
      <c r="H146" s="114">
        <v>537</v>
      </c>
      <c r="I146" s="115"/>
      <c r="L146" s="111"/>
      <c r="M146" s="116"/>
      <c r="T146" s="117"/>
      <c r="AT146" s="112" t="s">
        <v>92</v>
      </c>
      <c r="AU146" s="112" t="s">
        <v>90</v>
      </c>
      <c r="AV146" s="8" t="s">
        <v>89</v>
      </c>
      <c r="AW146" s="8" t="s">
        <v>21</v>
      </c>
      <c r="AX146" s="8" t="s">
        <v>49</v>
      </c>
      <c r="AY146" s="112" t="s">
        <v>83</v>
      </c>
    </row>
    <row r="147" spans="2:65" s="1" customFormat="1" ht="24.2" customHeight="1" x14ac:dyDescent="0.2">
      <c r="B147" s="88"/>
      <c r="C147" s="89" t="s">
        <v>119</v>
      </c>
      <c r="D147" s="89" t="s">
        <v>85</v>
      </c>
      <c r="E147" s="90" t="s">
        <v>120</v>
      </c>
      <c r="F147" s="91" t="s">
        <v>121</v>
      </c>
      <c r="G147" s="92" t="s">
        <v>88</v>
      </c>
      <c r="H147" s="93">
        <v>2712</v>
      </c>
      <c r="I147" s="94"/>
      <c r="J147" s="93">
        <f>ROUND(I147*H147,3)</f>
        <v>0</v>
      </c>
      <c r="K147" s="95"/>
      <c r="L147" s="19"/>
      <c r="M147" s="96" t="s">
        <v>0</v>
      </c>
      <c r="N147" s="97" t="s">
        <v>31</v>
      </c>
      <c r="P147" s="98">
        <f>O147*H147</f>
        <v>0</v>
      </c>
      <c r="Q147" s="98">
        <v>0</v>
      </c>
      <c r="R147" s="98">
        <f>Q147*H147</f>
        <v>0</v>
      </c>
      <c r="S147" s="98">
        <v>0.25</v>
      </c>
      <c r="T147" s="99">
        <f>S147*H147</f>
        <v>678</v>
      </c>
      <c r="AR147" s="100" t="s">
        <v>89</v>
      </c>
      <c r="AT147" s="100" t="s">
        <v>85</v>
      </c>
      <c r="AU147" s="100" t="s">
        <v>90</v>
      </c>
      <c r="AY147" s="10" t="s">
        <v>83</v>
      </c>
      <c r="BE147" s="101">
        <f>IF(N147="základná",J147,0)</f>
        <v>0</v>
      </c>
      <c r="BF147" s="101">
        <f>IF(N147="znížená",J147,0)</f>
        <v>0</v>
      </c>
      <c r="BG147" s="101">
        <f>IF(N147="zákl. prenesená",J147,0)</f>
        <v>0</v>
      </c>
      <c r="BH147" s="101">
        <f>IF(N147="zníž. prenesená",J147,0)</f>
        <v>0</v>
      </c>
      <c r="BI147" s="101">
        <f>IF(N147="nulová",J147,0)</f>
        <v>0</v>
      </c>
      <c r="BJ147" s="10" t="s">
        <v>90</v>
      </c>
      <c r="BK147" s="102">
        <f>ROUND(I147*H147,3)</f>
        <v>0</v>
      </c>
      <c r="BL147" s="10" t="s">
        <v>89</v>
      </c>
      <c r="BM147" s="100" t="s">
        <v>122</v>
      </c>
    </row>
    <row r="148" spans="2:65" s="7" customFormat="1" ht="11.25" x14ac:dyDescent="0.2">
      <c r="B148" s="103"/>
      <c r="D148" s="104" t="s">
        <v>92</v>
      </c>
      <c r="E148" s="105" t="s">
        <v>0</v>
      </c>
      <c r="F148" s="106" t="s">
        <v>123</v>
      </c>
      <c r="H148" s="107">
        <v>2712</v>
      </c>
      <c r="I148" s="108"/>
      <c r="L148" s="103"/>
      <c r="M148" s="109"/>
      <c r="T148" s="110"/>
      <c r="AT148" s="105" t="s">
        <v>92</v>
      </c>
      <c r="AU148" s="105" t="s">
        <v>90</v>
      </c>
      <c r="AV148" s="7" t="s">
        <v>90</v>
      </c>
      <c r="AW148" s="7" t="s">
        <v>21</v>
      </c>
      <c r="AX148" s="7" t="s">
        <v>48</v>
      </c>
      <c r="AY148" s="105" t="s">
        <v>83</v>
      </c>
    </row>
    <row r="149" spans="2:65" s="8" customFormat="1" ht="11.25" x14ac:dyDescent="0.2">
      <c r="B149" s="111"/>
      <c r="D149" s="104" t="s">
        <v>92</v>
      </c>
      <c r="E149" s="112" t="s">
        <v>0</v>
      </c>
      <c r="F149" s="113" t="s">
        <v>94</v>
      </c>
      <c r="H149" s="114">
        <v>2712</v>
      </c>
      <c r="I149" s="115"/>
      <c r="L149" s="111"/>
      <c r="M149" s="116"/>
      <c r="T149" s="117"/>
      <c r="AT149" s="112" t="s">
        <v>92</v>
      </c>
      <c r="AU149" s="112" t="s">
        <v>90</v>
      </c>
      <c r="AV149" s="8" t="s">
        <v>89</v>
      </c>
      <c r="AW149" s="8" t="s">
        <v>21</v>
      </c>
      <c r="AX149" s="8" t="s">
        <v>49</v>
      </c>
      <c r="AY149" s="112" t="s">
        <v>83</v>
      </c>
    </row>
    <row r="150" spans="2:65" s="1" customFormat="1" ht="24.2" customHeight="1" x14ac:dyDescent="0.2">
      <c r="B150" s="88"/>
      <c r="C150" s="89" t="s">
        <v>124</v>
      </c>
      <c r="D150" s="89" t="s">
        <v>85</v>
      </c>
      <c r="E150" s="90" t="s">
        <v>125</v>
      </c>
      <c r="F150" s="91" t="s">
        <v>126</v>
      </c>
      <c r="G150" s="92" t="s">
        <v>127</v>
      </c>
      <c r="H150" s="93">
        <v>1080.25</v>
      </c>
      <c r="I150" s="94"/>
      <c r="J150" s="93">
        <f>ROUND(I150*H150,3)</f>
        <v>0</v>
      </c>
      <c r="K150" s="95"/>
      <c r="L150" s="19"/>
      <c r="M150" s="96" t="s">
        <v>0</v>
      </c>
      <c r="N150" s="97" t="s">
        <v>31</v>
      </c>
      <c r="P150" s="98">
        <f>O150*H150</f>
        <v>0</v>
      </c>
      <c r="Q150" s="98">
        <v>0</v>
      </c>
      <c r="R150" s="98">
        <f>Q150*H150</f>
        <v>0</v>
      </c>
      <c r="S150" s="98">
        <v>0</v>
      </c>
      <c r="T150" s="99">
        <f>S150*H150</f>
        <v>0</v>
      </c>
      <c r="AR150" s="100" t="s">
        <v>89</v>
      </c>
      <c r="AT150" s="100" t="s">
        <v>85</v>
      </c>
      <c r="AU150" s="100" t="s">
        <v>90</v>
      </c>
      <c r="AY150" s="10" t="s">
        <v>83</v>
      </c>
      <c r="BE150" s="101">
        <f>IF(N150="základná",J150,0)</f>
        <v>0</v>
      </c>
      <c r="BF150" s="101">
        <f>IF(N150="znížená",J150,0)</f>
        <v>0</v>
      </c>
      <c r="BG150" s="101">
        <f>IF(N150="zákl. prenesená",J150,0)</f>
        <v>0</v>
      </c>
      <c r="BH150" s="101">
        <f>IF(N150="zníž. prenesená",J150,0)</f>
        <v>0</v>
      </c>
      <c r="BI150" s="101">
        <f>IF(N150="nulová",J150,0)</f>
        <v>0</v>
      </c>
      <c r="BJ150" s="10" t="s">
        <v>90</v>
      </c>
      <c r="BK150" s="102">
        <f>ROUND(I150*H150,3)</f>
        <v>0</v>
      </c>
      <c r="BL150" s="10" t="s">
        <v>89</v>
      </c>
      <c r="BM150" s="100" t="s">
        <v>128</v>
      </c>
    </row>
    <row r="151" spans="2:65" s="7" customFormat="1" ht="11.25" x14ac:dyDescent="0.2">
      <c r="B151" s="103"/>
      <c r="D151" s="104" t="s">
        <v>92</v>
      </c>
      <c r="E151" s="105" t="s">
        <v>0</v>
      </c>
      <c r="F151" s="106" t="s">
        <v>129</v>
      </c>
      <c r="H151" s="107">
        <v>1048.4000000000001</v>
      </c>
      <c r="I151" s="108"/>
      <c r="L151" s="103"/>
      <c r="M151" s="109"/>
      <c r="T151" s="110"/>
      <c r="AT151" s="105" t="s">
        <v>92</v>
      </c>
      <c r="AU151" s="105" t="s">
        <v>90</v>
      </c>
      <c r="AV151" s="7" t="s">
        <v>90</v>
      </c>
      <c r="AW151" s="7" t="s">
        <v>21</v>
      </c>
      <c r="AX151" s="7" t="s">
        <v>48</v>
      </c>
      <c r="AY151" s="105" t="s">
        <v>83</v>
      </c>
    </row>
    <row r="152" spans="2:65" s="7" customFormat="1" ht="11.25" x14ac:dyDescent="0.2">
      <c r="B152" s="103"/>
      <c r="D152" s="104" t="s">
        <v>92</v>
      </c>
      <c r="E152" s="105" t="s">
        <v>0</v>
      </c>
      <c r="F152" s="106" t="s">
        <v>130</v>
      </c>
      <c r="H152" s="107">
        <v>31.85</v>
      </c>
      <c r="I152" s="108"/>
      <c r="L152" s="103"/>
      <c r="M152" s="109"/>
      <c r="T152" s="110"/>
      <c r="AT152" s="105" t="s">
        <v>92</v>
      </c>
      <c r="AU152" s="105" t="s">
        <v>90</v>
      </c>
      <c r="AV152" s="7" t="s">
        <v>90</v>
      </c>
      <c r="AW152" s="7" t="s">
        <v>21</v>
      </c>
      <c r="AX152" s="7" t="s">
        <v>48</v>
      </c>
      <c r="AY152" s="105" t="s">
        <v>83</v>
      </c>
    </row>
    <row r="153" spans="2:65" s="8" customFormat="1" ht="11.25" x14ac:dyDescent="0.2">
      <c r="B153" s="111"/>
      <c r="D153" s="104" t="s">
        <v>92</v>
      </c>
      <c r="E153" s="112" t="s">
        <v>0</v>
      </c>
      <c r="F153" s="113" t="s">
        <v>94</v>
      </c>
      <c r="H153" s="114">
        <v>1080.25</v>
      </c>
      <c r="I153" s="115"/>
      <c r="L153" s="111"/>
      <c r="M153" s="116"/>
      <c r="T153" s="117"/>
      <c r="AT153" s="112" t="s">
        <v>92</v>
      </c>
      <c r="AU153" s="112" t="s">
        <v>90</v>
      </c>
      <c r="AV153" s="8" t="s">
        <v>89</v>
      </c>
      <c r="AW153" s="8" t="s">
        <v>21</v>
      </c>
      <c r="AX153" s="8" t="s">
        <v>49</v>
      </c>
      <c r="AY153" s="112" t="s">
        <v>83</v>
      </c>
    </row>
    <row r="154" spans="2:65" s="1" customFormat="1" ht="24.2" customHeight="1" x14ac:dyDescent="0.2">
      <c r="B154" s="88"/>
      <c r="C154" s="89" t="s">
        <v>131</v>
      </c>
      <c r="D154" s="89" t="s">
        <v>85</v>
      </c>
      <c r="E154" s="90" t="s">
        <v>132</v>
      </c>
      <c r="F154" s="91" t="s">
        <v>133</v>
      </c>
      <c r="G154" s="92" t="s">
        <v>127</v>
      </c>
      <c r="H154" s="93">
        <v>324.07499999999999</v>
      </c>
      <c r="I154" s="94"/>
      <c r="J154" s="93">
        <f>ROUND(I154*H154,3)</f>
        <v>0</v>
      </c>
      <c r="K154" s="95"/>
      <c r="L154" s="19"/>
      <c r="M154" s="96" t="s">
        <v>0</v>
      </c>
      <c r="N154" s="97" t="s">
        <v>31</v>
      </c>
      <c r="P154" s="98">
        <f>O154*H154</f>
        <v>0</v>
      </c>
      <c r="Q154" s="98">
        <v>0</v>
      </c>
      <c r="R154" s="98">
        <f>Q154*H154</f>
        <v>0</v>
      </c>
      <c r="S154" s="98">
        <v>0</v>
      </c>
      <c r="T154" s="99">
        <f>S154*H154</f>
        <v>0</v>
      </c>
      <c r="AR154" s="100" t="s">
        <v>89</v>
      </c>
      <c r="AT154" s="100" t="s">
        <v>85</v>
      </c>
      <c r="AU154" s="100" t="s">
        <v>90</v>
      </c>
      <c r="AY154" s="10" t="s">
        <v>83</v>
      </c>
      <c r="BE154" s="101">
        <f>IF(N154="základná",J154,0)</f>
        <v>0</v>
      </c>
      <c r="BF154" s="101">
        <f>IF(N154="znížená",J154,0)</f>
        <v>0</v>
      </c>
      <c r="BG154" s="101">
        <f>IF(N154="zákl. prenesená",J154,0)</f>
        <v>0</v>
      </c>
      <c r="BH154" s="101">
        <f>IF(N154="zníž. prenesená",J154,0)</f>
        <v>0</v>
      </c>
      <c r="BI154" s="101">
        <f>IF(N154="nulová",J154,0)</f>
        <v>0</v>
      </c>
      <c r="BJ154" s="10" t="s">
        <v>90</v>
      </c>
      <c r="BK154" s="102">
        <f>ROUND(I154*H154,3)</f>
        <v>0</v>
      </c>
      <c r="BL154" s="10" t="s">
        <v>89</v>
      </c>
      <c r="BM154" s="100" t="s">
        <v>134</v>
      </c>
    </row>
    <row r="155" spans="2:65" s="7" customFormat="1" ht="11.25" x14ac:dyDescent="0.2">
      <c r="B155" s="103"/>
      <c r="D155" s="104" t="s">
        <v>92</v>
      </c>
      <c r="E155" s="105" t="s">
        <v>0</v>
      </c>
      <c r="F155" s="106" t="s">
        <v>135</v>
      </c>
      <c r="H155" s="107">
        <v>324.07499999999999</v>
      </c>
      <c r="I155" s="108"/>
      <c r="L155" s="103"/>
      <c r="M155" s="109"/>
      <c r="T155" s="110"/>
      <c r="AT155" s="105" t="s">
        <v>92</v>
      </c>
      <c r="AU155" s="105" t="s">
        <v>90</v>
      </c>
      <c r="AV155" s="7" t="s">
        <v>90</v>
      </c>
      <c r="AW155" s="7" t="s">
        <v>21</v>
      </c>
      <c r="AX155" s="7" t="s">
        <v>48</v>
      </c>
      <c r="AY155" s="105" t="s">
        <v>83</v>
      </c>
    </row>
    <row r="156" spans="2:65" s="8" customFormat="1" ht="11.25" x14ac:dyDescent="0.2">
      <c r="B156" s="111"/>
      <c r="D156" s="104" t="s">
        <v>92</v>
      </c>
      <c r="E156" s="112" t="s">
        <v>0</v>
      </c>
      <c r="F156" s="113" t="s">
        <v>94</v>
      </c>
      <c r="H156" s="114">
        <v>324.07499999999999</v>
      </c>
      <c r="I156" s="115"/>
      <c r="L156" s="111"/>
      <c r="M156" s="116"/>
      <c r="T156" s="117"/>
      <c r="AT156" s="112" t="s">
        <v>92</v>
      </c>
      <c r="AU156" s="112" t="s">
        <v>90</v>
      </c>
      <c r="AV156" s="8" t="s">
        <v>89</v>
      </c>
      <c r="AW156" s="8" t="s">
        <v>21</v>
      </c>
      <c r="AX156" s="8" t="s">
        <v>49</v>
      </c>
      <c r="AY156" s="112" t="s">
        <v>83</v>
      </c>
    </row>
    <row r="157" spans="2:65" s="1" customFormat="1" ht="21.75" customHeight="1" x14ac:dyDescent="0.2">
      <c r="B157" s="88"/>
      <c r="C157" s="89" t="s">
        <v>136</v>
      </c>
      <c r="D157" s="89" t="s">
        <v>85</v>
      </c>
      <c r="E157" s="90" t="s">
        <v>137</v>
      </c>
      <c r="F157" s="91" t="s">
        <v>138</v>
      </c>
      <c r="G157" s="92" t="s">
        <v>127</v>
      </c>
      <c r="H157" s="93">
        <v>5</v>
      </c>
      <c r="I157" s="94"/>
      <c r="J157" s="93">
        <f>ROUND(I157*H157,3)</f>
        <v>0</v>
      </c>
      <c r="K157" s="95"/>
      <c r="L157" s="19"/>
      <c r="M157" s="96" t="s">
        <v>0</v>
      </c>
      <c r="N157" s="97" t="s">
        <v>31</v>
      </c>
      <c r="P157" s="98">
        <f>O157*H157</f>
        <v>0</v>
      </c>
      <c r="Q157" s="98">
        <v>0</v>
      </c>
      <c r="R157" s="98">
        <f>Q157*H157</f>
        <v>0</v>
      </c>
      <c r="S157" s="98">
        <v>0</v>
      </c>
      <c r="T157" s="99">
        <f>S157*H157</f>
        <v>0</v>
      </c>
      <c r="AR157" s="100" t="s">
        <v>89</v>
      </c>
      <c r="AT157" s="100" t="s">
        <v>85</v>
      </c>
      <c r="AU157" s="100" t="s">
        <v>90</v>
      </c>
      <c r="AY157" s="10" t="s">
        <v>83</v>
      </c>
      <c r="BE157" s="101">
        <f>IF(N157="základná",J157,0)</f>
        <v>0</v>
      </c>
      <c r="BF157" s="101">
        <f>IF(N157="znížená",J157,0)</f>
        <v>0</v>
      </c>
      <c r="BG157" s="101">
        <f>IF(N157="zákl. prenesená",J157,0)</f>
        <v>0</v>
      </c>
      <c r="BH157" s="101">
        <f>IF(N157="zníž. prenesená",J157,0)</f>
        <v>0</v>
      </c>
      <c r="BI157" s="101">
        <f>IF(N157="nulová",J157,0)</f>
        <v>0</v>
      </c>
      <c r="BJ157" s="10" t="s">
        <v>90</v>
      </c>
      <c r="BK157" s="102">
        <f>ROUND(I157*H157,3)</f>
        <v>0</v>
      </c>
      <c r="BL157" s="10" t="s">
        <v>89</v>
      </c>
      <c r="BM157" s="100" t="s">
        <v>139</v>
      </c>
    </row>
    <row r="158" spans="2:65" s="7" customFormat="1" ht="11.25" x14ac:dyDescent="0.2">
      <c r="B158" s="103"/>
      <c r="D158" s="104" t="s">
        <v>92</v>
      </c>
      <c r="E158" s="105" t="s">
        <v>0</v>
      </c>
      <c r="F158" s="106" t="s">
        <v>140</v>
      </c>
      <c r="H158" s="107">
        <v>5</v>
      </c>
      <c r="I158" s="108"/>
      <c r="L158" s="103"/>
      <c r="M158" s="109"/>
      <c r="T158" s="110"/>
      <c r="AT158" s="105" t="s">
        <v>92</v>
      </c>
      <c r="AU158" s="105" t="s">
        <v>90</v>
      </c>
      <c r="AV158" s="7" t="s">
        <v>90</v>
      </c>
      <c r="AW158" s="7" t="s">
        <v>21</v>
      </c>
      <c r="AX158" s="7" t="s">
        <v>48</v>
      </c>
      <c r="AY158" s="105" t="s">
        <v>83</v>
      </c>
    </row>
    <row r="159" spans="2:65" s="8" customFormat="1" ht="11.25" x14ac:dyDescent="0.2">
      <c r="B159" s="111"/>
      <c r="D159" s="104" t="s">
        <v>92</v>
      </c>
      <c r="E159" s="112" t="s">
        <v>0</v>
      </c>
      <c r="F159" s="113" t="s">
        <v>94</v>
      </c>
      <c r="H159" s="114">
        <v>5</v>
      </c>
      <c r="I159" s="115"/>
      <c r="L159" s="111"/>
      <c r="M159" s="116"/>
      <c r="T159" s="117"/>
      <c r="AT159" s="112" t="s">
        <v>92</v>
      </c>
      <c r="AU159" s="112" t="s">
        <v>90</v>
      </c>
      <c r="AV159" s="8" t="s">
        <v>89</v>
      </c>
      <c r="AW159" s="8" t="s">
        <v>21</v>
      </c>
      <c r="AX159" s="8" t="s">
        <v>49</v>
      </c>
      <c r="AY159" s="112" t="s">
        <v>83</v>
      </c>
    </row>
    <row r="160" spans="2:65" s="1" customFormat="1" ht="21.75" customHeight="1" x14ac:dyDescent="0.2">
      <c r="B160" s="88"/>
      <c r="C160" s="89" t="s">
        <v>141</v>
      </c>
      <c r="D160" s="89" t="s">
        <v>85</v>
      </c>
      <c r="E160" s="90" t="s">
        <v>142</v>
      </c>
      <c r="F160" s="91" t="s">
        <v>143</v>
      </c>
      <c r="G160" s="92" t="s">
        <v>127</v>
      </c>
      <c r="H160" s="93">
        <v>272</v>
      </c>
      <c r="I160" s="94"/>
      <c r="J160" s="93">
        <f>ROUND(I160*H160,3)</f>
        <v>0</v>
      </c>
      <c r="K160" s="95"/>
      <c r="L160" s="19"/>
      <c r="M160" s="96" t="s">
        <v>0</v>
      </c>
      <c r="N160" s="97" t="s">
        <v>31</v>
      </c>
      <c r="P160" s="98">
        <f>O160*H160</f>
        <v>0</v>
      </c>
      <c r="Q160" s="98">
        <v>0</v>
      </c>
      <c r="R160" s="98">
        <f>Q160*H160</f>
        <v>0</v>
      </c>
      <c r="S160" s="98">
        <v>0</v>
      </c>
      <c r="T160" s="99">
        <f>S160*H160</f>
        <v>0</v>
      </c>
      <c r="AR160" s="100" t="s">
        <v>89</v>
      </c>
      <c r="AT160" s="100" t="s">
        <v>85</v>
      </c>
      <c r="AU160" s="100" t="s">
        <v>90</v>
      </c>
      <c r="AY160" s="10" t="s">
        <v>83</v>
      </c>
      <c r="BE160" s="101">
        <f>IF(N160="základná",J160,0)</f>
        <v>0</v>
      </c>
      <c r="BF160" s="101">
        <f>IF(N160="znížená",J160,0)</f>
        <v>0</v>
      </c>
      <c r="BG160" s="101">
        <f>IF(N160="zákl. prenesená",J160,0)</f>
        <v>0</v>
      </c>
      <c r="BH160" s="101">
        <f>IF(N160="zníž. prenesená",J160,0)</f>
        <v>0</v>
      </c>
      <c r="BI160" s="101">
        <f>IF(N160="nulová",J160,0)</f>
        <v>0</v>
      </c>
      <c r="BJ160" s="10" t="s">
        <v>90</v>
      </c>
      <c r="BK160" s="102">
        <f>ROUND(I160*H160,3)</f>
        <v>0</v>
      </c>
      <c r="BL160" s="10" t="s">
        <v>89</v>
      </c>
      <c r="BM160" s="100" t="s">
        <v>144</v>
      </c>
    </row>
    <row r="161" spans="2:65" s="7" customFormat="1" ht="11.25" x14ac:dyDescent="0.2">
      <c r="B161" s="103"/>
      <c r="D161" s="104" t="s">
        <v>92</v>
      </c>
      <c r="E161" s="105" t="s">
        <v>0</v>
      </c>
      <c r="F161" s="106" t="s">
        <v>145</v>
      </c>
      <c r="H161" s="107">
        <v>155</v>
      </c>
      <c r="I161" s="108"/>
      <c r="L161" s="103"/>
      <c r="M161" s="109"/>
      <c r="T161" s="110"/>
      <c r="AT161" s="105" t="s">
        <v>92</v>
      </c>
      <c r="AU161" s="105" t="s">
        <v>90</v>
      </c>
      <c r="AV161" s="7" t="s">
        <v>90</v>
      </c>
      <c r="AW161" s="7" t="s">
        <v>21</v>
      </c>
      <c r="AX161" s="7" t="s">
        <v>48</v>
      </c>
      <c r="AY161" s="105" t="s">
        <v>83</v>
      </c>
    </row>
    <row r="162" spans="2:65" s="7" customFormat="1" ht="11.25" x14ac:dyDescent="0.2">
      <c r="B162" s="103"/>
      <c r="D162" s="104" t="s">
        <v>92</v>
      </c>
      <c r="E162" s="105" t="s">
        <v>0</v>
      </c>
      <c r="F162" s="106" t="s">
        <v>146</v>
      </c>
      <c r="H162" s="107">
        <v>117</v>
      </c>
      <c r="I162" s="108"/>
      <c r="L162" s="103"/>
      <c r="M162" s="109"/>
      <c r="T162" s="110"/>
      <c r="AT162" s="105" t="s">
        <v>92</v>
      </c>
      <c r="AU162" s="105" t="s">
        <v>90</v>
      </c>
      <c r="AV162" s="7" t="s">
        <v>90</v>
      </c>
      <c r="AW162" s="7" t="s">
        <v>21</v>
      </c>
      <c r="AX162" s="7" t="s">
        <v>48</v>
      </c>
      <c r="AY162" s="105" t="s">
        <v>83</v>
      </c>
    </row>
    <row r="163" spans="2:65" s="8" customFormat="1" ht="11.25" x14ac:dyDescent="0.2">
      <c r="B163" s="111"/>
      <c r="D163" s="104" t="s">
        <v>92</v>
      </c>
      <c r="E163" s="112" t="s">
        <v>0</v>
      </c>
      <c r="F163" s="113" t="s">
        <v>94</v>
      </c>
      <c r="H163" s="114">
        <v>272</v>
      </c>
      <c r="I163" s="115"/>
      <c r="L163" s="111"/>
      <c r="M163" s="116"/>
      <c r="T163" s="117"/>
      <c r="AT163" s="112" t="s">
        <v>92</v>
      </c>
      <c r="AU163" s="112" t="s">
        <v>90</v>
      </c>
      <c r="AV163" s="8" t="s">
        <v>89</v>
      </c>
      <c r="AW163" s="8" t="s">
        <v>21</v>
      </c>
      <c r="AX163" s="8" t="s">
        <v>49</v>
      </c>
      <c r="AY163" s="112" t="s">
        <v>83</v>
      </c>
    </row>
    <row r="164" spans="2:65" s="1" customFormat="1" ht="37.9" customHeight="1" x14ac:dyDescent="0.2">
      <c r="B164" s="88"/>
      <c r="C164" s="89" t="s">
        <v>147</v>
      </c>
      <c r="D164" s="89" t="s">
        <v>85</v>
      </c>
      <c r="E164" s="90" t="s">
        <v>148</v>
      </c>
      <c r="F164" s="91" t="s">
        <v>149</v>
      </c>
      <c r="G164" s="92" t="s">
        <v>127</v>
      </c>
      <c r="H164" s="93">
        <v>81.599999999999994</v>
      </c>
      <c r="I164" s="94"/>
      <c r="J164" s="93">
        <f>ROUND(I164*H164,3)</f>
        <v>0</v>
      </c>
      <c r="K164" s="95"/>
      <c r="L164" s="19"/>
      <c r="M164" s="96" t="s">
        <v>0</v>
      </c>
      <c r="N164" s="97" t="s">
        <v>31</v>
      </c>
      <c r="P164" s="98">
        <f>O164*H164</f>
        <v>0</v>
      </c>
      <c r="Q164" s="98">
        <v>0</v>
      </c>
      <c r="R164" s="98">
        <f>Q164*H164</f>
        <v>0</v>
      </c>
      <c r="S164" s="98">
        <v>0</v>
      </c>
      <c r="T164" s="99">
        <f>S164*H164</f>
        <v>0</v>
      </c>
      <c r="AR164" s="100" t="s">
        <v>89</v>
      </c>
      <c r="AT164" s="100" t="s">
        <v>85</v>
      </c>
      <c r="AU164" s="100" t="s">
        <v>90</v>
      </c>
      <c r="AY164" s="10" t="s">
        <v>83</v>
      </c>
      <c r="BE164" s="101">
        <f>IF(N164="základná",J164,0)</f>
        <v>0</v>
      </c>
      <c r="BF164" s="101">
        <f>IF(N164="znížená",J164,0)</f>
        <v>0</v>
      </c>
      <c r="BG164" s="101">
        <f>IF(N164="zákl. prenesená",J164,0)</f>
        <v>0</v>
      </c>
      <c r="BH164" s="101">
        <f>IF(N164="zníž. prenesená",J164,0)</f>
        <v>0</v>
      </c>
      <c r="BI164" s="101">
        <f>IF(N164="nulová",J164,0)</f>
        <v>0</v>
      </c>
      <c r="BJ164" s="10" t="s">
        <v>90</v>
      </c>
      <c r="BK164" s="102">
        <f>ROUND(I164*H164,3)</f>
        <v>0</v>
      </c>
      <c r="BL164" s="10" t="s">
        <v>89</v>
      </c>
      <c r="BM164" s="100" t="s">
        <v>150</v>
      </c>
    </row>
    <row r="165" spans="2:65" s="7" customFormat="1" ht="11.25" x14ac:dyDescent="0.2">
      <c r="B165" s="103"/>
      <c r="D165" s="104" t="s">
        <v>92</v>
      </c>
      <c r="E165" s="105" t="s">
        <v>0</v>
      </c>
      <c r="F165" s="106" t="s">
        <v>151</v>
      </c>
      <c r="H165" s="107">
        <v>81.599999999999994</v>
      </c>
      <c r="I165" s="108"/>
      <c r="L165" s="103"/>
      <c r="M165" s="109"/>
      <c r="T165" s="110"/>
      <c r="AT165" s="105" t="s">
        <v>92</v>
      </c>
      <c r="AU165" s="105" t="s">
        <v>90</v>
      </c>
      <c r="AV165" s="7" t="s">
        <v>90</v>
      </c>
      <c r="AW165" s="7" t="s">
        <v>21</v>
      </c>
      <c r="AX165" s="7" t="s">
        <v>48</v>
      </c>
      <c r="AY165" s="105" t="s">
        <v>83</v>
      </c>
    </row>
    <row r="166" spans="2:65" s="8" customFormat="1" ht="11.25" x14ac:dyDescent="0.2">
      <c r="B166" s="111"/>
      <c r="D166" s="104" t="s">
        <v>92</v>
      </c>
      <c r="E166" s="112" t="s">
        <v>0</v>
      </c>
      <c r="F166" s="113" t="s">
        <v>94</v>
      </c>
      <c r="H166" s="114">
        <v>81.599999999999994</v>
      </c>
      <c r="I166" s="115"/>
      <c r="L166" s="111"/>
      <c r="M166" s="116"/>
      <c r="T166" s="117"/>
      <c r="AT166" s="112" t="s">
        <v>92</v>
      </c>
      <c r="AU166" s="112" t="s">
        <v>90</v>
      </c>
      <c r="AV166" s="8" t="s">
        <v>89</v>
      </c>
      <c r="AW166" s="8" t="s">
        <v>21</v>
      </c>
      <c r="AX166" s="8" t="s">
        <v>49</v>
      </c>
      <c r="AY166" s="112" t="s">
        <v>83</v>
      </c>
    </row>
    <row r="167" spans="2:65" s="1" customFormat="1" ht="37.9" customHeight="1" x14ac:dyDescent="0.2">
      <c r="B167" s="88"/>
      <c r="C167" s="89" t="s">
        <v>152</v>
      </c>
      <c r="D167" s="89" t="s">
        <v>85</v>
      </c>
      <c r="E167" s="90" t="s">
        <v>153</v>
      </c>
      <c r="F167" s="91" t="s">
        <v>154</v>
      </c>
      <c r="G167" s="92" t="s">
        <v>127</v>
      </c>
      <c r="H167" s="93">
        <v>1994.57</v>
      </c>
      <c r="I167" s="94"/>
      <c r="J167" s="93">
        <f>ROUND(I167*H167,3)</f>
        <v>0</v>
      </c>
      <c r="K167" s="95"/>
      <c r="L167" s="19"/>
      <c r="M167" s="96" t="s">
        <v>0</v>
      </c>
      <c r="N167" s="97" t="s">
        <v>31</v>
      </c>
      <c r="P167" s="98">
        <f>O167*H167</f>
        <v>0</v>
      </c>
      <c r="Q167" s="98">
        <v>0</v>
      </c>
      <c r="R167" s="98">
        <f>Q167*H167</f>
        <v>0</v>
      </c>
      <c r="S167" s="98">
        <v>0</v>
      </c>
      <c r="T167" s="99">
        <f>S167*H167</f>
        <v>0</v>
      </c>
      <c r="AR167" s="100" t="s">
        <v>89</v>
      </c>
      <c r="AT167" s="100" t="s">
        <v>85</v>
      </c>
      <c r="AU167" s="100" t="s">
        <v>90</v>
      </c>
      <c r="AY167" s="10" t="s">
        <v>83</v>
      </c>
      <c r="BE167" s="101">
        <f>IF(N167="základná",J167,0)</f>
        <v>0</v>
      </c>
      <c r="BF167" s="101">
        <f>IF(N167="znížená",J167,0)</f>
        <v>0</v>
      </c>
      <c r="BG167" s="101">
        <f>IF(N167="zákl. prenesená",J167,0)</f>
        <v>0</v>
      </c>
      <c r="BH167" s="101">
        <f>IF(N167="zníž. prenesená",J167,0)</f>
        <v>0</v>
      </c>
      <c r="BI167" s="101">
        <f>IF(N167="nulová",J167,0)</f>
        <v>0</v>
      </c>
      <c r="BJ167" s="10" t="s">
        <v>90</v>
      </c>
      <c r="BK167" s="102">
        <f>ROUND(I167*H167,3)</f>
        <v>0</v>
      </c>
      <c r="BL167" s="10" t="s">
        <v>89</v>
      </c>
      <c r="BM167" s="100" t="s">
        <v>155</v>
      </c>
    </row>
    <row r="168" spans="2:65" s="7" customFormat="1" ht="11.25" x14ac:dyDescent="0.2">
      <c r="B168" s="103"/>
      <c r="D168" s="104" t="s">
        <v>92</v>
      </c>
      <c r="E168" s="105" t="s">
        <v>0</v>
      </c>
      <c r="F168" s="106" t="s">
        <v>156</v>
      </c>
      <c r="H168" s="107">
        <v>637.32000000000005</v>
      </c>
      <c r="I168" s="108"/>
      <c r="L168" s="103"/>
      <c r="M168" s="109"/>
      <c r="T168" s="110"/>
      <c r="AT168" s="105" t="s">
        <v>92</v>
      </c>
      <c r="AU168" s="105" t="s">
        <v>90</v>
      </c>
      <c r="AV168" s="7" t="s">
        <v>90</v>
      </c>
      <c r="AW168" s="7" t="s">
        <v>21</v>
      </c>
      <c r="AX168" s="7" t="s">
        <v>48</v>
      </c>
      <c r="AY168" s="105" t="s">
        <v>83</v>
      </c>
    </row>
    <row r="169" spans="2:65" s="7" customFormat="1" ht="11.25" x14ac:dyDescent="0.2">
      <c r="B169" s="103"/>
      <c r="D169" s="104" t="s">
        <v>92</v>
      </c>
      <c r="E169" s="105" t="s">
        <v>0</v>
      </c>
      <c r="F169" s="106" t="s">
        <v>157</v>
      </c>
      <c r="H169" s="107">
        <v>1048.4000000000001</v>
      </c>
      <c r="I169" s="108"/>
      <c r="L169" s="103"/>
      <c r="M169" s="109"/>
      <c r="T169" s="110"/>
      <c r="AT169" s="105" t="s">
        <v>92</v>
      </c>
      <c r="AU169" s="105" t="s">
        <v>90</v>
      </c>
      <c r="AV169" s="7" t="s">
        <v>90</v>
      </c>
      <c r="AW169" s="7" t="s">
        <v>21</v>
      </c>
      <c r="AX169" s="7" t="s">
        <v>48</v>
      </c>
      <c r="AY169" s="105" t="s">
        <v>83</v>
      </c>
    </row>
    <row r="170" spans="2:65" s="7" customFormat="1" ht="11.25" x14ac:dyDescent="0.2">
      <c r="B170" s="103"/>
      <c r="D170" s="104" t="s">
        <v>92</v>
      </c>
      <c r="E170" s="105" t="s">
        <v>0</v>
      </c>
      <c r="F170" s="106" t="s">
        <v>158</v>
      </c>
      <c r="H170" s="107">
        <v>31.85</v>
      </c>
      <c r="I170" s="108"/>
      <c r="L170" s="103"/>
      <c r="M170" s="109"/>
      <c r="T170" s="110"/>
      <c r="AT170" s="105" t="s">
        <v>92</v>
      </c>
      <c r="AU170" s="105" t="s">
        <v>90</v>
      </c>
      <c r="AV170" s="7" t="s">
        <v>90</v>
      </c>
      <c r="AW170" s="7" t="s">
        <v>21</v>
      </c>
      <c r="AX170" s="7" t="s">
        <v>48</v>
      </c>
      <c r="AY170" s="105" t="s">
        <v>83</v>
      </c>
    </row>
    <row r="171" spans="2:65" s="7" customFormat="1" ht="11.25" x14ac:dyDescent="0.2">
      <c r="B171" s="103"/>
      <c r="D171" s="104" t="s">
        <v>92</v>
      </c>
      <c r="E171" s="105" t="s">
        <v>0</v>
      </c>
      <c r="F171" s="106" t="s">
        <v>145</v>
      </c>
      <c r="H171" s="107">
        <v>155</v>
      </c>
      <c r="I171" s="108"/>
      <c r="L171" s="103"/>
      <c r="M171" s="109"/>
      <c r="T171" s="110"/>
      <c r="AT171" s="105" t="s">
        <v>92</v>
      </c>
      <c r="AU171" s="105" t="s">
        <v>90</v>
      </c>
      <c r="AV171" s="7" t="s">
        <v>90</v>
      </c>
      <c r="AW171" s="7" t="s">
        <v>21</v>
      </c>
      <c r="AX171" s="7" t="s">
        <v>48</v>
      </c>
      <c r="AY171" s="105" t="s">
        <v>83</v>
      </c>
    </row>
    <row r="172" spans="2:65" s="7" customFormat="1" ht="11.25" x14ac:dyDescent="0.2">
      <c r="B172" s="103"/>
      <c r="D172" s="104" t="s">
        <v>92</v>
      </c>
      <c r="E172" s="105" t="s">
        <v>0</v>
      </c>
      <c r="F172" s="106" t="s">
        <v>146</v>
      </c>
      <c r="H172" s="107">
        <v>117</v>
      </c>
      <c r="I172" s="108"/>
      <c r="L172" s="103"/>
      <c r="M172" s="109"/>
      <c r="T172" s="110"/>
      <c r="AT172" s="105" t="s">
        <v>92</v>
      </c>
      <c r="AU172" s="105" t="s">
        <v>90</v>
      </c>
      <c r="AV172" s="7" t="s">
        <v>90</v>
      </c>
      <c r="AW172" s="7" t="s">
        <v>21</v>
      </c>
      <c r="AX172" s="7" t="s">
        <v>48</v>
      </c>
      <c r="AY172" s="105" t="s">
        <v>83</v>
      </c>
    </row>
    <row r="173" spans="2:65" s="7" customFormat="1" ht="11.25" x14ac:dyDescent="0.2">
      <c r="B173" s="103"/>
      <c r="D173" s="104" t="s">
        <v>92</v>
      </c>
      <c r="E173" s="105" t="s">
        <v>0</v>
      </c>
      <c r="F173" s="106" t="s">
        <v>140</v>
      </c>
      <c r="H173" s="107">
        <v>5</v>
      </c>
      <c r="I173" s="108"/>
      <c r="L173" s="103"/>
      <c r="M173" s="109"/>
      <c r="T173" s="110"/>
      <c r="AT173" s="105" t="s">
        <v>92</v>
      </c>
      <c r="AU173" s="105" t="s">
        <v>90</v>
      </c>
      <c r="AV173" s="7" t="s">
        <v>90</v>
      </c>
      <c r="AW173" s="7" t="s">
        <v>21</v>
      </c>
      <c r="AX173" s="7" t="s">
        <v>48</v>
      </c>
      <c r="AY173" s="105" t="s">
        <v>83</v>
      </c>
    </row>
    <row r="174" spans="2:65" s="8" customFormat="1" ht="11.25" x14ac:dyDescent="0.2">
      <c r="B174" s="111"/>
      <c r="D174" s="104" t="s">
        <v>92</v>
      </c>
      <c r="E174" s="112" t="s">
        <v>0</v>
      </c>
      <c r="F174" s="113" t="s">
        <v>94</v>
      </c>
      <c r="H174" s="114">
        <v>1994.57</v>
      </c>
      <c r="I174" s="115"/>
      <c r="L174" s="111"/>
      <c r="M174" s="116"/>
      <c r="T174" s="117"/>
      <c r="AT174" s="112" t="s">
        <v>92</v>
      </c>
      <c r="AU174" s="112" t="s">
        <v>90</v>
      </c>
      <c r="AV174" s="8" t="s">
        <v>89</v>
      </c>
      <c r="AW174" s="8" t="s">
        <v>21</v>
      </c>
      <c r="AX174" s="8" t="s">
        <v>49</v>
      </c>
      <c r="AY174" s="112" t="s">
        <v>83</v>
      </c>
    </row>
    <row r="175" spans="2:65" s="1" customFormat="1" ht="44.25" customHeight="1" x14ac:dyDescent="0.2">
      <c r="B175" s="88"/>
      <c r="C175" s="89" t="s">
        <v>159</v>
      </c>
      <c r="D175" s="89" t="s">
        <v>85</v>
      </c>
      <c r="E175" s="90" t="s">
        <v>160</v>
      </c>
      <c r="F175" s="91" t="s">
        <v>161</v>
      </c>
      <c r="G175" s="92" t="s">
        <v>127</v>
      </c>
      <c r="H175" s="93">
        <v>23934.84</v>
      </c>
      <c r="I175" s="94"/>
      <c r="J175" s="93">
        <f>ROUND(I175*H175,3)</f>
        <v>0</v>
      </c>
      <c r="K175" s="95"/>
      <c r="L175" s="19"/>
      <c r="M175" s="96" t="s">
        <v>0</v>
      </c>
      <c r="N175" s="97" t="s">
        <v>31</v>
      </c>
      <c r="P175" s="98">
        <f>O175*H175</f>
        <v>0</v>
      </c>
      <c r="Q175" s="98">
        <v>0</v>
      </c>
      <c r="R175" s="98">
        <f>Q175*H175</f>
        <v>0</v>
      </c>
      <c r="S175" s="98">
        <v>0</v>
      </c>
      <c r="T175" s="99">
        <f>S175*H175</f>
        <v>0</v>
      </c>
      <c r="AR175" s="100" t="s">
        <v>89</v>
      </c>
      <c r="AT175" s="100" t="s">
        <v>85</v>
      </c>
      <c r="AU175" s="100" t="s">
        <v>90</v>
      </c>
      <c r="AY175" s="10" t="s">
        <v>83</v>
      </c>
      <c r="BE175" s="101">
        <f>IF(N175="základná",J175,0)</f>
        <v>0</v>
      </c>
      <c r="BF175" s="101">
        <f>IF(N175="znížená",J175,0)</f>
        <v>0</v>
      </c>
      <c r="BG175" s="101">
        <f>IF(N175="zákl. prenesená",J175,0)</f>
        <v>0</v>
      </c>
      <c r="BH175" s="101">
        <f>IF(N175="zníž. prenesená",J175,0)</f>
        <v>0</v>
      </c>
      <c r="BI175" s="101">
        <f>IF(N175="nulová",J175,0)</f>
        <v>0</v>
      </c>
      <c r="BJ175" s="10" t="s">
        <v>90</v>
      </c>
      <c r="BK175" s="102">
        <f>ROUND(I175*H175,3)</f>
        <v>0</v>
      </c>
      <c r="BL175" s="10" t="s">
        <v>89</v>
      </c>
      <c r="BM175" s="100" t="s">
        <v>162</v>
      </c>
    </row>
    <row r="176" spans="2:65" s="7" customFormat="1" ht="11.25" x14ac:dyDescent="0.2">
      <c r="B176" s="103"/>
      <c r="D176" s="104" t="s">
        <v>92</v>
      </c>
      <c r="E176" s="105" t="s">
        <v>0</v>
      </c>
      <c r="F176" s="106" t="s">
        <v>163</v>
      </c>
      <c r="H176" s="107">
        <v>23934.84</v>
      </c>
      <c r="I176" s="108"/>
      <c r="L176" s="103"/>
      <c r="M176" s="109"/>
      <c r="T176" s="110"/>
      <c r="AT176" s="105" t="s">
        <v>92</v>
      </c>
      <c r="AU176" s="105" t="s">
        <v>90</v>
      </c>
      <c r="AV176" s="7" t="s">
        <v>90</v>
      </c>
      <c r="AW176" s="7" t="s">
        <v>21</v>
      </c>
      <c r="AX176" s="7" t="s">
        <v>48</v>
      </c>
      <c r="AY176" s="105" t="s">
        <v>83</v>
      </c>
    </row>
    <row r="177" spans="2:65" s="8" customFormat="1" ht="11.25" x14ac:dyDescent="0.2">
      <c r="B177" s="111"/>
      <c r="D177" s="104" t="s">
        <v>92</v>
      </c>
      <c r="E177" s="112" t="s">
        <v>0</v>
      </c>
      <c r="F177" s="113" t="s">
        <v>94</v>
      </c>
      <c r="H177" s="114">
        <v>23934.84</v>
      </c>
      <c r="I177" s="115"/>
      <c r="L177" s="111"/>
      <c r="M177" s="116"/>
      <c r="T177" s="117"/>
      <c r="AT177" s="112" t="s">
        <v>92</v>
      </c>
      <c r="AU177" s="112" t="s">
        <v>90</v>
      </c>
      <c r="AV177" s="8" t="s">
        <v>89</v>
      </c>
      <c r="AW177" s="8" t="s">
        <v>21</v>
      </c>
      <c r="AX177" s="8" t="s">
        <v>49</v>
      </c>
      <c r="AY177" s="112" t="s">
        <v>83</v>
      </c>
    </row>
    <row r="178" spans="2:65" s="1" customFormat="1" ht="24.2" customHeight="1" x14ac:dyDescent="0.2">
      <c r="B178" s="88"/>
      <c r="C178" s="89" t="s">
        <v>164</v>
      </c>
      <c r="D178" s="89" t="s">
        <v>85</v>
      </c>
      <c r="E178" s="90" t="s">
        <v>165</v>
      </c>
      <c r="F178" s="91" t="s">
        <v>166</v>
      </c>
      <c r="G178" s="92" t="s">
        <v>127</v>
      </c>
      <c r="H178" s="93">
        <v>1994.57</v>
      </c>
      <c r="I178" s="94"/>
      <c r="J178" s="93">
        <f>ROUND(I178*H178,3)</f>
        <v>0</v>
      </c>
      <c r="K178" s="95"/>
      <c r="L178" s="19"/>
      <c r="M178" s="96" t="s">
        <v>0</v>
      </c>
      <c r="N178" s="97" t="s">
        <v>31</v>
      </c>
      <c r="P178" s="98">
        <f>O178*H178</f>
        <v>0</v>
      </c>
      <c r="Q178" s="98">
        <v>0</v>
      </c>
      <c r="R178" s="98">
        <f>Q178*H178</f>
        <v>0</v>
      </c>
      <c r="S178" s="98">
        <v>0</v>
      </c>
      <c r="T178" s="99">
        <f>S178*H178</f>
        <v>0</v>
      </c>
      <c r="AR178" s="100" t="s">
        <v>89</v>
      </c>
      <c r="AT178" s="100" t="s">
        <v>85</v>
      </c>
      <c r="AU178" s="100" t="s">
        <v>90</v>
      </c>
      <c r="AY178" s="10" t="s">
        <v>83</v>
      </c>
      <c r="BE178" s="101">
        <f>IF(N178="základná",J178,0)</f>
        <v>0</v>
      </c>
      <c r="BF178" s="101">
        <f>IF(N178="znížená",J178,0)</f>
        <v>0</v>
      </c>
      <c r="BG178" s="101">
        <f>IF(N178="zákl. prenesená",J178,0)</f>
        <v>0</v>
      </c>
      <c r="BH178" s="101">
        <f>IF(N178="zníž. prenesená",J178,0)</f>
        <v>0</v>
      </c>
      <c r="BI178" s="101">
        <f>IF(N178="nulová",J178,0)</f>
        <v>0</v>
      </c>
      <c r="BJ178" s="10" t="s">
        <v>90</v>
      </c>
      <c r="BK178" s="102">
        <f>ROUND(I178*H178,3)</f>
        <v>0</v>
      </c>
      <c r="BL178" s="10" t="s">
        <v>89</v>
      </c>
      <c r="BM178" s="100" t="s">
        <v>167</v>
      </c>
    </row>
    <row r="179" spans="2:65" s="7" customFormat="1" ht="11.25" x14ac:dyDescent="0.2">
      <c r="B179" s="103"/>
      <c r="D179" s="104" t="s">
        <v>92</v>
      </c>
      <c r="E179" s="105" t="s">
        <v>0</v>
      </c>
      <c r="F179" s="106" t="s">
        <v>156</v>
      </c>
      <c r="H179" s="107">
        <v>637.32000000000005</v>
      </c>
      <c r="I179" s="108"/>
      <c r="L179" s="103"/>
      <c r="M179" s="109"/>
      <c r="T179" s="110"/>
      <c r="AT179" s="105" t="s">
        <v>92</v>
      </c>
      <c r="AU179" s="105" t="s">
        <v>90</v>
      </c>
      <c r="AV179" s="7" t="s">
        <v>90</v>
      </c>
      <c r="AW179" s="7" t="s">
        <v>21</v>
      </c>
      <c r="AX179" s="7" t="s">
        <v>48</v>
      </c>
      <c r="AY179" s="105" t="s">
        <v>83</v>
      </c>
    </row>
    <row r="180" spans="2:65" s="7" customFormat="1" ht="11.25" x14ac:dyDescent="0.2">
      <c r="B180" s="103"/>
      <c r="D180" s="104" t="s">
        <v>92</v>
      </c>
      <c r="E180" s="105" t="s">
        <v>0</v>
      </c>
      <c r="F180" s="106" t="s">
        <v>157</v>
      </c>
      <c r="H180" s="107">
        <v>1048.4000000000001</v>
      </c>
      <c r="I180" s="108"/>
      <c r="L180" s="103"/>
      <c r="M180" s="109"/>
      <c r="T180" s="110"/>
      <c r="AT180" s="105" t="s">
        <v>92</v>
      </c>
      <c r="AU180" s="105" t="s">
        <v>90</v>
      </c>
      <c r="AV180" s="7" t="s">
        <v>90</v>
      </c>
      <c r="AW180" s="7" t="s">
        <v>21</v>
      </c>
      <c r="AX180" s="7" t="s">
        <v>48</v>
      </c>
      <c r="AY180" s="105" t="s">
        <v>83</v>
      </c>
    </row>
    <row r="181" spans="2:65" s="7" customFormat="1" ht="11.25" x14ac:dyDescent="0.2">
      <c r="B181" s="103"/>
      <c r="D181" s="104" t="s">
        <v>92</v>
      </c>
      <c r="E181" s="105" t="s">
        <v>0</v>
      </c>
      <c r="F181" s="106" t="s">
        <v>158</v>
      </c>
      <c r="H181" s="107">
        <v>31.85</v>
      </c>
      <c r="I181" s="108"/>
      <c r="L181" s="103"/>
      <c r="M181" s="109"/>
      <c r="T181" s="110"/>
      <c r="AT181" s="105" t="s">
        <v>92</v>
      </c>
      <c r="AU181" s="105" t="s">
        <v>90</v>
      </c>
      <c r="AV181" s="7" t="s">
        <v>90</v>
      </c>
      <c r="AW181" s="7" t="s">
        <v>21</v>
      </c>
      <c r="AX181" s="7" t="s">
        <v>48</v>
      </c>
      <c r="AY181" s="105" t="s">
        <v>83</v>
      </c>
    </row>
    <row r="182" spans="2:65" s="7" customFormat="1" ht="11.25" x14ac:dyDescent="0.2">
      <c r="B182" s="103"/>
      <c r="D182" s="104" t="s">
        <v>92</v>
      </c>
      <c r="E182" s="105" t="s">
        <v>0</v>
      </c>
      <c r="F182" s="106" t="s">
        <v>145</v>
      </c>
      <c r="H182" s="107">
        <v>155</v>
      </c>
      <c r="I182" s="108"/>
      <c r="L182" s="103"/>
      <c r="M182" s="109"/>
      <c r="T182" s="110"/>
      <c r="AT182" s="105" t="s">
        <v>92</v>
      </c>
      <c r="AU182" s="105" t="s">
        <v>90</v>
      </c>
      <c r="AV182" s="7" t="s">
        <v>90</v>
      </c>
      <c r="AW182" s="7" t="s">
        <v>21</v>
      </c>
      <c r="AX182" s="7" t="s">
        <v>48</v>
      </c>
      <c r="AY182" s="105" t="s">
        <v>83</v>
      </c>
    </row>
    <row r="183" spans="2:65" s="7" customFormat="1" ht="11.25" x14ac:dyDescent="0.2">
      <c r="B183" s="103"/>
      <c r="D183" s="104" t="s">
        <v>92</v>
      </c>
      <c r="E183" s="105" t="s">
        <v>0</v>
      </c>
      <c r="F183" s="106" t="s">
        <v>146</v>
      </c>
      <c r="H183" s="107">
        <v>117</v>
      </c>
      <c r="I183" s="108"/>
      <c r="L183" s="103"/>
      <c r="M183" s="109"/>
      <c r="T183" s="110"/>
      <c r="AT183" s="105" t="s">
        <v>92</v>
      </c>
      <c r="AU183" s="105" t="s">
        <v>90</v>
      </c>
      <c r="AV183" s="7" t="s">
        <v>90</v>
      </c>
      <c r="AW183" s="7" t="s">
        <v>21</v>
      </c>
      <c r="AX183" s="7" t="s">
        <v>48</v>
      </c>
      <c r="AY183" s="105" t="s">
        <v>83</v>
      </c>
    </row>
    <row r="184" spans="2:65" s="7" customFormat="1" ht="11.25" x14ac:dyDescent="0.2">
      <c r="B184" s="103"/>
      <c r="D184" s="104" t="s">
        <v>92</v>
      </c>
      <c r="E184" s="105" t="s">
        <v>0</v>
      </c>
      <c r="F184" s="106" t="s">
        <v>140</v>
      </c>
      <c r="H184" s="107">
        <v>5</v>
      </c>
      <c r="I184" s="108"/>
      <c r="L184" s="103"/>
      <c r="M184" s="109"/>
      <c r="T184" s="110"/>
      <c r="AT184" s="105" t="s">
        <v>92</v>
      </c>
      <c r="AU184" s="105" t="s">
        <v>90</v>
      </c>
      <c r="AV184" s="7" t="s">
        <v>90</v>
      </c>
      <c r="AW184" s="7" t="s">
        <v>21</v>
      </c>
      <c r="AX184" s="7" t="s">
        <v>48</v>
      </c>
      <c r="AY184" s="105" t="s">
        <v>83</v>
      </c>
    </row>
    <row r="185" spans="2:65" s="8" customFormat="1" ht="11.25" x14ac:dyDescent="0.2">
      <c r="B185" s="111"/>
      <c r="D185" s="104" t="s">
        <v>92</v>
      </c>
      <c r="E185" s="112" t="s">
        <v>0</v>
      </c>
      <c r="F185" s="113" t="s">
        <v>94</v>
      </c>
      <c r="H185" s="114">
        <v>1994.57</v>
      </c>
      <c r="I185" s="115"/>
      <c r="L185" s="111"/>
      <c r="M185" s="116"/>
      <c r="T185" s="117"/>
      <c r="AT185" s="112" t="s">
        <v>92</v>
      </c>
      <c r="AU185" s="112" t="s">
        <v>90</v>
      </c>
      <c r="AV185" s="8" t="s">
        <v>89</v>
      </c>
      <c r="AW185" s="8" t="s">
        <v>21</v>
      </c>
      <c r="AX185" s="8" t="s">
        <v>49</v>
      </c>
      <c r="AY185" s="112" t="s">
        <v>83</v>
      </c>
    </row>
    <row r="186" spans="2:65" s="1" customFormat="1" ht="21.75" customHeight="1" x14ac:dyDescent="0.2">
      <c r="B186" s="88"/>
      <c r="C186" s="89" t="s">
        <v>168</v>
      </c>
      <c r="D186" s="89" t="s">
        <v>85</v>
      </c>
      <c r="E186" s="90" t="s">
        <v>169</v>
      </c>
      <c r="F186" s="91" t="s">
        <v>170</v>
      </c>
      <c r="G186" s="92" t="s">
        <v>127</v>
      </c>
      <c r="H186" s="93">
        <v>1994.57</v>
      </c>
      <c r="I186" s="94"/>
      <c r="J186" s="93">
        <f>ROUND(I186*H186,3)</f>
        <v>0</v>
      </c>
      <c r="K186" s="95"/>
      <c r="L186" s="19"/>
      <c r="M186" s="96" t="s">
        <v>0</v>
      </c>
      <c r="N186" s="97" t="s">
        <v>31</v>
      </c>
      <c r="P186" s="98">
        <f>O186*H186</f>
        <v>0</v>
      </c>
      <c r="Q186" s="98">
        <v>0</v>
      </c>
      <c r="R186" s="98">
        <f>Q186*H186</f>
        <v>0</v>
      </c>
      <c r="S186" s="98">
        <v>0</v>
      </c>
      <c r="T186" s="99">
        <f>S186*H186</f>
        <v>0</v>
      </c>
      <c r="AR186" s="100" t="s">
        <v>89</v>
      </c>
      <c r="AT186" s="100" t="s">
        <v>85</v>
      </c>
      <c r="AU186" s="100" t="s">
        <v>90</v>
      </c>
      <c r="AY186" s="10" t="s">
        <v>83</v>
      </c>
      <c r="BE186" s="101">
        <f>IF(N186="základná",J186,0)</f>
        <v>0</v>
      </c>
      <c r="BF186" s="101">
        <f>IF(N186="znížená",J186,0)</f>
        <v>0</v>
      </c>
      <c r="BG186" s="101">
        <f>IF(N186="zákl. prenesená",J186,0)</f>
        <v>0</v>
      </c>
      <c r="BH186" s="101">
        <f>IF(N186="zníž. prenesená",J186,0)</f>
        <v>0</v>
      </c>
      <c r="BI186" s="101">
        <f>IF(N186="nulová",J186,0)</f>
        <v>0</v>
      </c>
      <c r="BJ186" s="10" t="s">
        <v>90</v>
      </c>
      <c r="BK186" s="102">
        <f>ROUND(I186*H186,3)</f>
        <v>0</v>
      </c>
      <c r="BL186" s="10" t="s">
        <v>89</v>
      </c>
      <c r="BM186" s="100" t="s">
        <v>171</v>
      </c>
    </row>
    <row r="187" spans="2:65" s="7" customFormat="1" ht="11.25" x14ac:dyDescent="0.2">
      <c r="B187" s="103"/>
      <c r="D187" s="104" t="s">
        <v>92</v>
      </c>
      <c r="E187" s="105" t="s">
        <v>0</v>
      </c>
      <c r="F187" s="106" t="s">
        <v>156</v>
      </c>
      <c r="H187" s="107">
        <v>637.32000000000005</v>
      </c>
      <c r="I187" s="108"/>
      <c r="L187" s="103"/>
      <c r="M187" s="109"/>
      <c r="T187" s="110"/>
      <c r="AT187" s="105" t="s">
        <v>92</v>
      </c>
      <c r="AU187" s="105" t="s">
        <v>90</v>
      </c>
      <c r="AV187" s="7" t="s">
        <v>90</v>
      </c>
      <c r="AW187" s="7" t="s">
        <v>21</v>
      </c>
      <c r="AX187" s="7" t="s">
        <v>48</v>
      </c>
      <c r="AY187" s="105" t="s">
        <v>83</v>
      </c>
    </row>
    <row r="188" spans="2:65" s="7" customFormat="1" ht="11.25" x14ac:dyDescent="0.2">
      <c r="B188" s="103"/>
      <c r="D188" s="104" t="s">
        <v>92</v>
      </c>
      <c r="E188" s="105" t="s">
        <v>0</v>
      </c>
      <c r="F188" s="106" t="s">
        <v>157</v>
      </c>
      <c r="H188" s="107">
        <v>1048.4000000000001</v>
      </c>
      <c r="I188" s="108"/>
      <c r="L188" s="103"/>
      <c r="M188" s="109"/>
      <c r="T188" s="110"/>
      <c r="AT188" s="105" t="s">
        <v>92</v>
      </c>
      <c r="AU188" s="105" t="s">
        <v>90</v>
      </c>
      <c r="AV188" s="7" t="s">
        <v>90</v>
      </c>
      <c r="AW188" s="7" t="s">
        <v>21</v>
      </c>
      <c r="AX188" s="7" t="s">
        <v>48</v>
      </c>
      <c r="AY188" s="105" t="s">
        <v>83</v>
      </c>
    </row>
    <row r="189" spans="2:65" s="7" customFormat="1" ht="11.25" x14ac:dyDescent="0.2">
      <c r="B189" s="103"/>
      <c r="D189" s="104" t="s">
        <v>92</v>
      </c>
      <c r="E189" s="105" t="s">
        <v>0</v>
      </c>
      <c r="F189" s="106" t="s">
        <v>158</v>
      </c>
      <c r="H189" s="107">
        <v>31.85</v>
      </c>
      <c r="I189" s="108"/>
      <c r="L189" s="103"/>
      <c r="M189" s="109"/>
      <c r="T189" s="110"/>
      <c r="AT189" s="105" t="s">
        <v>92</v>
      </c>
      <c r="AU189" s="105" t="s">
        <v>90</v>
      </c>
      <c r="AV189" s="7" t="s">
        <v>90</v>
      </c>
      <c r="AW189" s="7" t="s">
        <v>21</v>
      </c>
      <c r="AX189" s="7" t="s">
        <v>48</v>
      </c>
      <c r="AY189" s="105" t="s">
        <v>83</v>
      </c>
    </row>
    <row r="190" spans="2:65" s="7" customFormat="1" ht="11.25" x14ac:dyDescent="0.2">
      <c r="B190" s="103"/>
      <c r="D190" s="104" t="s">
        <v>92</v>
      </c>
      <c r="E190" s="105" t="s">
        <v>0</v>
      </c>
      <c r="F190" s="106" t="s">
        <v>145</v>
      </c>
      <c r="H190" s="107">
        <v>155</v>
      </c>
      <c r="I190" s="108"/>
      <c r="L190" s="103"/>
      <c r="M190" s="109"/>
      <c r="T190" s="110"/>
      <c r="AT190" s="105" t="s">
        <v>92</v>
      </c>
      <c r="AU190" s="105" t="s">
        <v>90</v>
      </c>
      <c r="AV190" s="7" t="s">
        <v>90</v>
      </c>
      <c r="AW190" s="7" t="s">
        <v>21</v>
      </c>
      <c r="AX190" s="7" t="s">
        <v>48</v>
      </c>
      <c r="AY190" s="105" t="s">
        <v>83</v>
      </c>
    </row>
    <row r="191" spans="2:65" s="7" customFormat="1" ht="11.25" x14ac:dyDescent="0.2">
      <c r="B191" s="103"/>
      <c r="D191" s="104" t="s">
        <v>92</v>
      </c>
      <c r="E191" s="105" t="s">
        <v>0</v>
      </c>
      <c r="F191" s="106" t="s">
        <v>146</v>
      </c>
      <c r="H191" s="107">
        <v>117</v>
      </c>
      <c r="I191" s="108"/>
      <c r="L191" s="103"/>
      <c r="M191" s="109"/>
      <c r="T191" s="110"/>
      <c r="AT191" s="105" t="s">
        <v>92</v>
      </c>
      <c r="AU191" s="105" t="s">
        <v>90</v>
      </c>
      <c r="AV191" s="7" t="s">
        <v>90</v>
      </c>
      <c r="AW191" s="7" t="s">
        <v>21</v>
      </c>
      <c r="AX191" s="7" t="s">
        <v>48</v>
      </c>
      <c r="AY191" s="105" t="s">
        <v>83</v>
      </c>
    </row>
    <row r="192" spans="2:65" s="7" customFormat="1" ht="11.25" x14ac:dyDescent="0.2">
      <c r="B192" s="103"/>
      <c r="D192" s="104" t="s">
        <v>92</v>
      </c>
      <c r="E192" s="105" t="s">
        <v>0</v>
      </c>
      <c r="F192" s="106" t="s">
        <v>140</v>
      </c>
      <c r="H192" s="107">
        <v>5</v>
      </c>
      <c r="I192" s="108"/>
      <c r="L192" s="103"/>
      <c r="M192" s="109"/>
      <c r="T192" s="110"/>
      <c r="AT192" s="105" t="s">
        <v>92</v>
      </c>
      <c r="AU192" s="105" t="s">
        <v>90</v>
      </c>
      <c r="AV192" s="7" t="s">
        <v>90</v>
      </c>
      <c r="AW192" s="7" t="s">
        <v>21</v>
      </c>
      <c r="AX192" s="7" t="s">
        <v>48</v>
      </c>
      <c r="AY192" s="105" t="s">
        <v>83</v>
      </c>
    </row>
    <row r="193" spans="2:65" s="8" customFormat="1" ht="11.25" x14ac:dyDescent="0.2">
      <c r="B193" s="111"/>
      <c r="D193" s="104" t="s">
        <v>92</v>
      </c>
      <c r="E193" s="112" t="s">
        <v>0</v>
      </c>
      <c r="F193" s="113" t="s">
        <v>94</v>
      </c>
      <c r="H193" s="114">
        <v>1994.57</v>
      </c>
      <c r="I193" s="115"/>
      <c r="L193" s="111"/>
      <c r="M193" s="116"/>
      <c r="T193" s="117"/>
      <c r="AT193" s="112" t="s">
        <v>92</v>
      </c>
      <c r="AU193" s="112" t="s">
        <v>90</v>
      </c>
      <c r="AV193" s="8" t="s">
        <v>89</v>
      </c>
      <c r="AW193" s="8" t="s">
        <v>21</v>
      </c>
      <c r="AX193" s="8" t="s">
        <v>49</v>
      </c>
      <c r="AY193" s="112" t="s">
        <v>83</v>
      </c>
    </row>
    <row r="194" spans="2:65" s="1" customFormat="1" ht="24.2" customHeight="1" x14ac:dyDescent="0.2">
      <c r="B194" s="88"/>
      <c r="C194" s="89" t="s">
        <v>172</v>
      </c>
      <c r="D194" s="89" t="s">
        <v>85</v>
      </c>
      <c r="E194" s="90" t="s">
        <v>173</v>
      </c>
      <c r="F194" s="91" t="s">
        <v>174</v>
      </c>
      <c r="G194" s="92" t="s">
        <v>175</v>
      </c>
      <c r="H194" s="93">
        <v>3789.683</v>
      </c>
      <c r="I194" s="94"/>
      <c r="J194" s="93">
        <f>ROUND(I194*H194,3)</f>
        <v>0</v>
      </c>
      <c r="K194" s="95"/>
      <c r="L194" s="19"/>
      <c r="M194" s="96" t="s">
        <v>0</v>
      </c>
      <c r="N194" s="97" t="s">
        <v>31</v>
      </c>
      <c r="P194" s="98">
        <f>O194*H194</f>
        <v>0</v>
      </c>
      <c r="Q194" s="98">
        <v>0</v>
      </c>
      <c r="R194" s="98">
        <f>Q194*H194</f>
        <v>0</v>
      </c>
      <c r="S194" s="98">
        <v>0</v>
      </c>
      <c r="T194" s="99">
        <f>S194*H194</f>
        <v>0</v>
      </c>
      <c r="AR194" s="100" t="s">
        <v>89</v>
      </c>
      <c r="AT194" s="100" t="s">
        <v>85</v>
      </c>
      <c r="AU194" s="100" t="s">
        <v>90</v>
      </c>
      <c r="AY194" s="10" t="s">
        <v>83</v>
      </c>
      <c r="BE194" s="101">
        <f>IF(N194="základná",J194,0)</f>
        <v>0</v>
      </c>
      <c r="BF194" s="101">
        <f>IF(N194="znížená",J194,0)</f>
        <v>0</v>
      </c>
      <c r="BG194" s="101">
        <f>IF(N194="zákl. prenesená",J194,0)</f>
        <v>0</v>
      </c>
      <c r="BH194" s="101">
        <f>IF(N194="zníž. prenesená",J194,0)</f>
        <v>0</v>
      </c>
      <c r="BI194" s="101">
        <f>IF(N194="nulová",J194,0)</f>
        <v>0</v>
      </c>
      <c r="BJ194" s="10" t="s">
        <v>90</v>
      </c>
      <c r="BK194" s="102">
        <f>ROUND(I194*H194,3)</f>
        <v>0</v>
      </c>
      <c r="BL194" s="10" t="s">
        <v>89</v>
      </c>
      <c r="BM194" s="100" t="s">
        <v>176</v>
      </c>
    </row>
    <row r="195" spans="2:65" s="7" customFormat="1" ht="11.25" x14ac:dyDescent="0.2">
      <c r="B195" s="103"/>
      <c r="D195" s="104" t="s">
        <v>92</v>
      </c>
      <c r="E195" s="105" t="s">
        <v>0</v>
      </c>
      <c r="F195" s="106" t="s">
        <v>177</v>
      </c>
      <c r="H195" s="107">
        <v>3789.683</v>
      </c>
      <c r="I195" s="108"/>
      <c r="L195" s="103"/>
      <c r="M195" s="109"/>
      <c r="T195" s="110"/>
      <c r="AT195" s="105" t="s">
        <v>92</v>
      </c>
      <c r="AU195" s="105" t="s">
        <v>90</v>
      </c>
      <c r="AV195" s="7" t="s">
        <v>90</v>
      </c>
      <c r="AW195" s="7" t="s">
        <v>21</v>
      </c>
      <c r="AX195" s="7" t="s">
        <v>48</v>
      </c>
      <c r="AY195" s="105" t="s">
        <v>83</v>
      </c>
    </row>
    <row r="196" spans="2:65" s="8" customFormat="1" ht="11.25" x14ac:dyDescent="0.2">
      <c r="B196" s="111"/>
      <c r="D196" s="104" t="s">
        <v>92</v>
      </c>
      <c r="E196" s="112" t="s">
        <v>0</v>
      </c>
      <c r="F196" s="113" t="s">
        <v>94</v>
      </c>
      <c r="H196" s="114">
        <v>3789.683</v>
      </c>
      <c r="I196" s="115"/>
      <c r="L196" s="111"/>
      <c r="M196" s="116"/>
      <c r="T196" s="117"/>
      <c r="AT196" s="112" t="s">
        <v>92</v>
      </c>
      <c r="AU196" s="112" t="s">
        <v>90</v>
      </c>
      <c r="AV196" s="8" t="s">
        <v>89</v>
      </c>
      <c r="AW196" s="8" t="s">
        <v>21</v>
      </c>
      <c r="AX196" s="8" t="s">
        <v>49</v>
      </c>
      <c r="AY196" s="112" t="s">
        <v>83</v>
      </c>
    </row>
    <row r="197" spans="2:65" s="1" customFormat="1" ht="24.2" customHeight="1" x14ac:dyDescent="0.2">
      <c r="B197" s="88"/>
      <c r="C197" s="89" t="s">
        <v>178</v>
      </c>
      <c r="D197" s="89" t="s">
        <v>85</v>
      </c>
      <c r="E197" s="90" t="s">
        <v>179</v>
      </c>
      <c r="F197" s="91" t="s">
        <v>180</v>
      </c>
      <c r="G197" s="92" t="s">
        <v>127</v>
      </c>
      <c r="H197" s="93">
        <v>90</v>
      </c>
      <c r="I197" s="94"/>
      <c r="J197" s="93">
        <f>ROUND(I197*H197,3)</f>
        <v>0</v>
      </c>
      <c r="K197" s="95"/>
      <c r="L197" s="19"/>
      <c r="M197" s="96" t="s">
        <v>0</v>
      </c>
      <c r="N197" s="97" t="s">
        <v>31</v>
      </c>
      <c r="P197" s="98">
        <f>O197*H197</f>
        <v>0</v>
      </c>
      <c r="Q197" s="98">
        <v>0</v>
      </c>
      <c r="R197" s="98">
        <f>Q197*H197</f>
        <v>0</v>
      </c>
      <c r="S197" s="98">
        <v>0</v>
      </c>
      <c r="T197" s="99">
        <f>S197*H197</f>
        <v>0</v>
      </c>
      <c r="AR197" s="100" t="s">
        <v>89</v>
      </c>
      <c r="AT197" s="100" t="s">
        <v>85</v>
      </c>
      <c r="AU197" s="100" t="s">
        <v>90</v>
      </c>
      <c r="AY197" s="10" t="s">
        <v>83</v>
      </c>
      <c r="BE197" s="101">
        <f>IF(N197="základná",J197,0)</f>
        <v>0</v>
      </c>
      <c r="BF197" s="101">
        <f>IF(N197="znížená",J197,0)</f>
        <v>0</v>
      </c>
      <c r="BG197" s="101">
        <f>IF(N197="zákl. prenesená",J197,0)</f>
        <v>0</v>
      </c>
      <c r="BH197" s="101">
        <f>IF(N197="zníž. prenesená",J197,0)</f>
        <v>0</v>
      </c>
      <c r="BI197" s="101">
        <f>IF(N197="nulová",J197,0)</f>
        <v>0</v>
      </c>
      <c r="BJ197" s="10" t="s">
        <v>90</v>
      </c>
      <c r="BK197" s="102">
        <f>ROUND(I197*H197,3)</f>
        <v>0</v>
      </c>
      <c r="BL197" s="10" t="s">
        <v>89</v>
      </c>
      <c r="BM197" s="100" t="s">
        <v>181</v>
      </c>
    </row>
    <row r="198" spans="2:65" s="7" customFormat="1" ht="11.25" x14ac:dyDescent="0.2">
      <c r="B198" s="103"/>
      <c r="D198" s="104" t="s">
        <v>92</v>
      </c>
      <c r="E198" s="105" t="s">
        <v>0</v>
      </c>
      <c r="F198" s="106" t="s">
        <v>182</v>
      </c>
      <c r="H198" s="107">
        <v>90</v>
      </c>
      <c r="I198" s="108"/>
      <c r="L198" s="103"/>
      <c r="M198" s="109"/>
      <c r="T198" s="110"/>
      <c r="AT198" s="105" t="s">
        <v>92</v>
      </c>
      <c r="AU198" s="105" t="s">
        <v>90</v>
      </c>
      <c r="AV198" s="7" t="s">
        <v>90</v>
      </c>
      <c r="AW198" s="7" t="s">
        <v>21</v>
      </c>
      <c r="AX198" s="7" t="s">
        <v>48</v>
      </c>
      <c r="AY198" s="105" t="s">
        <v>83</v>
      </c>
    </row>
    <row r="199" spans="2:65" s="8" customFormat="1" ht="11.25" x14ac:dyDescent="0.2">
      <c r="B199" s="111"/>
      <c r="D199" s="104" t="s">
        <v>92</v>
      </c>
      <c r="E199" s="112" t="s">
        <v>0</v>
      </c>
      <c r="F199" s="113" t="s">
        <v>94</v>
      </c>
      <c r="H199" s="114">
        <v>90</v>
      </c>
      <c r="I199" s="115"/>
      <c r="L199" s="111"/>
      <c r="M199" s="116"/>
      <c r="T199" s="117"/>
      <c r="AT199" s="112" t="s">
        <v>92</v>
      </c>
      <c r="AU199" s="112" t="s">
        <v>90</v>
      </c>
      <c r="AV199" s="8" t="s">
        <v>89</v>
      </c>
      <c r="AW199" s="8" t="s">
        <v>21</v>
      </c>
      <c r="AX199" s="8" t="s">
        <v>49</v>
      </c>
      <c r="AY199" s="112" t="s">
        <v>83</v>
      </c>
    </row>
    <row r="200" spans="2:65" s="1" customFormat="1" ht="16.5" customHeight="1" x14ac:dyDescent="0.2">
      <c r="B200" s="88"/>
      <c r="C200" s="118" t="s">
        <v>183</v>
      </c>
      <c r="D200" s="118" t="s">
        <v>184</v>
      </c>
      <c r="E200" s="119" t="s">
        <v>185</v>
      </c>
      <c r="F200" s="120" t="s">
        <v>186</v>
      </c>
      <c r="G200" s="121" t="s">
        <v>175</v>
      </c>
      <c r="H200" s="122">
        <v>171</v>
      </c>
      <c r="I200" s="123"/>
      <c r="J200" s="122">
        <f>ROUND(I200*H200,3)</f>
        <v>0</v>
      </c>
      <c r="K200" s="124"/>
      <c r="L200" s="125"/>
      <c r="M200" s="126" t="s">
        <v>0</v>
      </c>
      <c r="N200" s="127" t="s">
        <v>31</v>
      </c>
      <c r="P200" s="98">
        <f>O200*H200</f>
        <v>0</v>
      </c>
      <c r="Q200" s="98">
        <v>1</v>
      </c>
      <c r="R200" s="98">
        <f>Q200*H200</f>
        <v>171</v>
      </c>
      <c r="S200" s="98">
        <v>0</v>
      </c>
      <c r="T200" s="99">
        <f>S200*H200</f>
        <v>0</v>
      </c>
      <c r="AR200" s="100" t="s">
        <v>124</v>
      </c>
      <c r="AT200" s="100" t="s">
        <v>184</v>
      </c>
      <c r="AU200" s="100" t="s">
        <v>90</v>
      </c>
      <c r="AY200" s="10" t="s">
        <v>83</v>
      </c>
      <c r="BE200" s="101">
        <f>IF(N200="základná",J200,0)</f>
        <v>0</v>
      </c>
      <c r="BF200" s="101">
        <f>IF(N200="znížená",J200,0)</f>
        <v>0</v>
      </c>
      <c r="BG200" s="101">
        <f>IF(N200="zákl. prenesená",J200,0)</f>
        <v>0</v>
      </c>
      <c r="BH200" s="101">
        <f>IF(N200="zníž. prenesená",J200,0)</f>
        <v>0</v>
      </c>
      <c r="BI200" s="101">
        <f>IF(N200="nulová",J200,0)</f>
        <v>0</v>
      </c>
      <c r="BJ200" s="10" t="s">
        <v>90</v>
      </c>
      <c r="BK200" s="102">
        <f>ROUND(I200*H200,3)</f>
        <v>0</v>
      </c>
      <c r="BL200" s="10" t="s">
        <v>89</v>
      </c>
      <c r="BM200" s="100" t="s">
        <v>187</v>
      </c>
    </row>
    <row r="201" spans="2:65" s="7" customFormat="1" ht="11.25" x14ac:dyDescent="0.2">
      <c r="B201" s="103"/>
      <c r="D201" s="104" t="s">
        <v>92</v>
      </c>
      <c r="E201" s="105" t="s">
        <v>0</v>
      </c>
      <c r="F201" s="106" t="s">
        <v>188</v>
      </c>
      <c r="H201" s="107">
        <v>171</v>
      </c>
      <c r="I201" s="108"/>
      <c r="L201" s="103"/>
      <c r="M201" s="109"/>
      <c r="T201" s="110"/>
      <c r="AT201" s="105" t="s">
        <v>92</v>
      </c>
      <c r="AU201" s="105" t="s">
        <v>90</v>
      </c>
      <c r="AV201" s="7" t="s">
        <v>90</v>
      </c>
      <c r="AW201" s="7" t="s">
        <v>21</v>
      </c>
      <c r="AX201" s="7" t="s">
        <v>48</v>
      </c>
      <c r="AY201" s="105" t="s">
        <v>83</v>
      </c>
    </row>
    <row r="202" spans="2:65" s="8" customFormat="1" ht="11.25" x14ac:dyDescent="0.2">
      <c r="B202" s="111"/>
      <c r="D202" s="104" t="s">
        <v>92</v>
      </c>
      <c r="E202" s="112" t="s">
        <v>0</v>
      </c>
      <c r="F202" s="113" t="s">
        <v>94</v>
      </c>
      <c r="H202" s="114">
        <v>171</v>
      </c>
      <c r="I202" s="115"/>
      <c r="L202" s="111"/>
      <c r="M202" s="116"/>
      <c r="T202" s="117"/>
      <c r="AT202" s="112" t="s">
        <v>92</v>
      </c>
      <c r="AU202" s="112" t="s">
        <v>90</v>
      </c>
      <c r="AV202" s="8" t="s">
        <v>89</v>
      </c>
      <c r="AW202" s="8" t="s">
        <v>21</v>
      </c>
      <c r="AX202" s="8" t="s">
        <v>49</v>
      </c>
      <c r="AY202" s="112" t="s">
        <v>83</v>
      </c>
    </row>
    <row r="203" spans="2:65" s="1" customFormat="1" ht="21.75" customHeight="1" x14ac:dyDescent="0.2">
      <c r="B203" s="88"/>
      <c r="C203" s="89" t="s">
        <v>3</v>
      </c>
      <c r="D203" s="89" t="s">
        <v>85</v>
      </c>
      <c r="E203" s="90" t="s">
        <v>189</v>
      </c>
      <c r="F203" s="91" t="s">
        <v>190</v>
      </c>
      <c r="G203" s="92" t="s">
        <v>88</v>
      </c>
      <c r="H203" s="93">
        <v>2934</v>
      </c>
      <c r="I203" s="94"/>
      <c r="J203" s="93">
        <f>ROUND(I203*H203,3)</f>
        <v>0</v>
      </c>
      <c r="K203" s="95"/>
      <c r="L203" s="19"/>
      <c r="M203" s="96" t="s">
        <v>0</v>
      </c>
      <c r="N203" s="97" t="s">
        <v>31</v>
      </c>
      <c r="P203" s="98">
        <f>O203*H203</f>
        <v>0</v>
      </c>
      <c r="Q203" s="98">
        <v>0</v>
      </c>
      <c r="R203" s="98">
        <f>Q203*H203</f>
        <v>0</v>
      </c>
      <c r="S203" s="98">
        <v>0</v>
      </c>
      <c r="T203" s="99">
        <f>S203*H203</f>
        <v>0</v>
      </c>
      <c r="AR203" s="100" t="s">
        <v>89</v>
      </c>
      <c r="AT203" s="100" t="s">
        <v>85</v>
      </c>
      <c r="AU203" s="100" t="s">
        <v>90</v>
      </c>
      <c r="AY203" s="10" t="s">
        <v>83</v>
      </c>
      <c r="BE203" s="101">
        <f>IF(N203="základná",J203,0)</f>
        <v>0</v>
      </c>
      <c r="BF203" s="101">
        <f>IF(N203="znížená",J203,0)</f>
        <v>0</v>
      </c>
      <c r="BG203" s="101">
        <f>IF(N203="zákl. prenesená",J203,0)</f>
        <v>0</v>
      </c>
      <c r="BH203" s="101">
        <f>IF(N203="zníž. prenesená",J203,0)</f>
        <v>0</v>
      </c>
      <c r="BI203" s="101">
        <f>IF(N203="nulová",J203,0)</f>
        <v>0</v>
      </c>
      <c r="BJ203" s="10" t="s">
        <v>90</v>
      </c>
      <c r="BK203" s="102">
        <f>ROUND(I203*H203,3)</f>
        <v>0</v>
      </c>
      <c r="BL203" s="10" t="s">
        <v>89</v>
      </c>
      <c r="BM203" s="100" t="s">
        <v>191</v>
      </c>
    </row>
    <row r="204" spans="2:65" s="7" customFormat="1" ht="11.25" x14ac:dyDescent="0.2">
      <c r="B204" s="103"/>
      <c r="D204" s="104" t="s">
        <v>92</v>
      </c>
      <c r="E204" s="105" t="s">
        <v>0</v>
      </c>
      <c r="F204" s="106" t="s">
        <v>192</v>
      </c>
      <c r="H204" s="107">
        <v>2712</v>
      </c>
      <c r="I204" s="108"/>
      <c r="L204" s="103"/>
      <c r="M204" s="109"/>
      <c r="T204" s="110"/>
      <c r="AT204" s="105" t="s">
        <v>92</v>
      </c>
      <c r="AU204" s="105" t="s">
        <v>90</v>
      </c>
      <c r="AV204" s="7" t="s">
        <v>90</v>
      </c>
      <c r="AW204" s="7" t="s">
        <v>21</v>
      </c>
      <c r="AX204" s="7" t="s">
        <v>48</v>
      </c>
      <c r="AY204" s="105" t="s">
        <v>83</v>
      </c>
    </row>
    <row r="205" spans="2:65" s="7" customFormat="1" ht="11.25" x14ac:dyDescent="0.2">
      <c r="B205" s="103"/>
      <c r="D205" s="104" t="s">
        <v>92</v>
      </c>
      <c r="E205" s="105" t="s">
        <v>0</v>
      </c>
      <c r="F205" s="106" t="s">
        <v>193</v>
      </c>
      <c r="H205" s="107">
        <v>131</v>
      </c>
      <c r="I205" s="108"/>
      <c r="L205" s="103"/>
      <c r="M205" s="109"/>
      <c r="T205" s="110"/>
      <c r="AT205" s="105" t="s">
        <v>92</v>
      </c>
      <c r="AU205" s="105" t="s">
        <v>90</v>
      </c>
      <c r="AV205" s="7" t="s">
        <v>90</v>
      </c>
      <c r="AW205" s="7" t="s">
        <v>21</v>
      </c>
      <c r="AX205" s="7" t="s">
        <v>48</v>
      </c>
      <c r="AY205" s="105" t="s">
        <v>83</v>
      </c>
    </row>
    <row r="206" spans="2:65" s="7" customFormat="1" ht="11.25" x14ac:dyDescent="0.2">
      <c r="B206" s="103"/>
      <c r="D206" s="104" t="s">
        <v>92</v>
      </c>
      <c r="E206" s="105" t="s">
        <v>0</v>
      </c>
      <c r="F206" s="106" t="s">
        <v>194</v>
      </c>
      <c r="H206" s="107">
        <v>91</v>
      </c>
      <c r="I206" s="108"/>
      <c r="L206" s="103"/>
      <c r="M206" s="109"/>
      <c r="T206" s="110"/>
      <c r="AT206" s="105" t="s">
        <v>92</v>
      </c>
      <c r="AU206" s="105" t="s">
        <v>90</v>
      </c>
      <c r="AV206" s="7" t="s">
        <v>90</v>
      </c>
      <c r="AW206" s="7" t="s">
        <v>21</v>
      </c>
      <c r="AX206" s="7" t="s">
        <v>48</v>
      </c>
      <c r="AY206" s="105" t="s">
        <v>83</v>
      </c>
    </row>
    <row r="207" spans="2:65" s="8" customFormat="1" ht="11.25" x14ac:dyDescent="0.2">
      <c r="B207" s="111"/>
      <c r="D207" s="104" t="s">
        <v>92</v>
      </c>
      <c r="E207" s="112" t="s">
        <v>0</v>
      </c>
      <c r="F207" s="113" t="s">
        <v>94</v>
      </c>
      <c r="H207" s="114">
        <v>2934</v>
      </c>
      <c r="I207" s="115"/>
      <c r="L207" s="111"/>
      <c r="M207" s="116"/>
      <c r="T207" s="117"/>
      <c r="AT207" s="112" t="s">
        <v>92</v>
      </c>
      <c r="AU207" s="112" t="s">
        <v>90</v>
      </c>
      <c r="AV207" s="8" t="s">
        <v>89</v>
      </c>
      <c r="AW207" s="8" t="s">
        <v>21</v>
      </c>
      <c r="AX207" s="8" t="s">
        <v>49</v>
      </c>
      <c r="AY207" s="112" t="s">
        <v>83</v>
      </c>
    </row>
    <row r="208" spans="2:65" s="1" customFormat="1" ht="24.2" customHeight="1" x14ac:dyDescent="0.2">
      <c r="B208" s="88"/>
      <c r="C208" s="89" t="s">
        <v>195</v>
      </c>
      <c r="D208" s="89" t="s">
        <v>85</v>
      </c>
      <c r="E208" s="90" t="s">
        <v>196</v>
      </c>
      <c r="F208" s="91" t="s">
        <v>197</v>
      </c>
      <c r="G208" s="92" t="s">
        <v>88</v>
      </c>
      <c r="H208" s="93">
        <v>50</v>
      </c>
      <c r="I208" s="94"/>
      <c r="J208" s="93">
        <f>ROUND(I208*H208,3)</f>
        <v>0</v>
      </c>
      <c r="K208" s="95"/>
      <c r="L208" s="19"/>
      <c r="M208" s="96" t="s">
        <v>0</v>
      </c>
      <c r="N208" s="97" t="s">
        <v>31</v>
      </c>
      <c r="P208" s="98">
        <f>O208*H208</f>
        <v>0</v>
      </c>
      <c r="Q208" s="98">
        <v>0</v>
      </c>
      <c r="R208" s="98">
        <f>Q208*H208</f>
        <v>0</v>
      </c>
      <c r="S208" s="98">
        <v>0</v>
      </c>
      <c r="T208" s="99">
        <f>S208*H208</f>
        <v>0</v>
      </c>
      <c r="AR208" s="100" t="s">
        <v>89</v>
      </c>
      <c r="AT208" s="100" t="s">
        <v>85</v>
      </c>
      <c r="AU208" s="100" t="s">
        <v>90</v>
      </c>
      <c r="AY208" s="10" t="s">
        <v>83</v>
      </c>
      <c r="BE208" s="101">
        <f>IF(N208="základná",J208,0)</f>
        <v>0</v>
      </c>
      <c r="BF208" s="101">
        <f>IF(N208="znížená",J208,0)</f>
        <v>0</v>
      </c>
      <c r="BG208" s="101">
        <f>IF(N208="zákl. prenesená",J208,0)</f>
        <v>0</v>
      </c>
      <c r="BH208" s="101">
        <f>IF(N208="zníž. prenesená",J208,0)</f>
        <v>0</v>
      </c>
      <c r="BI208" s="101">
        <f>IF(N208="nulová",J208,0)</f>
        <v>0</v>
      </c>
      <c r="BJ208" s="10" t="s">
        <v>90</v>
      </c>
      <c r="BK208" s="102">
        <f>ROUND(I208*H208,3)</f>
        <v>0</v>
      </c>
      <c r="BL208" s="10" t="s">
        <v>89</v>
      </c>
      <c r="BM208" s="100" t="s">
        <v>198</v>
      </c>
    </row>
    <row r="209" spans="2:65" s="7" customFormat="1" ht="11.25" x14ac:dyDescent="0.2">
      <c r="B209" s="103"/>
      <c r="D209" s="104" t="s">
        <v>92</v>
      </c>
      <c r="E209" s="105" t="s">
        <v>0</v>
      </c>
      <c r="F209" s="106" t="s">
        <v>199</v>
      </c>
      <c r="H209" s="107">
        <v>50</v>
      </c>
      <c r="I209" s="108"/>
      <c r="L209" s="103"/>
      <c r="M209" s="109"/>
      <c r="T209" s="110"/>
      <c r="AT209" s="105" t="s">
        <v>92</v>
      </c>
      <c r="AU209" s="105" t="s">
        <v>90</v>
      </c>
      <c r="AV209" s="7" t="s">
        <v>90</v>
      </c>
      <c r="AW209" s="7" t="s">
        <v>21</v>
      </c>
      <c r="AX209" s="7" t="s">
        <v>48</v>
      </c>
      <c r="AY209" s="105" t="s">
        <v>83</v>
      </c>
    </row>
    <row r="210" spans="2:65" s="8" customFormat="1" ht="11.25" x14ac:dyDescent="0.2">
      <c r="B210" s="111"/>
      <c r="D210" s="104" t="s">
        <v>92</v>
      </c>
      <c r="E210" s="112" t="s">
        <v>0</v>
      </c>
      <c r="F210" s="113" t="s">
        <v>94</v>
      </c>
      <c r="H210" s="114">
        <v>50</v>
      </c>
      <c r="I210" s="115"/>
      <c r="L210" s="111"/>
      <c r="M210" s="116"/>
      <c r="T210" s="117"/>
      <c r="AT210" s="112" t="s">
        <v>92</v>
      </c>
      <c r="AU210" s="112" t="s">
        <v>90</v>
      </c>
      <c r="AV210" s="8" t="s">
        <v>89</v>
      </c>
      <c r="AW210" s="8" t="s">
        <v>21</v>
      </c>
      <c r="AX210" s="8" t="s">
        <v>49</v>
      </c>
      <c r="AY210" s="112" t="s">
        <v>83</v>
      </c>
    </row>
    <row r="211" spans="2:65" s="1" customFormat="1" ht="16.5" customHeight="1" x14ac:dyDescent="0.2">
      <c r="B211" s="88"/>
      <c r="C211" s="89" t="s">
        <v>200</v>
      </c>
      <c r="D211" s="89" t="s">
        <v>85</v>
      </c>
      <c r="E211" s="90" t="s">
        <v>201</v>
      </c>
      <c r="F211" s="91" t="s">
        <v>202</v>
      </c>
      <c r="G211" s="92" t="s">
        <v>88</v>
      </c>
      <c r="H211" s="93">
        <v>50</v>
      </c>
      <c r="I211" s="94"/>
      <c r="J211" s="93">
        <f>ROUND(I211*H211,3)</f>
        <v>0</v>
      </c>
      <c r="K211" s="95"/>
      <c r="L211" s="19"/>
      <c r="M211" s="96" t="s">
        <v>0</v>
      </c>
      <c r="N211" s="97" t="s">
        <v>31</v>
      </c>
      <c r="P211" s="98">
        <f>O211*H211</f>
        <v>0</v>
      </c>
      <c r="Q211" s="98">
        <v>6.4000000000000005E-4</v>
      </c>
      <c r="R211" s="98">
        <f>Q211*H211</f>
        <v>3.2000000000000001E-2</v>
      </c>
      <c r="S211" s="98">
        <v>0</v>
      </c>
      <c r="T211" s="99">
        <f>S211*H211</f>
        <v>0</v>
      </c>
      <c r="AR211" s="100" t="s">
        <v>89</v>
      </c>
      <c r="AT211" s="100" t="s">
        <v>85</v>
      </c>
      <c r="AU211" s="100" t="s">
        <v>90</v>
      </c>
      <c r="AY211" s="10" t="s">
        <v>83</v>
      </c>
      <c r="BE211" s="101">
        <f>IF(N211="základná",J211,0)</f>
        <v>0</v>
      </c>
      <c r="BF211" s="101">
        <f>IF(N211="znížená",J211,0)</f>
        <v>0</v>
      </c>
      <c r="BG211" s="101">
        <f>IF(N211="zákl. prenesená",J211,0)</f>
        <v>0</v>
      </c>
      <c r="BH211" s="101">
        <f>IF(N211="zníž. prenesená",J211,0)</f>
        <v>0</v>
      </c>
      <c r="BI211" s="101">
        <f>IF(N211="nulová",J211,0)</f>
        <v>0</v>
      </c>
      <c r="BJ211" s="10" t="s">
        <v>90</v>
      </c>
      <c r="BK211" s="102">
        <f>ROUND(I211*H211,3)</f>
        <v>0</v>
      </c>
      <c r="BL211" s="10" t="s">
        <v>89</v>
      </c>
      <c r="BM211" s="100" t="s">
        <v>203</v>
      </c>
    </row>
    <row r="212" spans="2:65" s="7" customFormat="1" ht="11.25" x14ac:dyDescent="0.2">
      <c r="B212" s="103"/>
      <c r="D212" s="104" t="s">
        <v>92</v>
      </c>
      <c r="E212" s="105" t="s">
        <v>0</v>
      </c>
      <c r="F212" s="106" t="s">
        <v>199</v>
      </c>
      <c r="H212" s="107">
        <v>50</v>
      </c>
      <c r="I212" s="108"/>
      <c r="L212" s="103"/>
      <c r="M212" s="109"/>
      <c r="T212" s="110"/>
      <c r="AT212" s="105" t="s">
        <v>92</v>
      </c>
      <c r="AU212" s="105" t="s">
        <v>90</v>
      </c>
      <c r="AV212" s="7" t="s">
        <v>90</v>
      </c>
      <c r="AW212" s="7" t="s">
        <v>21</v>
      </c>
      <c r="AX212" s="7" t="s">
        <v>48</v>
      </c>
      <c r="AY212" s="105" t="s">
        <v>83</v>
      </c>
    </row>
    <row r="213" spans="2:65" s="8" customFormat="1" ht="11.25" x14ac:dyDescent="0.2">
      <c r="B213" s="111"/>
      <c r="D213" s="104" t="s">
        <v>92</v>
      </c>
      <c r="E213" s="112" t="s">
        <v>0</v>
      </c>
      <c r="F213" s="113" t="s">
        <v>94</v>
      </c>
      <c r="H213" s="114">
        <v>50</v>
      </c>
      <c r="I213" s="115"/>
      <c r="L213" s="111"/>
      <c r="M213" s="116"/>
      <c r="T213" s="117"/>
      <c r="AT213" s="112" t="s">
        <v>92</v>
      </c>
      <c r="AU213" s="112" t="s">
        <v>90</v>
      </c>
      <c r="AV213" s="8" t="s">
        <v>89</v>
      </c>
      <c r="AW213" s="8" t="s">
        <v>21</v>
      </c>
      <c r="AX213" s="8" t="s">
        <v>49</v>
      </c>
      <c r="AY213" s="112" t="s">
        <v>83</v>
      </c>
    </row>
    <row r="214" spans="2:65" s="1" customFormat="1" ht="16.5" customHeight="1" x14ac:dyDescent="0.2">
      <c r="B214" s="88"/>
      <c r="C214" s="118" t="s">
        <v>204</v>
      </c>
      <c r="D214" s="118" t="s">
        <v>184</v>
      </c>
      <c r="E214" s="119" t="s">
        <v>205</v>
      </c>
      <c r="F214" s="120" t="s">
        <v>206</v>
      </c>
      <c r="G214" s="121" t="s">
        <v>207</v>
      </c>
      <c r="H214" s="122">
        <v>1.5449999999999999</v>
      </c>
      <c r="I214" s="123"/>
      <c r="J214" s="122">
        <f>ROUND(I214*H214,3)</f>
        <v>0</v>
      </c>
      <c r="K214" s="124"/>
      <c r="L214" s="125"/>
      <c r="M214" s="126" t="s">
        <v>0</v>
      </c>
      <c r="N214" s="127" t="s">
        <v>31</v>
      </c>
      <c r="P214" s="98">
        <f>O214*H214</f>
        <v>0</v>
      </c>
      <c r="Q214" s="98">
        <v>1E-3</v>
      </c>
      <c r="R214" s="98">
        <f>Q214*H214</f>
        <v>1.5449999999999999E-3</v>
      </c>
      <c r="S214" s="98">
        <v>0</v>
      </c>
      <c r="T214" s="99">
        <f>S214*H214</f>
        <v>0</v>
      </c>
      <c r="AR214" s="100" t="s">
        <v>124</v>
      </c>
      <c r="AT214" s="100" t="s">
        <v>184</v>
      </c>
      <c r="AU214" s="100" t="s">
        <v>90</v>
      </c>
      <c r="AY214" s="10" t="s">
        <v>83</v>
      </c>
      <c r="BE214" s="101">
        <f>IF(N214="základná",J214,0)</f>
        <v>0</v>
      </c>
      <c r="BF214" s="101">
        <f>IF(N214="znížená",J214,0)</f>
        <v>0</v>
      </c>
      <c r="BG214" s="101">
        <f>IF(N214="zákl. prenesená",J214,0)</f>
        <v>0</v>
      </c>
      <c r="BH214" s="101">
        <f>IF(N214="zníž. prenesená",J214,0)</f>
        <v>0</v>
      </c>
      <c r="BI214" s="101">
        <f>IF(N214="nulová",J214,0)</f>
        <v>0</v>
      </c>
      <c r="BJ214" s="10" t="s">
        <v>90</v>
      </c>
      <c r="BK214" s="102">
        <f>ROUND(I214*H214,3)</f>
        <v>0</v>
      </c>
      <c r="BL214" s="10" t="s">
        <v>89</v>
      </c>
      <c r="BM214" s="100" t="s">
        <v>208</v>
      </c>
    </row>
    <row r="215" spans="2:65" s="7" customFormat="1" ht="11.25" x14ac:dyDescent="0.2">
      <c r="B215" s="103"/>
      <c r="D215" s="104" t="s">
        <v>92</v>
      </c>
      <c r="F215" s="106" t="s">
        <v>209</v>
      </c>
      <c r="H215" s="107">
        <v>1.5449999999999999</v>
      </c>
      <c r="I215" s="108"/>
      <c r="L215" s="103"/>
      <c r="M215" s="109"/>
      <c r="T215" s="110"/>
      <c r="AT215" s="105" t="s">
        <v>92</v>
      </c>
      <c r="AU215" s="105" t="s">
        <v>90</v>
      </c>
      <c r="AV215" s="7" t="s">
        <v>90</v>
      </c>
      <c r="AW215" s="7" t="s">
        <v>1</v>
      </c>
      <c r="AX215" s="7" t="s">
        <v>49</v>
      </c>
      <c r="AY215" s="105" t="s">
        <v>83</v>
      </c>
    </row>
    <row r="216" spans="2:65" s="6" customFormat="1" ht="22.9" customHeight="1" x14ac:dyDescent="0.2">
      <c r="B216" s="76"/>
      <c r="D216" s="77" t="s">
        <v>47</v>
      </c>
      <c r="E216" s="86" t="s">
        <v>90</v>
      </c>
      <c r="F216" s="86" t="s">
        <v>210</v>
      </c>
      <c r="I216" s="79"/>
      <c r="J216" s="87">
        <f>BK216</f>
        <v>0</v>
      </c>
      <c r="L216" s="76"/>
      <c r="M216" s="81"/>
      <c r="P216" s="82">
        <f>SUM(P217:P227)</f>
        <v>0</v>
      </c>
      <c r="R216" s="82">
        <f>SUM(R217:R227)</f>
        <v>0.94389350000000005</v>
      </c>
      <c r="T216" s="83">
        <f>SUM(T217:T227)</f>
        <v>0</v>
      </c>
      <c r="AR216" s="77" t="s">
        <v>49</v>
      </c>
      <c r="AT216" s="84" t="s">
        <v>47</v>
      </c>
      <c r="AU216" s="84" t="s">
        <v>49</v>
      </c>
      <c r="AY216" s="77" t="s">
        <v>83</v>
      </c>
      <c r="BK216" s="85">
        <f>SUM(BK217:BK227)</f>
        <v>0</v>
      </c>
    </row>
    <row r="217" spans="2:65" s="1" customFormat="1" ht="24.2" customHeight="1" x14ac:dyDescent="0.2">
      <c r="B217" s="88"/>
      <c r="C217" s="89" t="s">
        <v>211</v>
      </c>
      <c r="D217" s="89" t="s">
        <v>85</v>
      </c>
      <c r="E217" s="90" t="s">
        <v>212</v>
      </c>
      <c r="F217" s="91" t="s">
        <v>213</v>
      </c>
      <c r="G217" s="92" t="s">
        <v>88</v>
      </c>
      <c r="H217" s="93">
        <v>2803</v>
      </c>
      <c r="I217" s="94"/>
      <c r="J217" s="93">
        <f>ROUND(I217*H217,3)</f>
        <v>0</v>
      </c>
      <c r="K217" s="95"/>
      <c r="L217" s="19"/>
      <c r="M217" s="96" t="s">
        <v>0</v>
      </c>
      <c r="N217" s="97" t="s">
        <v>31</v>
      </c>
      <c r="P217" s="98">
        <f>O217*H217</f>
        <v>0</v>
      </c>
      <c r="Q217" s="98">
        <v>3.3000000000000003E-5</v>
      </c>
      <c r="R217" s="98">
        <f>Q217*H217</f>
        <v>9.2499000000000012E-2</v>
      </c>
      <c r="S217" s="98">
        <v>0</v>
      </c>
      <c r="T217" s="99">
        <f>S217*H217</f>
        <v>0</v>
      </c>
      <c r="AR217" s="100" t="s">
        <v>89</v>
      </c>
      <c r="AT217" s="100" t="s">
        <v>85</v>
      </c>
      <c r="AU217" s="100" t="s">
        <v>90</v>
      </c>
      <c r="AY217" s="10" t="s">
        <v>83</v>
      </c>
      <c r="BE217" s="101">
        <f>IF(N217="základná",J217,0)</f>
        <v>0</v>
      </c>
      <c r="BF217" s="101">
        <f>IF(N217="znížená",J217,0)</f>
        <v>0</v>
      </c>
      <c r="BG217" s="101">
        <f>IF(N217="zákl. prenesená",J217,0)</f>
        <v>0</v>
      </c>
      <c r="BH217" s="101">
        <f>IF(N217="zníž. prenesená",J217,0)</f>
        <v>0</v>
      </c>
      <c r="BI217" s="101">
        <f>IF(N217="nulová",J217,0)</f>
        <v>0</v>
      </c>
      <c r="BJ217" s="10" t="s">
        <v>90</v>
      </c>
      <c r="BK217" s="102">
        <f>ROUND(I217*H217,3)</f>
        <v>0</v>
      </c>
      <c r="BL217" s="10" t="s">
        <v>89</v>
      </c>
      <c r="BM217" s="100" t="s">
        <v>214</v>
      </c>
    </row>
    <row r="218" spans="2:65" s="7" customFormat="1" ht="11.25" x14ac:dyDescent="0.2">
      <c r="B218" s="103"/>
      <c r="D218" s="104" t="s">
        <v>92</v>
      </c>
      <c r="E218" s="105" t="s">
        <v>0</v>
      </c>
      <c r="F218" s="106" t="s">
        <v>215</v>
      </c>
      <c r="H218" s="107">
        <v>2712</v>
      </c>
      <c r="I218" s="108"/>
      <c r="L218" s="103"/>
      <c r="M218" s="109"/>
      <c r="T218" s="110"/>
      <c r="AT218" s="105" t="s">
        <v>92</v>
      </c>
      <c r="AU218" s="105" t="s">
        <v>90</v>
      </c>
      <c r="AV218" s="7" t="s">
        <v>90</v>
      </c>
      <c r="AW218" s="7" t="s">
        <v>21</v>
      </c>
      <c r="AX218" s="7" t="s">
        <v>48</v>
      </c>
      <c r="AY218" s="105" t="s">
        <v>83</v>
      </c>
    </row>
    <row r="219" spans="2:65" s="7" customFormat="1" ht="11.25" x14ac:dyDescent="0.2">
      <c r="B219" s="103"/>
      <c r="D219" s="104" t="s">
        <v>92</v>
      </c>
      <c r="E219" s="105" t="s">
        <v>0</v>
      </c>
      <c r="F219" s="106" t="s">
        <v>194</v>
      </c>
      <c r="H219" s="107">
        <v>91</v>
      </c>
      <c r="I219" s="108"/>
      <c r="L219" s="103"/>
      <c r="M219" s="109"/>
      <c r="T219" s="110"/>
      <c r="AT219" s="105" t="s">
        <v>92</v>
      </c>
      <c r="AU219" s="105" t="s">
        <v>90</v>
      </c>
      <c r="AV219" s="7" t="s">
        <v>90</v>
      </c>
      <c r="AW219" s="7" t="s">
        <v>21</v>
      </c>
      <c r="AX219" s="7" t="s">
        <v>48</v>
      </c>
      <c r="AY219" s="105" t="s">
        <v>83</v>
      </c>
    </row>
    <row r="220" spans="2:65" s="8" customFormat="1" ht="11.25" x14ac:dyDescent="0.2">
      <c r="B220" s="111"/>
      <c r="D220" s="104" t="s">
        <v>92</v>
      </c>
      <c r="E220" s="112" t="s">
        <v>0</v>
      </c>
      <c r="F220" s="113" t="s">
        <v>94</v>
      </c>
      <c r="H220" s="114">
        <v>2803</v>
      </c>
      <c r="I220" s="115"/>
      <c r="L220" s="111"/>
      <c r="M220" s="116"/>
      <c r="T220" s="117"/>
      <c r="AT220" s="112" t="s">
        <v>92</v>
      </c>
      <c r="AU220" s="112" t="s">
        <v>90</v>
      </c>
      <c r="AV220" s="8" t="s">
        <v>89</v>
      </c>
      <c r="AW220" s="8" t="s">
        <v>21</v>
      </c>
      <c r="AX220" s="8" t="s">
        <v>49</v>
      </c>
      <c r="AY220" s="112" t="s">
        <v>83</v>
      </c>
    </row>
    <row r="221" spans="2:65" s="1" customFormat="1" ht="16.5" customHeight="1" x14ac:dyDescent="0.2">
      <c r="B221" s="88"/>
      <c r="C221" s="118" t="s">
        <v>216</v>
      </c>
      <c r="D221" s="118" t="s">
        <v>184</v>
      </c>
      <c r="E221" s="119" t="s">
        <v>217</v>
      </c>
      <c r="F221" s="120" t="s">
        <v>218</v>
      </c>
      <c r="G221" s="121" t="s">
        <v>88</v>
      </c>
      <c r="H221" s="122">
        <v>3083.3</v>
      </c>
      <c r="I221" s="123"/>
      <c r="J221" s="122">
        <f>ROUND(I221*H221,3)</f>
        <v>0</v>
      </c>
      <c r="K221" s="124"/>
      <c r="L221" s="125"/>
      <c r="M221" s="126" t="s">
        <v>0</v>
      </c>
      <c r="N221" s="127" t="s">
        <v>31</v>
      </c>
      <c r="P221" s="98">
        <f>O221*H221</f>
        <v>0</v>
      </c>
      <c r="Q221" s="98">
        <v>2.0000000000000001E-4</v>
      </c>
      <c r="R221" s="98">
        <f>Q221*H221</f>
        <v>0.6166600000000001</v>
      </c>
      <c r="S221" s="98">
        <v>0</v>
      </c>
      <c r="T221" s="99">
        <f>S221*H221</f>
        <v>0</v>
      </c>
      <c r="AR221" s="100" t="s">
        <v>124</v>
      </c>
      <c r="AT221" s="100" t="s">
        <v>184</v>
      </c>
      <c r="AU221" s="100" t="s">
        <v>90</v>
      </c>
      <c r="AY221" s="10" t="s">
        <v>83</v>
      </c>
      <c r="BE221" s="101">
        <f>IF(N221="základná",J221,0)</f>
        <v>0</v>
      </c>
      <c r="BF221" s="101">
        <f>IF(N221="znížená",J221,0)</f>
        <v>0</v>
      </c>
      <c r="BG221" s="101">
        <f>IF(N221="zákl. prenesená",J221,0)</f>
        <v>0</v>
      </c>
      <c r="BH221" s="101">
        <f>IF(N221="zníž. prenesená",J221,0)</f>
        <v>0</v>
      </c>
      <c r="BI221" s="101">
        <f>IF(N221="nulová",J221,0)</f>
        <v>0</v>
      </c>
      <c r="BJ221" s="10" t="s">
        <v>90</v>
      </c>
      <c r="BK221" s="102">
        <f>ROUND(I221*H221,3)</f>
        <v>0</v>
      </c>
      <c r="BL221" s="10" t="s">
        <v>89</v>
      </c>
      <c r="BM221" s="100" t="s">
        <v>219</v>
      </c>
    </row>
    <row r="222" spans="2:65" s="7" customFormat="1" ht="11.25" x14ac:dyDescent="0.2">
      <c r="B222" s="103"/>
      <c r="D222" s="104" t="s">
        <v>92</v>
      </c>
      <c r="E222" s="105" t="s">
        <v>0</v>
      </c>
      <c r="F222" s="106" t="s">
        <v>220</v>
      </c>
      <c r="H222" s="107">
        <v>2983.2</v>
      </c>
      <c r="I222" s="108"/>
      <c r="L222" s="103"/>
      <c r="M222" s="109"/>
      <c r="T222" s="110"/>
      <c r="AT222" s="105" t="s">
        <v>92</v>
      </c>
      <c r="AU222" s="105" t="s">
        <v>90</v>
      </c>
      <c r="AV222" s="7" t="s">
        <v>90</v>
      </c>
      <c r="AW222" s="7" t="s">
        <v>21</v>
      </c>
      <c r="AX222" s="7" t="s">
        <v>48</v>
      </c>
      <c r="AY222" s="105" t="s">
        <v>83</v>
      </c>
    </row>
    <row r="223" spans="2:65" s="7" customFormat="1" ht="11.25" x14ac:dyDescent="0.2">
      <c r="B223" s="103"/>
      <c r="D223" s="104" t="s">
        <v>92</v>
      </c>
      <c r="E223" s="105" t="s">
        <v>0</v>
      </c>
      <c r="F223" s="106" t="s">
        <v>221</v>
      </c>
      <c r="H223" s="107">
        <v>100.1</v>
      </c>
      <c r="I223" s="108"/>
      <c r="L223" s="103"/>
      <c r="M223" s="109"/>
      <c r="T223" s="110"/>
      <c r="AT223" s="105" t="s">
        <v>92</v>
      </c>
      <c r="AU223" s="105" t="s">
        <v>90</v>
      </c>
      <c r="AV223" s="7" t="s">
        <v>90</v>
      </c>
      <c r="AW223" s="7" t="s">
        <v>21</v>
      </c>
      <c r="AX223" s="7" t="s">
        <v>48</v>
      </c>
      <c r="AY223" s="105" t="s">
        <v>83</v>
      </c>
    </row>
    <row r="224" spans="2:65" s="8" customFormat="1" ht="11.25" x14ac:dyDescent="0.2">
      <c r="B224" s="111"/>
      <c r="D224" s="104" t="s">
        <v>92</v>
      </c>
      <c r="E224" s="112" t="s">
        <v>0</v>
      </c>
      <c r="F224" s="113" t="s">
        <v>94</v>
      </c>
      <c r="H224" s="114">
        <v>3083.3</v>
      </c>
      <c r="I224" s="115"/>
      <c r="L224" s="111"/>
      <c r="M224" s="116"/>
      <c r="T224" s="117"/>
      <c r="AT224" s="112" t="s">
        <v>92</v>
      </c>
      <c r="AU224" s="112" t="s">
        <v>90</v>
      </c>
      <c r="AV224" s="8" t="s">
        <v>89</v>
      </c>
      <c r="AW224" s="8" t="s">
        <v>21</v>
      </c>
      <c r="AX224" s="8" t="s">
        <v>49</v>
      </c>
      <c r="AY224" s="112" t="s">
        <v>83</v>
      </c>
    </row>
    <row r="225" spans="2:65" s="1" customFormat="1" ht="37.9" customHeight="1" x14ac:dyDescent="0.2">
      <c r="B225" s="88"/>
      <c r="C225" s="89" t="s">
        <v>222</v>
      </c>
      <c r="D225" s="89" t="s">
        <v>85</v>
      </c>
      <c r="E225" s="90" t="s">
        <v>223</v>
      </c>
      <c r="F225" s="91" t="s">
        <v>224</v>
      </c>
      <c r="G225" s="92" t="s">
        <v>88</v>
      </c>
      <c r="H225" s="93">
        <v>100.1</v>
      </c>
      <c r="I225" s="94"/>
      <c r="J225" s="93">
        <f>ROUND(I225*H225,3)</f>
        <v>0</v>
      </c>
      <c r="K225" s="95"/>
      <c r="L225" s="19"/>
      <c r="M225" s="96" t="s">
        <v>0</v>
      </c>
      <c r="N225" s="97" t="s">
        <v>31</v>
      </c>
      <c r="P225" s="98">
        <f>O225*H225</f>
        <v>0</v>
      </c>
      <c r="Q225" s="98">
        <v>2.3449999999999999E-3</v>
      </c>
      <c r="R225" s="98">
        <f>Q225*H225</f>
        <v>0.23473449999999998</v>
      </c>
      <c r="S225" s="98">
        <v>0</v>
      </c>
      <c r="T225" s="99">
        <f>S225*H225</f>
        <v>0</v>
      </c>
      <c r="AR225" s="100" t="s">
        <v>89</v>
      </c>
      <c r="AT225" s="100" t="s">
        <v>85</v>
      </c>
      <c r="AU225" s="100" t="s">
        <v>90</v>
      </c>
      <c r="AY225" s="10" t="s">
        <v>83</v>
      </c>
      <c r="BE225" s="101">
        <f>IF(N225="základná",J225,0)</f>
        <v>0</v>
      </c>
      <c r="BF225" s="101">
        <f>IF(N225="znížená",J225,0)</f>
        <v>0</v>
      </c>
      <c r="BG225" s="101">
        <f>IF(N225="zákl. prenesená",J225,0)</f>
        <v>0</v>
      </c>
      <c r="BH225" s="101">
        <f>IF(N225="zníž. prenesená",J225,0)</f>
        <v>0</v>
      </c>
      <c r="BI225" s="101">
        <f>IF(N225="nulová",J225,0)</f>
        <v>0</v>
      </c>
      <c r="BJ225" s="10" t="s">
        <v>90</v>
      </c>
      <c r="BK225" s="102">
        <f>ROUND(I225*H225,3)</f>
        <v>0</v>
      </c>
      <c r="BL225" s="10" t="s">
        <v>89</v>
      </c>
      <c r="BM225" s="100" t="s">
        <v>225</v>
      </c>
    </row>
    <row r="226" spans="2:65" s="7" customFormat="1" ht="11.25" x14ac:dyDescent="0.2">
      <c r="B226" s="103"/>
      <c r="D226" s="104" t="s">
        <v>92</v>
      </c>
      <c r="E226" s="105" t="s">
        <v>0</v>
      </c>
      <c r="F226" s="106" t="s">
        <v>226</v>
      </c>
      <c r="H226" s="107">
        <v>100.1</v>
      </c>
      <c r="I226" s="108"/>
      <c r="L226" s="103"/>
      <c r="M226" s="109"/>
      <c r="T226" s="110"/>
      <c r="AT226" s="105" t="s">
        <v>92</v>
      </c>
      <c r="AU226" s="105" t="s">
        <v>90</v>
      </c>
      <c r="AV226" s="7" t="s">
        <v>90</v>
      </c>
      <c r="AW226" s="7" t="s">
        <v>21</v>
      </c>
      <c r="AX226" s="7" t="s">
        <v>48</v>
      </c>
      <c r="AY226" s="105" t="s">
        <v>83</v>
      </c>
    </row>
    <row r="227" spans="2:65" s="8" customFormat="1" ht="11.25" x14ac:dyDescent="0.2">
      <c r="B227" s="111"/>
      <c r="D227" s="104" t="s">
        <v>92</v>
      </c>
      <c r="E227" s="112" t="s">
        <v>0</v>
      </c>
      <c r="F227" s="113" t="s">
        <v>94</v>
      </c>
      <c r="H227" s="114">
        <v>100.1</v>
      </c>
      <c r="I227" s="115"/>
      <c r="L227" s="111"/>
      <c r="M227" s="116"/>
      <c r="T227" s="117"/>
      <c r="AT227" s="112" t="s">
        <v>92</v>
      </c>
      <c r="AU227" s="112" t="s">
        <v>90</v>
      </c>
      <c r="AV227" s="8" t="s">
        <v>89</v>
      </c>
      <c r="AW227" s="8" t="s">
        <v>21</v>
      </c>
      <c r="AX227" s="8" t="s">
        <v>49</v>
      </c>
      <c r="AY227" s="112" t="s">
        <v>83</v>
      </c>
    </row>
    <row r="228" spans="2:65" s="6" customFormat="1" ht="22.9" customHeight="1" x14ac:dyDescent="0.2">
      <c r="B228" s="76"/>
      <c r="D228" s="77" t="s">
        <v>47</v>
      </c>
      <c r="E228" s="86" t="s">
        <v>99</v>
      </c>
      <c r="F228" s="86" t="s">
        <v>227</v>
      </c>
      <c r="I228" s="79"/>
      <c r="J228" s="87">
        <f>BK228</f>
        <v>0</v>
      </c>
      <c r="L228" s="76"/>
      <c r="M228" s="81"/>
      <c r="P228" s="82">
        <f>SUM(P229:P237)</f>
        <v>0</v>
      </c>
      <c r="R228" s="82">
        <f>SUM(R229:R237)</f>
        <v>6.6629999999999995E-2</v>
      </c>
      <c r="T228" s="83">
        <f>SUM(T229:T237)</f>
        <v>0</v>
      </c>
      <c r="AR228" s="77" t="s">
        <v>49</v>
      </c>
      <c r="AT228" s="84" t="s">
        <v>47</v>
      </c>
      <c r="AU228" s="84" t="s">
        <v>49</v>
      </c>
      <c r="AY228" s="77" t="s">
        <v>83</v>
      </c>
      <c r="BK228" s="85">
        <f>SUM(BK229:BK237)</f>
        <v>0</v>
      </c>
    </row>
    <row r="229" spans="2:65" s="1" customFormat="1" ht="24.2" customHeight="1" x14ac:dyDescent="0.2">
      <c r="B229" s="88"/>
      <c r="C229" s="89" t="s">
        <v>228</v>
      </c>
      <c r="D229" s="89" t="s">
        <v>85</v>
      </c>
      <c r="E229" s="90" t="s">
        <v>229</v>
      </c>
      <c r="F229" s="91" t="s">
        <v>230</v>
      </c>
      <c r="G229" s="92" t="s">
        <v>106</v>
      </c>
      <c r="H229" s="93">
        <v>86</v>
      </c>
      <c r="I229" s="94"/>
      <c r="J229" s="93">
        <f>ROUND(I229*H229,3)</f>
        <v>0</v>
      </c>
      <c r="K229" s="95"/>
      <c r="L229" s="19"/>
      <c r="M229" s="96" t="s">
        <v>0</v>
      </c>
      <c r="N229" s="97" t="s">
        <v>31</v>
      </c>
      <c r="P229" s="98">
        <f>O229*H229</f>
        <v>0</v>
      </c>
      <c r="Q229" s="98">
        <v>3.3E-4</v>
      </c>
      <c r="R229" s="98">
        <f>Q229*H229</f>
        <v>2.8379999999999999E-2</v>
      </c>
      <c r="S229" s="98">
        <v>0</v>
      </c>
      <c r="T229" s="99">
        <f>S229*H229</f>
        <v>0</v>
      </c>
      <c r="AR229" s="100" t="s">
        <v>89</v>
      </c>
      <c r="AT229" s="100" t="s">
        <v>85</v>
      </c>
      <c r="AU229" s="100" t="s">
        <v>90</v>
      </c>
      <c r="AY229" s="10" t="s">
        <v>83</v>
      </c>
      <c r="BE229" s="101">
        <f>IF(N229="základná",J229,0)</f>
        <v>0</v>
      </c>
      <c r="BF229" s="101">
        <f>IF(N229="znížená",J229,0)</f>
        <v>0</v>
      </c>
      <c r="BG229" s="101">
        <f>IF(N229="zákl. prenesená",J229,0)</f>
        <v>0</v>
      </c>
      <c r="BH229" s="101">
        <f>IF(N229="zníž. prenesená",J229,0)</f>
        <v>0</v>
      </c>
      <c r="BI229" s="101">
        <f>IF(N229="nulová",J229,0)</f>
        <v>0</v>
      </c>
      <c r="BJ229" s="10" t="s">
        <v>90</v>
      </c>
      <c r="BK229" s="102">
        <f>ROUND(I229*H229,3)</f>
        <v>0</v>
      </c>
      <c r="BL229" s="10" t="s">
        <v>89</v>
      </c>
      <c r="BM229" s="100" t="s">
        <v>231</v>
      </c>
    </row>
    <row r="230" spans="2:65" s="7" customFormat="1" ht="11.25" x14ac:dyDescent="0.2">
      <c r="B230" s="103"/>
      <c r="D230" s="104" t="s">
        <v>92</v>
      </c>
      <c r="E230" s="105" t="s">
        <v>0</v>
      </c>
      <c r="F230" s="106" t="s">
        <v>232</v>
      </c>
      <c r="H230" s="107">
        <v>86</v>
      </c>
      <c r="I230" s="108"/>
      <c r="L230" s="103"/>
      <c r="M230" s="109"/>
      <c r="T230" s="110"/>
      <c r="AT230" s="105" t="s">
        <v>92</v>
      </c>
      <c r="AU230" s="105" t="s">
        <v>90</v>
      </c>
      <c r="AV230" s="7" t="s">
        <v>90</v>
      </c>
      <c r="AW230" s="7" t="s">
        <v>21</v>
      </c>
      <c r="AX230" s="7" t="s">
        <v>48</v>
      </c>
      <c r="AY230" s="105" t="s">
        <v>83</v>
      </c>
    </row>
    <row r="231" spans="2:65" s="8" customFormat="1" ht="11.25" x14ac:dyDescent="0.2">
      <c r="B231" s="111"/>
      <c r="D231" s="104" t="s">
        <v>92</v>
      </c>
      <c r="E231" s="112" t="s">
        <v>0</v>
      </c>
      <c r="F231" s="113" t="s">
        <v>94</v>
      </c>
      <c r="H231" s="114">
        <v>86</v>
      </c>
      <c r="I231" s="115"/>
      <c r="L231" s="111"/>
      <c r="M231" s="116"/>
      <c r="T231" s="117"/>
      <c r="AT231" s="112" t="s">
        <v>92</v>
      </c>
      <c r="AU231" s="112" t="s">
        <v>90</v>
      </c>
      <c r="AV231" s="8" t="s">
        <v>89</v>
      </c>
      <c r="AW231" s="8" t="s">
        <v>21</v>
      </c>
      <c r="AX231" s="8" t="s">
        <v>49</v>
      </c>
      <c r="AY231" s="112" t="s">
        <v>83</v>
      </c>
    </row>
    <row r="232" spans="2:65" s="1" customFormat="1" ht="24.2" customHeight="1" x14ac:dyDescent="0.2">
      <c r="B232" s="88"/>
      <c r="C232" s="118" t="s">
        <v>233</v>
      </c>
      <c r="D232" s="118" t="s">
        <v>184</v>
      </c>
      <c r="E232" s="119" t="s">
        <v>234</v>
      </c>
      <c r="F232" s="120" t="s">
        <v>235</v>
      </c>
      <c r="G232" s="121" t="s">
        <v>106</v>
      </c>
      <c r="H232" s="122">
        <v>86</v>
      </c>
      <c r="I232" s="123"/>
      <c r="J232" s="122">
        <f>ROUND(I232*H232,3)</f>
        <v>0</v>
      </c>
      <c r="K232" s="124"/>
      <c r="L232" s="125"/>
      <c r="M232" s="126" t="s">
        <v>0</v>
      </c>
      <c r="N232" s="127" t="s">
        <v>31</v>
      </c>
      <c r="P232" s="98">
        <f>O232*H232</f>
        <v>0</v>
      </c>
      <c r="Q232" s="98">
        <v>0</v>
      </c>
      <c r="R232" s="98">
        <f>Q232*H232</f>
        <v>0</v>
      </c>
      <c r="S232" s="98">
        <v>0</v>
      </c>
      <c r="T232" s="99">
        <f>S232*H232</f>
        <v>0</v>
      </c>
      <c r="AR232" s="100" t="s">
        <v>124</v>
      </c>
      <c r="AT232" s="100" t="s">
        <v>184</v>
      </c>
      <c r="AU232" s="100" t="s">
        <v>90</v>
      </c>
      <c r="AY232" s="10" t="s">
        <v>83</v>
      </c>
      <c r="BE232" s="101">
        <f>IF(N232="základná",J232,0)</f>
        <v>0</v>
      </c>
      <c r="BF232" s="101">
        <f>IF(N232="znížená",J232,0)</f>
        <v>0</v>
      </c>
      <c r="BG232" s="101">
        <f>IF(N232="zákl. prenesená",J232,0)</f>
        <v>0</v>
      </c>
      <c r="BH232" s="101">
        <f>IF(N232="zníž. prenesená",J232,0)</f>
        <v>0</v>
      </c>
      <c r="BI232" s="101">
        <f>IF(N232="nulová",J232,0)</f>
        <v>0</v>
      </c>
      <c r="BJ232" s="10" t="s">
        <v>90</v>
      </c>
      <c r="BK232" s="102">
        <f>ROUND(I232*H232,3)</f>
        <v>0</v>
      </c>
      <c r="BL232" s="10" t="s">
        <v>89</v>
      </c>
      <c r="BM232" s="100" t="s">
        <v>236</v>
      </c>
    </row>
    <row r="233" spans="2:65" s="7" customFormat="1" ht="11.25" x14ac:dyDescent="0.2">
      <c r="B233" s="103"/>
      <c r="D233" s="104" t="s">
        <v>92</v>
      </c>
      <c r="E233" s="105" t="s">
        <v>0</v>
      </c>
      <c r="F233" s="106" t="s">
        <v>237</v>
      </c>
      <c r="H233" s="107">
        <v>86</v>
      </c>
      <c r="I233" s="108"/>
      <c r="L233" s="103"/>
      <c r="M233" s="109"/>
      <c r="T233" s="110"/>
      <c r="AT233" s="105" t="s">
        <v>92</v>
      </c>
      <c r="AU233" s="105" t="s">
        <v>90</v>
      </c>
      <c r="AV233" s="7" t="s">
        <v>90</v>
      </c>
      <c r="AW233" s="7" t="s">
        <v>21</v>
      </c>
      <c r="AX233" s="7" t="s">
        <v>48</v>
      </c>
      <c r="AY233" s="105" t="s">
        <v>83</v>
      </c>
    </row>
    <row r="234" spans="2:65" s="8" customFormat="1" ht="11.25" x14ac:dyDescent="0.2">
      <c r="B234" s="111"/>
      <c r="D234" s="104" t="s">
        <v>92</v>
      </c>
      <c r="E234" s="112" t="s">
        <v>0</v>
      </c>
      <c r="F234" s="113" t="s">
        <v>94</v>
      </c>
      <c r="H234" s="114">
        <v>86</v>
      </c>
      <c r="I234" s="115"/>
      <c r="L234" s="111"/>
      <c r="M234" s="116"/>
      <c r="T234" s="117"/>
      <c r="AT234" s="112" t="s">
        <v>92</v>
      </c>
      <c r="AU234" s="112" t="s">
        <v>90</v>
      </c>
      <c r="AV234" s="8" t="s">
        <v>89</v>
      </c>
      <c r="AW234" s="8" t="s">
        <v>21</v>
      </c>
      <c r="AX234" s="8" t="s">
        <v>49</v>
      </c>
      <c r="AY234" s="112" t="s">
        <v>83</v>
      </c>
    </row>
    <row r="235" spans="2:65" s="1" customFormat="1" ht="24.2" customHeight="1" x14ac:dyDescent="0.2">
      <c r="B235" s="88"/>
      <c r="C235" s="89" t="s">
        <v>238</v>
      </c>
      <c r="D235" s="89" t="s">
        <v>85</v>
      </c>
      <c r="E235" s="90" t="s">
        <v>239</v>
      </c>
      <c r="F235" s="91" t="s">
        <v>240</v>
      </c>
      <c r="G235" s="92" t="s">
        <v>106</v>
      </c>
      <c r="H235" s="93">
        <v>50</v>
      </c>
      <c r="I235" s="94"/>
      <c r="J235" s="93">
        <f>ROUND(I235*H235,3)</f>
        <v>0</v>
      </c>
      <c r="K235" s="95"/>
      <c r="L235" s="19"/>
      <c r="M235" s="96" t="s">
        <v>0</v>
      </c>
      <c r="N235" s="97" t="s">
        <v>31</v>
      </c>
      <c r="P235" s="98">
        <f>O235*H235</f>
        <v>0</v>
      </c>
      <c r="Q235" s="98">
        <v>7.6499999999999995E-4</v>
      </c>
      <c r="R235" s="98">
        <f>Q235*H235</f>
        <v>3.8249999999999999E-2</v>
      </c>
      <c r="S235" s="98">
        <v>0</v>
      </c>
      <c r="T235" s="99">
        <f>S235*H235</f>
        <v>0</v>
      </c>
      <c r="AR235" s="100" t="s">
        <v>89</v>
      </c>
      <c r="AT235" s="100" t="s">
        <v>85</v>
      </c>
      <c r="AU235" s="100" t="s">
        <v>90</v>
      </c>
      <c r="AY235" s="10" t="s">
        <v>83</v>
      </c>
      <c r="BE235" s="101">
        <f>IF(N235="základná",J235,0)</f>
        <v>0</v>
      </c>
      <c r="BF235" s="101">
        <f>IF(N235="znížená",J235,0)</f>
        <v>0</v>
      </c>
      <c r="BG235" s="101">
        <f>IF(N235="zákl. prenesená",J235,0)</f>
        <v>0</v>
      </c>
      <c r="BH235" s="101">
        <f>IF(N235="zníž. prenesená",J235,0)</f>
        <v>0</v>
      </c>
      <c r="BI235" s="101">
        <f>IF(N235="nulová",J235,0)</f>
        <v>0</v>
      </c>
      <c r="BJ235" s="10" t="s">
        <v>90</v>
      </c>
      <c r="BK235" s="102">
        <f>ROUND(I235*H235,3)</f>
        <v>0</v>
      </c>
      <c r="BL235" s="10" t="s">
        <v>89</v>
      </c>
      <c r="BM235" s="100" t="s">
        <v>241</v>
      </c>
    </row>
    <row r="236" spans="2:65" s="7" customFormat="1" ht="11.25" x14ac:dyDescent="0.2">
      <c r="B236" s="103"/>
      <c r="D236" s="104" t="s">
        <v>92</v>
      </c>
      <c r="E236" s="105" t="s">
        <v>0</v>
      </c>
      <c r="F236" s="106" t="s">
        <v>199</v>
      </c>
      <c r="H236" s="107">
        <v>50</v>
      </c>
      <c r="I236" s="108"/>
      <c r="L236" s="103"/>
      <c r="M236" s="109"/>
      <c r="T236" s="110"/>
      <c r="AT236" s="105" t="s">
        <v>92</v>
      </c>
      <c r="AU236" s="105" t="s">
        <v>90</v>
      </c>
      <c r="AV236" s="7" t="s">
        <v>90</v>
      </c>
      <c r="AW236" s="7" t="s">
        <v>21</v>
      </c>
      <c r="AX236" s="7" t="s">
        <v>48</v>
      </c>
      <c r="AY236" s="105" t="s">
        <v>83</v>
      </c>
    </row>
    <row r="237" spans="2:65" s="8" customFormat="1" ht="11.25" x14ac:dyDescent="0.2">
      <c r="B237" s="111"/>
      <c r="D237" s="104" t="s">
        <v>92</v>
      </c>
      <c r="E237" s="112" t="s">
        <v>0</v>
      </c>
      <c r="F237" s="113" t="s">
        <v>94</v>
      </c>
      <c r="H237" s="114">
        <v>50</v>
      </c>
      <c r="I237" s="115"/>
      <c r="L237" s="111"/>
      <c r="M237" s="116"/>
      <c r="T237" s="117"/>
      <c r="AT237" s="112" t="s">
        <v>92</v>
      </c>
      <c r="AU237" s="112" t="s">
        <v>90</v>
      </c>
      <c r="AV237" s="8" t="s">
        <v>89</v>
      </c>
      <c r="AW237" s="8" t="s">
        <v>21</v>
      </c>
      <c r="AX237" s="8" t="s">
        <v>49</v>
      </c>
      <c r="AY237" s="112" t="s">
        <v>83</v>
      </c>
    </row>
    <row r="238" spans="2:65" s="6" customFormat="1" ht="22.9" customHeight="1" x14ac:dyDescent="0.2">
      <c r="B238" s="76"/>
      <c r="D238" s="77" t="s">
        <v>47</v>
      </c>
      <c r="E238" s="86" t="s">
        <v>89</v>
      </c>
      <c r="F238" s="86" t="s">
        <v>242</v>
      </c>
      <c r="I238" s="79"/>
      <c r="J238" s="87">
        <f>BK238</f>
        <v>0</v>
      </c>
      <c r="L238" s="76"/>
      <c r="M238" s="81"/>
      <c r="P238" s="82">
        <f>SUM(P239:P242)</f>
        <v>0</v>
      </c>
      <c r="R238" s="82">
        <f>SUM(R239:R242)</f>
        <v>1.1579999999999999</v>
      </c>
      <c r="T238" s="83">
        <f>SUM(T239:T242)</f>
        <v>0</v>
      </c>
      <c r="AR238" s="77" t="s">
        <v>49</v>
      </c>
      <c r="AT238" s="84" t="s">
        <v>47</v>
      </c>
      <c r="AU238" s="84" t="s">
        <v>49</v>
      </c>
      <c r="AY238" s="77" t="s">
        <v>83</v>
      </c>
      <c r="BK238" s="85">
        <f>SUM(BK239:BK242)</f>
        <v>0</v>
      </c>
    </row>
    <row r="239" spans="2:65" s="1" customFormat="1" ht="24.2" customHeight="1" x14ac:dyDescent="0.2">
      <c r="B239" s="88"/>
      <c r="C239" s="89" t="s">
        <v>243</v>
      </c>
      <c r="D239" s="89" t="s">
        <v>85</v>
      </c>
      <c r="E239" s="90" t="s">
        <v>244</v>
      </c>
      <c r="F239" s="91" t="s">
        <v>245</v>
      </c>
      <c r="G239" s="92" t="s">
        <v>246</v>
      </c>
      <c r="H239" s="93">
        <v>5</v>
      </c>
      <c r="I239" s="94"/>
      <c r="J239" s="93">
        <f>ROUND(I239*H239,3)</f>
        <v>0</v>
      </c>
      <c r="K239" s="95"/>
      <c r="L239" s="19"/>
      <c r="M239" s="96" t="s">
        <v>0</v>
      </c>
      <c r="N239" s="97" t="s">
        <v>31</v>
      </c>
      <c r="P239" s="98">
        <f>O239*H239</f>
        <v>0</v>
      </c>
      <c r="Q239" s="98">
        <v>6.6E-3</v>
      </c>
      <c r="R239" s="98">
        <f>Q239*H239</f>
        <v>3.3000000000000002E-2</v>
      </c>
      <c r="S239" s="98">
        <v>0</v>
      </c>
      <c r="T239" s="99">
        <f>S239*H239</f>
        <v>0</v>
      </c>
      <c r="AR239" s="100" t="s">
        <v>89</v>
      </c>
      <c r="AT239" s="100" t="s">
        <v>85</v>
      </c>
      <c r="AU239" s="100" t="s">
        <v>90</v>
      </c>
      <c r="AY239" s="10" t="s">
        <v>83</v>
      </c>
      <c r="BE239" s="101">
        <f>IF(N239="základná",J239,0)</f>
        <v>0</v>
      </c>
      <c r="BF239" s="101">
        <f>IF(N239="znížená",J239,0)</f>
        <v>0</v>
      </c>
      <c r="BG239" s="101">
        <f>IF(N239="zákl. prenesená",J239,0)</f>
        <v>0</v>
      </c>
      <c r="BH239" s="101">
        <f>IF(N239="zníž. prenesená",J239,0)</f>
        <v>0</v>
      </c>
      <c r="BI239" s="101">
        <f>IF(N239="nulová",J239,0)</f>
        <v>0</v>
      </c>
      <c r="BJ239" s="10" t="s">
        <v>90</v>
      </c>
      <c r="BK239" s="102">
        <f>ROUND(I239*H239,3)</f>
        <v>0</v>
      </c>
      <c r="BL239" s="10" t="s">
        <v>89</v>
      </c>
      <c r="BM239" s="100" t="s">
        <v>247</v>
      </c>
    </row>
    <row r="240" spans="2:65" s="7" customFormat="1" ht="11.25" x14ac:dyDescent="0.2">
      <c r="B240" s="103"/>
      <c r="D240" s="104" t="s">
        <v>92</v>
      </c>
      <c r="E240" s="105" t="s">
        <v>0</v>
      </c>
      <c r="F240" s="106" t="s">
        <v>248</v>
      </c>
      <c r="H240" s="107">
        <v>5</v>
      </c>
      <c r="I240" s="108"/>
      <c r="L240" s="103"/>
      <c r="M240" s="109"/>
      <c r="T240" s="110"/>
      <c r="AT240" s="105" t="s">
        <v>92</v>
      </c>
      <c r="AU240" s="105" t="s">
        <v>90</v>
      </c>
      <c r="AV240" s="7" t="s">
        <v>90</v>
      </c>
      <c r="AW240" s="7" t="s">
        <v>21</v>
      </c>
      <c r="AX240" s="7" t="s">
        <v>48</v>
      </c>
      <c r="AY240" s="105" t="s">
        <v>83</v>
      </c>
    </row>
    <row r="241" spans="2:65" s="8" customFormat="1" ht="11.25" x14ac:dyDescent="0.2">
      <c r="B241" s="111"/>
      <c r="D241" s="104" t="s">
        <v>92</v>
      </c>
      <c r="E241" s="112" t="s">
        <v>0</v>
      </c>
      <c r="F241" s="113" t="s">
        <v>94</v>
      </c>
      <c r="H241" s="114">
        <v>5</v>
      </c>
      <c r="I241" s="115"/>
      <c r="L241" s="111"/>
      <c r="M241" s="116"/>
      <c r="T241" s="117"/>
      <c r="AT241" s="112" t="s">
        <v>92</v>
      </c>
      <c r="AU241" s="112" t="s">
        <v>90</v>
      </c>
      <c r="AV241" s="8" t="s">
        <v>89</v>
      </c>
      <c r="AW241" s="8" t="s">
        <v>21</v>
      </c>
      <c r="AX241" s="8" t="s">
        <v>49</v>
      </c>
      <c r="AY241" s="112" t="s">
        <v>83</v>
      </c>
    </row>
    <row r="242" spans="2:65" s="1" customFormat="1" ht="21.75" customHeight="1" x14ac:dyDescent="0.2">
      <c r="B242" s="88"/>
      <c r="C242" s="118" t="s">
        <v>249</v>
      </c>
      <c r="D242" s="118" t="s">
        <v>184</v>
      </c>
      <c r="E242" s="119" t="s">
        <v>250</v>
      </c>
      <c r="F242" s="120" t="s">
        <v>251</v>
      </c>
      <c r="G242" s="121" t="s">
        <v>246</v>
      </c>
      <c r="H242" s="122">
        <v>5</v>
      </c>
      <c r="I242" s="123"/>
      <c r="J242" s="122">
        <f>ROUND(I242*H242,3)</f>
        <v>0</v>
      </c>
      <c r="K242" s="124"/>
      <c r="L242" s="125"/>
      <c r="M242" s="126" t="s">
        <v>0</v>
      </c>
      <c r="N242" s="127" t="s">
        <v>31</v>
      </c>
      <c r="P242" s="98">
        <f>O242*H242</f>
        <v>0</v>
      </c>
      <c r="Q242" s="98">
        <v>0.22500000000000001</v>
      </c>
      <c r="R242" s="98">
        <f>Q242*H242</f>
        <v>1.125</v>
      </c>
      <c r="S242" s="98">
        <v>0</v>
      </c>
      <c r="T242" s="99">
        <f>S242*H242</f>
        <v>0</v>
      </c>
      <c r="AR242" s="100" t="s">
        <v>124</v>
      </c>
      <c r="AT242" s="100" t="s">
        <v>184</v>
      </c>
      <c r="AU242" s="100" t="s">
        <v>90</v>
      </c>
      <c r="AY242" s="10" t="s">
        <v>83</v>
      </c>
      <c r="BE242" s="101">
        <f>IF(N242="základná",J242,0)</f>
        <v>0</v>
      </c>
      <c r="BF242" s="101">
        <f>IF(N242="znížená",J242,0)</f>
        <v>0</v>
      </c>
      <c r="BG242" s="101">
        <f>IF(N242="zákl. prenesená",J242,0)</f>
        <v>0</v>
      </c>
      <c r="BH242" s="101">
        <f>IF(N242="zníž. prenesená",J242,0)</f>
        <v>0</v>
      </c>
      <c r="BI242" s="101">
        <f>IF(N242="nulová",J242,0)</f>
        <v>0</v>
      </c>
      <c r="BJ242" s="10" t="s">
        <v>90</v>
      </c>
      <c r="BK242" s="102">
        <f>ROUND(I242*H242,3)</f>
        <v>0</v>
      </c>
      <c r="BL242" s="10" t="s">
        <v>89</v>
      </c>
      <c r="BM242" s="100" t="s">
        <v>252</v>
      </c>
    </row>
    <row r="243" spans="2:65" s="6" customFormat="1" ht="22.9" customHeight="1" x14ac:dyDescent="0.2">
      <c r="B243" s="76"/>
      <c r="D243" s="77" t="s">
        <v>47</v>
      </c>
      <c r="E243" s="86" t="s">
        <v>109</v>
      </c>
      <c r="F243" s="86" t="s">
        <v>253</v>
      </c>
      <c r="I243" s="79"/>
      <c r="J243" s="87">
        <f>BK243</f>
        <v>0</v>
      </c>
      <c r="L243" s="76"/>
      <c r="M243" s="81"/>
      <c r="P243" s="82">
        <f>SUM(P244:P300)</f>
        <v>0</v>
      </c>
      <c r="R243" s="82">
        <f>SUM(R244:R300)</f>
        <v>6768.7153392650007</v>
      </c>
      <c r="T243" s="83">
        <f>SUM(T244:T300)</f>
        <v>0</v>
      </c>
      <c r="AR243" s="77" t="s">
        <v>49</v>
      </c>
      <c r="AT243" s="84" t="s">
        <v>47</v>
      </c>
      <c r="AU243" s="84" t="s">
        <v>49</v>
      </c>
      <c r="AY243" s="77" t="s">
        <v>83</v>
      </c>
      <c r="BK243" s="85">
        <f>SUM(BK244:BK300)</f>
        <v>0</v>
      </c>
    </row>
    <row r="244" spans="2:65" s="1" customFormat="1" ht="33" customHeight="1" x14ac:dyDescent="0.2">
      <c r="B244" s="88"/>
      <c r="C244" s="89" t="s">
        <v>254</v>
      </c>
      <c r="D244" s="89" t="s">
        <v>85</v>
      </c>
      <c r="E244" s="90" t="s">
        <v>255</v>
      </c>
      <c r="F244" s="91" t="s">
        <v>256</v>
      </c>
      <c r="G244" s="92" t="s">
        <v>88</v>
      </c>
      <c r="H244" s="93">
        <v>112</v>
      </c>
      <c r="I244" s="94"/>
      <c r="J244" s="93">
        <f>ROUND(I244*H244,3)</f>
        <v>0</v>
      </c>
      <c r="K244" s="95"/>
      <c r="L244" s="19"/>
      <c r="M244" s="96" t="s">
        <v>0</v>
      </c>
      <c r="N244" s="97" t="s">
        <v>31</v>
      </c>
      <c r="P244" s="98">
        <f>O244*H244</f>
        <v>0</v>
      </c>
      <c r="Q244" s="98">
        <v>0.18906999999999999</v>
      </c>
      <c r="R244" s="98">
        <f>Q244*H244</f>
        <v>21.175839999999997</v>
      </c>
      <c r="S244" s="98">
        <v>0</v>
      </c>
      <c r="T244" s="99">
        <f>S244*H244</f>
        <v>0</v>
      </c>
      <c r="AR244" s="100" t="s">
        <v>89</v>
      </c>
      <c r="AT244" s="100" t="s">
        <v>85</v>
      </c>
      <c r="AU244" s="100" t="s">
        <v>90</v>
      </c>
      <c r="AY244" s="10" t="s">
        <v>83</v>
      </c>
      <c r="BE244" s="101">
        <f>IF(N244="základná",J244,0)</f>
        <v>0</v>
      </c>
      <c r="BF244" s="101">
        <f>IF(N244="znížená",J244,0)</f>
        <v>0</v>
      </c>
      <c r="BG244" s="101">
        <f>IF(N244="zákl. prenesená",J244,0)</f>
        <v>0</v>
      </c>
      <c r="BH244" s="101">
        <f>IF(N244="zníž. prenesená",J244,0)</f>
        <v>0</v>
      </c>
      <c r="BI244" s="101">
        <f>IF(N244="nulová",J244,0)</f>
        <v>0</v>
      </c>
      <c r="BJ244" s="10" t="s">
        <v>90</v>
      </c>
      <c r="BK244" s="102">
        <f>ROUND(I244*H244,3)</f>
        <v>0</v>
      </c>
      <c r="BL244" s="10" t="s">
        <v>89</v>
      </c>
      <c r="BM244" s="100" t="s">
        <v>257</v>
      </c>
    </row>
    <row r="245" spans="2:65" s="7" customFormat="1" ht="11.25" x14ac:dyDescent="0.2">
      <c r="B245" s="103"/>
      <c r="D245" s="104" t="s">
        <v>92</v>
      </c>
      <c r="E245" s="105" t="s">
        <v>0</v>
      </c>
      <c r="F245" s="106" t="s">
        <v>258</v>
      </c>
      <c r="H245" s="107">
        <v>112</v>
      </c>
      <c r="I245" s="108"/>
      <c r="L245" s="103"/>
      <c r="M245" s="109"/>
      <c r="T245" s="110"/>
      <c r="AT245" s="105" t="s">
        <v>92</v>
      </c>
      <c r="AU245" s="105" t="s">
        <v>90</v>
      </c>
      <c r="AV245" s="7" t="s">
        <v>90</v>
      </c>
      <c r="AW245" s="7" t="s">
        <v>21</v>
      </c>
      <c r="AX245" s="7" t="s">
        <v>48</v>
      </c>
      <c r="AY245" s="105" t="s">
        <v>83</v>
      </c>
    </row>
    <row r="246" spans="2:65" s="8" customFormat="1" ht="11.25" x14ac:dyDescent="0.2">
      <c r="B246" s="111"/>
      <c r="D246" s="104" t="s">
        <v>92</v>
      </c>
      <c r="E246" s="112" t="s">
        <v>0</v>
      </c>
      <c r="F246" s="113" t="s">
        <v>94</v>
      </c>
      <c r="H246" s="114">
        <v>112</v>
      </c>
      <c r="I246" s="115"/>
      <c r="L246" s="111"/>
      <c r="M246" s="116"/>
      <c r="T246" s="117"/>
      <c r="AT246" s="112" t="s">
        <v>92</v>
      </c>
      <c r="AU246" s="112" t="s">
        <v>90</v>
      </c>
      <c r="AV246" s="8" t="s">
        <v>89</v>
      </c>
      <c r="AW246" s="8" t="s">
        <v>21</v>
      </c>
      <c r="AX246" s="8" t="s">
        <v>49</v>
      </c>
      <c r="AY246" s="112" t="s">
        <v>83</v>
      </c>
    </row>
    <row r="247" spans="2:65" s="1" customFormat="1" ht="33" customHeight="1" x14ac:dyDescent="0.2">
      <c r="B247" s="88"/>
      <c r="C247" s="89" t="s">
        <v>259</v>
      </c>
      <c r="D247" s="89" t="s">
        <v>85</v>
      </c>
      <c r="E247" s="90" t="s">
        <v>260</v>
      </c>
      <c r="F247" s="91" t="s">
        <v>261</v>
      </c>
      <c r="G247" s="92" t="s">
        <v>88</v>
      </c>
      <c r="H247" s="93">
        <v>2934</v>
      </c>
      <c r="I247" s="94"/>
      <c r="J247" s="93">
        <f>ROUND(I247*H247,3)</f>
        <v>0</v>
      </c>
      <c r="K247" s="95"/>
      <c r="L247" s="19"/>
      <c r="M247" s="96" t="s">
        <v>0</v>
      </c>
      <c r="N247" s="97" t="s">
        <v>31</v>
      </c>
      <c r="P247" s="98">
        <f>O247*H247</f>
        <v>0</v>
      </c>
      <c r="Q247" s="98">
        <v>0.37080000000000002</v>
      </c>
      <c r="R247" s="98">
        <f>Q247*H247</f>
        <v>1087.9272000000001</v>
      </c>
      <c r="S247" s="98">
        <v>0</v>
      </c>
      <c r="T247" s="99">
        <f>S247*H247</f>
        <v>0</v>
      </c>
      <c r="AR247" s="100" t="s">
        <v>89</v>
      </c>
      <c r="AT247" s="100" t="s">
        <v>85</v>
      </c>
      <c r="AU247" s="100" t="s">
        <v>90</v>
      </c>
      <c r="AY247" s="10" t="s">
        <v>83</v>
      </c>
      <c r="BE247" s="101">
        <f>IF(N247="základná",J247,0)</f>
        <v>0</v>
      </c>
      <c r="BF247" s="101">
        <f>IF(N247="znížená",J247,0)</f>
        <v>0</v>
      </c>
      <c r="BG247" s="101">
        <f>IF(N247="zákl. prenesená",J247,0)</f>
        <v>0</v>
      </c>
      <c r="BH247" s="101">
        <f>IF(N247="zníž. prenesená",J247,0)</f>
        <v>0</v>
      </c>
      <c r="BI247" s="101">
        <f>IF(N247="nulová",J247,0)</f>
        <v>0</v>
      </c>
      <c r="BJ247" s="10" t="s">
        <v>90</v>
      </c>
      <c r="BK247" s="102">
        <f>ROUND(I247*H247,3)</f>
        <v>0</v>
      </c>
      <c r="BL247" s="10" t="s">
        <v>89</v>
      </c>
      <c r="BM247" s="100" t="s">
        <v>262</v>
      </c>
    </row>
    <row r="248" spans="2:65" s="7" customFormat="1" ht="11.25" x14ac:dyDescent="0.2">
      <c r="B248" s="103"/>
      <c r="D248" s="104" t="s">
        <v>92</v>
      </c>
      <c r="E248" s="105" t="s">
        <v>0</v>
      </c>
      <c r="F248" s="106" t="s">
        <v>192</v>
      </c>
      <c r="H248" s="107">
        <v>2712</v>
      </c>
      <c r="I248" s="108"/>
      <c r="L248" s="103"/>
      <c r="M248" s="109"/>
      <c r="T248" s="110"/>
      <c r="AT248" s="105" t="s">
        <v>92</v>
      </c>
      <c r="AU248" s="105" t="s">
        <v>90</v>
      </c>
      <c r="AV248" s="7" t="s">
        <v>90</v>
      </c>
      <c r="AW248" s="7" t="s">
        <v>21</v>
      </c>
      <c r="AX248" s="7" t="s">
        <v>48</v>
      </c>
      <c r="AY248" s="105" t="s">
        <v>83</v>
      </c>
    </row>
    <row r="249" spans="2:65" s="7" customFormat="1" ht="11.25" x14ac:dyDescent="0.2">
      <c r="B249" s="103"/>
      <c r="D249" s="104" t="s">
        <v>92</v>
      </c>
      <c r="E249" s="105" t="s">
        <v>0</v>
      </c>
      <c r="F249" s="106" t="s">
        <v>263</v>
      </c>
      <c r="H249" s="107">
        <v>131</v>
      </c>
      <c r="I249" s="108"/>
      <c r="L249" s="103"/>
      <c r="M249" s="109"/>
      <c r="T249" s="110"/>
      <c r="AT249" s="105" t="s">
        <v>92</v>
      </c>
      <c r="AU249" s="105" t="s">
        <v>90</v>
      </c>
      <c r="AV249" s="7" t="s">
        <v>90</v>
      </c>
      <c r="AW249" s="7" t="s">
        <v>21</v>
      </c>
      <c r="AX249" s="7" t="s">
        <v>48</v>
      </c>
      <c r="AY249" s="105" t="s">
        <v>83</v>
      </c>
    </row>
    <row r="250" spans="2:65" s="7" customFormat="1" ht="11.25" x14ac:dyDescent="0.2">
      <c r="B250" s="103"/>
      <c r="D250" s="104" t="s">
        <v>92</v>
      </c>
      <c r="E250" s="105" t="s">
        <v>0</v>
      </c>
      <c r="F250" s="106" t="s">
        <v>194</v>
      </c>
      <c r="H250" s="107">
        <v>91</v>
      </c>
      <c r="I250" s="108"/>
      <c r="L250" s="103"/>
      <c r="M250" s="109"/>
      <c r="T250" s="110"/>
      <c r="AT250" s="105" t="s">
        <v>92</v>
      </c>
      <c r="AU250" s="105" t="s">
        <v>90</v>
      </c>
      <c r="AV250" s="7" t="s">
        <v>90</v>
      </c>
      <c r="AW250" s="7" t="s">
        <v>21</v>
      </c>
      <c r="AX250" s="7" t="s">
        <v>48</v>
      </c>
      <c r="AY250" s="105" t="s">
        <v>83</v>
      </c>
    </row>
    <row r="251" spans="2:65" s="8" customFormat="1" ht="11.25" x14ac:dyDescent="0.2">
      <c r="B251" s="111"/>
      <c r="D251" s="104" t="s">
        <v>92</v>
      </c>
      <c r="E251" s="112" t="s">
        <v>0</v>
      </c>
      <c r="F251" s="113" t="s">
        <v>94</v>
      </c>
      <c r="H251" s="114">
        <v>2934</v>
      </c>
      <c r="I251" s="115"/>
      <c r="L251" s="111"/>
      <c r="M251" s="116"/>
      <c r="T251" s="117"/>
      <c r="AT251" s="112" t="s">
        <v>92</v>
      </c>
      <c r="AU251" s="112" t="s">
        <v>90</v>
      </c>
      <c r="AV251" s="8" t="s">
        <v>89</v>
      </c>
      <c r="AW251" s="8" t="s">
        <v>21</v>
      </c>
      <c r="AX251" s="8" t="s">
        <v>49</v>
      </c>
      <c r="AY251" s="112" t="s">
        <v>83</v>
      </c>
    </row>
    <row r="252" spans="2:65" s="1" customFormat="1" ht="33" customHeight="1" x14ac:dyDescent="0.2">
      <c r="B252" s="88"/>
      <c r="C252" s="89" t="s">
        <v>264</v>
      </c>
      <c r="D252" s="89" t="s">
        <v>85</v>
      </c>
      <c r="E252" s="90" t="s">
        <v>265</v>
      </c>
      <c r="F252" s="91" t="s">
        <v>266</v>
      </c>
      <c r="G252" s="92" t="s">
        <v>88</v>
      </c>
      <c r="H252" s="93">
        <v>2803</v>
      </c>
      <c r="I252" s="94"/>
      <c r="J252" s="93">
        <f>ROUND(I252*H252,3)</f>
        <v>0</v>
      </c>
      <c r="K252" s="95"/>
      <c r="L252" s="19"/>
      <c r="M252" s="96" t="s">
        <v>0</v>
      </c>
      <c r="N252" s="97" t="s">
        <v>31</v>
      </c>
      <c r="P252" s="98">
        <f>O252*H252</f>
        <v>0</v>
      </c>
      <c r="Q252" s="98">
        <v>0.63</v>
      </c>
      <c r="R252" s="98">
        <f>Q252*H252</f>
        <v>1765.89</v>
      </c>
      <c r="S252" s="98">
        <v>0</v>
      </c>
      <c r="T252" s="99">
        <f>S252*H252</f>
        <v>0</v>
      </c>
      <c r="AR252" s="100" t="s">
        <v>89</v>
      </c>
      <c r="AT252" s="100" t="s">
        <v>85</v>
      </c>
      <c r="AU252" s="100" t="s">
        <v>90</v>
      </c>
      <c r="AY252" s="10" t="s">
        <v>83</v>
      </c>
      <c r="BE252" s="101">
        <f>IF(N252="základná",J252,0)</f>
        <v>0</v>
      </c>
      <c r="BF252" s="101">
        <f>IF(N252="znížená",J252,0)</f>
        <v>0</v>
      </c>
      <c r="BG252" s="101">
        <f>IF(N252="zákl. prenesená",J252,0)</f>
        <v>0</v>
      </c>
      <c r="BH252" s="101">
        <f>IF(N252="zníž. prenesená",J252,0)</f>
        <v>0</v>
      </c>
      <c r="BI252" s="101">
        <f>IF(N252="nulová",J252,0)</f>
        <v>0</v>
      </c>
      <c r="BJ252" s="10" t="s">
        <v>90</v>
      </c>
      <c r="BK252" s="102">
        <f>ROUND(I252*H252,3)</f>
        <v>0</v>
      </c>
      <c r="BL252" s="10" t="s">
        <v>89</v>
      </c>
      <c r="BM252" s="100" t="s">
        <v>267</v>
      </c>
    </row>
    <row r="253" spans="2:65" s="7" customFormat="1" ht="11.25" x14ac:dyDescent="0.2">
      <c r="B253" s="103"/>
      <c r="D253" s="104" t="s">
        <v>92</v>
      </c>
      <c r="E253" s="105" t="s">
        <v>0</v>
      </c>
      <c r="F253" s="106" t="s">
        <v>192</v>
      </c>
      <c r="H253" s="107">
        <v>2712</v>
      </c>
      <c r="I253" s="108"/>
      <c r="L253" s="103"/>
      <c r="M253" s="109"/>
      <c r="T253" s="110"/>
      <c r="AT253" s="105" t="s">
        <v>92</v>
      </c>
      <c r="AU253" s="105" t="s">
        <v>90</v>
      </c>
      <c r="AV253" s="7" t="s">
        <v>90</v>
      </c>
      <c r="AW253" s="7" t="s">
        <v>21</v>
      </c>
      <c r="AX253" s="7" t="s">
        <v>48</v>
      </c>
      <c r="AY253" s="105" t="s">
        <v>83</v>
      </c>
    </row>
    <row r="254" spans="2:65" s="7" customFormat="1" ht="11.25" x14ac:dyDescent="0.2">
      <c r="B254" s="103"/>
      <c r="D254" s="104" t="s">
        <v>92</v>
      </c>
      <c r="E254" s="105" t="s">
        <v>0</v>
      </c>
      <c r="F254" s="106" t="s">
        <v>194</v>
      </c>
      <c r="H254" s="107">
        <v>91</v>
      </c>
      <c r="I254" s="108"/>
      <c r="L254" s="103"/>
      <c r="M254" s="109"/>
      <c r="T254" s="110"/>
      <c r="AT254" s="105" t="s">
        <v>92</v>
      </c>
      <c r="AU254" s="105" t="s">
        <v>90</v>
      </c>
      <c r="AV254" s="7" t="s">
        <v>90</v>
      </c>
      <c r="AW254" s="7" t="s">
        <v>21</v>
      </c>
      <c r="AX254" s="7" t="s">
        <v>48</v>
      </c>
      <c r="AY254" s="105" t="s">
        <v>83</v>
      </c>
    </row>
    <row r="255" spans="2:65" s="8" customFormat="1" ht="11.25" x14ac:dyDescent="0.2">
      <c r="B255" s="111"/>
      <c r="D255" s="104" t="s">
        <v>92</v>
      </c>
      <c r="E255" s="112" t="s">
        <v>0</v>
      </c>
      <c r="F255" s="113" t="s">
        <v>94</v>
      </c>
      <c r="H255" s="114">
        <v>2803</v>
      </c>
      <c r="I255" s="115"/>
      <c r="L255" s="111"/>
      <c r="M255" s="116"/>
      <c r="T255" s="117"/>
      <c r="AT255" s="112" t="s">
        <v>92</v>
      </c>
      <c r="AU255" s="112" t="s">
        <v>90</v>
      </c>
      <c r="AV255" s="8" t="s">
        <v>89</v>
      </c>
      <c r="AW255" s="8" t="s">
        <v>21</v>
      </c>
      <c r="AX255" s="8" t="s">
        <v>49</v>
      </c>
      <c r="AY255" s="112" t="s">
        <v>83</v>
      </c>
    </row>
    <row r="256" spans="2:65" s="1" customFormat="1" ht="33" customHeight="1" x14ac:dyDescent="0.2">
      <c r="B256" s="88"/>
      <c r="C256" s="89" t="s">
        <v>268</v>
      </c>
      <c r="D256" s="89" t="s">
        <v>85</v>
      </c>
      <c r="E256" s="90" t="s">
        <v>269</v>
      </c>
      <c r="F256" s="91" t="s">
        <v>270</v>
      </c>
      <c r="G256" s="92" t="s">
        <v>88</v>
      </c>
      <c r="H256" s="93">
        <v>537</v>
      </c>
      <c r="I256" s="94"/>
      <c r="J256" s="93">
        <f>ROUND(I256*H256,3)</f>
        <v>0</v>
      </c>
      <c r="K256" s="95"/>
      <c r="L256" s="19"/>
      <c r="M256" s="96" t="s">
        <v>0</v>
      </c>
      <c r="N256" s="97" t="s">
        <v>31</v>
      </c>
      <c r="P256" s="98">
        <f>O256*H256</f>
        <v>0</v>
      </c>
      <c r="Q256" s="98">
        <v>0.223593875</v>
      </c>
      <c r="R256" s="98">
        <f>Q256*H256</f>
        <v>120.06991087500001</v>
      </c>
      <c r="S256" s="98">
        <v>0</v>
      </c>
      <c r="T256" s="99">
        <f>S256*H256</f>
        <v>0</v>
      </c>
      <c r="AR256" s="100" t="s">
        <v>89</v>
      </c>
      <c r="AT256" s="100" t="s">
        <v>85</v>
      </c>
      <c r="AU256" s="100" t="s">
        <v>90</v>
      </c>
      <c r="AY256" s="10" t="s">
        <v>83</v>
      </c>
      <c r="BE256" s="101">
        <f>IF(N256="základná",J256,0)</f>
        <v>0</v>
      </c>
      <c r="BF256" s="101">
        <f>IF(N256="znížená",J256,0)</f>
        <v>0</v>
      </c>
      <c r="BG256" s="101">
        <f>IF(N256="zákl. prenesená",J256,0)</f>
        <v>0</v>
      </c>
      <c r="BH256" s="101">
        <f>IF(N256="zníž. prenesená",J256,0)</f>
        <v>0</v>
      </c>
      <c r="BI256" s="101">
        <f>IF(N256="nulová",J256,0)</f>
        <v>0</v>
      </c>
      <c r="BJ256" s="10" t="s">
        <v>90</v>
      </c>
      <c r="BK256" s="102">
        <f>ROUND(I256*H256,3)</f>
        <v>0</v>
      </c>
      <c r="BL256" s="10" t="s">
        <v>89</v>
      </c>
      <c r="BM256" s="100" t="s">
        <v>271</v>
      </c>
    </row>
    <row r="257" spans="2:65" s="7" customFormat="1" ht="11.25" x14ac:dyDescent="0.2">
      <c r="B257" s="103"/>
      <c r="D257" s="104" t="s">
        <v>92</v>
      </c>
      <c r="E257" s="105" t="s">
        <v>0</v>
      </c>
      <c r="F257" s="106" t="s">
        <v>272</v>
      </c>
      <c r="H257" s="107">
        <v>537</v>
      </c>
      <c r="I257" s="108"/>
      <c r="L257" s="103"/>
      <c r="M257" s="109"/>
      <c r="T257" s="110"/>
      <c r="AT257" s="105" t="s">
        <v>92</v>
      </c>
      <c r="AU257" s="105" t="s">
        <v>90</v>
      </c>
      <c r="AV257" s="7" t="s">
        <v>90</v>
      </c>
      <c r="AW257" s="7" t="s">
        <v>21</v>
      </c>
      <c r="AX257" s="7" t="s">
        <v>48</v>
      </c>
      <c r="AY257" s="105" t="s">
        <v>83</v>
      </c>
    </row>
    <row r="258" spans="2:65" s="8" customFormat="1" ht="11.25" x14ac:dyDescent="0.2">
      <c r="B258" s="111"/>
      <c r="D258" s="104" t="s">
        <v>92</v>
      </c>
      <c r="E258" s="112" t="s">
        <v>0</v>
      </c>
      <c r="F258" s="113" t="s">
        <v>94</v>
      </c>
      <c r="H258" s="114">
        <v>537</v>
      </c>
      <c r="I258" s="115"/>
      <c r="L258" s="111"/>
      <c r="M258" s="116"/>
      <c r="T258" s="117"/>
      <c r="AT258" s="112" t="s">
        <v>92</v>
      </c>
      <c r="AU258" s="112" t="s">
        <v>90</v>
      </c>
      <c r="AV258" s="8" t="s">
        <v>89</v>
      </c>
      <c r="AW258" s="8" t="s">
        <v>21</v>
      </c>
      <c r="AX258" s="8" t="s">
        <v>49</v>
      </c>
      <c r="AY258" s="112" t="s">
        <v>83</v>
      </c>
    </row>
    <row r="259" spans="2:65" s="1" customFormat="1" ht="24.2" customHeight="1" x14ac:dyDescent="0.2">
      <c r="B259" s="88"/>
      <c r="C259" s="89" t="s">
        <v>273</v>
      </c>
      <c r="D259" s="89" t="s">
        <v>85</v>
      </c>
      <c r="E259" s="90" t="s">
        <v>274</v>
      </c>
      <c r="F259" s="91" t="s">
        <v>275</v>
      </c>
      <c r="G259" s="92" t="s">
        <v>88</v>
      </c>
      <c r="H259" s="93">
        <v>112</v>
      </c>
      <c r="I259" s="94"/>
      <c r="J259" s="93">
        <f>ROUND(I259*H259,3)</f>
        <v>0</v>
      </c>
      <c r="K259" s="95"/>
      <c r="L259" s="19"/>
      <c r="M259" s="96" t="s">
        <v>0</v>
      </c>
      <c r="N259" s="97" t="s">
        <v>31</v>
      </c>
      <c r="P259" s="98">
        <f>O259*H259</f>
        <v>0</v>
      </c>
      <c r="Q259" s="98">
        <v>0.33561056249999999</v>
      </c>
      <c r="R259" s="98">
        <f>Q259*H259</f>
        <v>37.588383</v>
      </c>
      <c r="S259" s="98">
        <v>0</v>
      </c>
      <c r="T259" s="99">
        <f>S259*H259</f>
        <v>0</v>
      </c>
      <c r="AR259" s="100" t="s">
        <v>89</v>
      </c>
      <c r="AT259" s="100" t="s">
        <v>85</v>
      </c>
      <c r="AU259" s="100" t="s">
        <v>90</v>
      </c>
      <c r="AY259" s="10" t="s">
        <v>83</v>
      </c>
      <c r="BE259" s="101">
        <f>IF(N259="základná",J259,0)</f>
        <v>0</v>
      </c>
      <c r="BF259" s="101">
        <f>IF(N259="znížená",J259,0)</f>
        <v>0</v>
      </c>
      <c r="BG259" s="101">
        <f>IF(N259="zákl. prenesená",J259,0)</f>
        <v>0</v>
      </c>
      <c r="BH259" s="101">
        <f>IF(N259="zníž. prenesená",J259,0)</f>
        <v>0</v>
      </c>
      <c r="BI259" s="101">
        <f>IF(N259="nulová",J259,0)</f>
        <v>0</v>
      </c>
      <c r="BJ259" s="10" t="s">
        <v>90</v>
      </c>
      <c r="BK259" s="102">
        <f>ROUND(I259*H259,3)</f>
        <v>0</v>
      </c>
      <c r="BL259" s="10" t="s">
        <v>89</v>
      </c>
      <c r="BM259" s="100" t="s">
        <v>276</v>
      </c>
    </row>
    <row r="260" spans="2:65" s="7" customFormat="1" ht="11.25" x14ac:dyDescent="0.2">
      <c r="B260" s="103"/>
      <c r="D260" s="104" t="s">
        <v>92</v>
      </c>
      <c r="E260" s="105" t="s">
        <v>0</v>
      </c>
      <c r="F260" s="106" t="s">
        <v>277</v>
      </c>
      <c r="H260" s="107">
        <v>112</v>
      </c>
      <c r="I260" s="108"/>
      <c r="L260" s="103"/>
      <c r="M260" s="109"/>
      <c r="T260" s="110"/>
      <c r="AT260" s="105" t="s">
        <v>92</v>
      </c>
      <c r="AU260" s="105" t="s">
        <v>90</v>
      </c>
      <c r="AV260" s="7" t="s">
        <v>90</v>
      </c>
      <c r="AW260" s="7" t="s">
        <v>21</v>
      </c>
      <c r="AX260" s="7" t="s">
        <v>48</v>
      </c>
      <c r="AY260" s="105" t="s">
        <v>83</v>
      </c>
    </row>
    <row r="261" spans="2:65" s="8" customFormat="1" ht="11.25" x14ac:dyDescent="0.2">
      <c r="B261" s="111"/>
      <c r="D261" s="104" t="s">
        <v>92</v>
      </c>
      <c r="E261" s="112" t="s">
        <v>0</v>
      </c>
      <c r="F261" s="113" t="s">
        <v>94</v>
      </c>
      <c r="H261" s="114">
        <v>112</v>
      </c>
      <c r="I261" s="115"/>
      <c r="L261" s="111"/>
      <c r="M261" s="116"/>
      <c r="T261" s="117"/>
      <c r="AT261" s="112" t="s">
        <v>92</v>
      </c>
      <c r="AU261" s="112" t="s">
        <v>90</v>
      </c>
      <c r="AV261" s="8" t="s">
        <v>89</v>
      </c>
      <c r="AW261" s="8" t="s">
        <v>21</v>
      </c>
      <c r="AX261" s="8" t="s">
        <v>49</v>
      </c>
      <c r="AY261" s="112" t="s">
        <v>83</v>
      </c>
    </row>
    <row r="262" spans="2:65" s="1" customFormat="1" ht="37.9" customHeight="1" x14ac:dyDescent="0.2">
      <c r="B262" s="88"/>
      <c r="C262" s="89" t="s">
        <v>278</v>
      </c>
      <c r="D262" s="89" t="s">
        <v>85</v>
      </c>
      <c r="E262" s="90" t="s">
        <v>279</v>
      </c>
      <c r="F262" s="91" t="s">
        <v>280</v>
      </c>
      <c r="G262" s="92" t="s">
        <v>88</v>
      </c>
      <c r="H262" s="93">
        <v>91</v>
      </c>
      <c r="I262" s="94"/>
      <c r="J262" s="93">
        <f>ROUND(I262*H262,3)</f>
        <v>0</v>
      </c>
      <c r="K262" s="95"/>
      <c r="L262" s="19"/>
      <c r="M262" s="96" t="s">
        <v>0</v>
      </c>
      <c r="N262" s="97" t="s">
        <v>31</v>
      </c>
      <c r="P262" s="98">
        <f>O262*H262</f>
        <v>0</v>
      </c>
      <c r="Q262" s="98">
        <v>0.42405758999999998</v>
      </c>
      <c r="R262" s="98">
        <f>Q262*H262</f>
        <v>38.589240689999997</v>
      </c>
      <c r="S262" s="98">
        <v>0</v>
      </c>
      <c r="T262" s="99">
        <f>S262*H262</f>
        <v>0</v>
      </c>
      <c r="AR262" s="100" t="s">
        <v>89</v>
      </c>
      <c r="AT262" s="100" t="s">
        <v>85</v>
      </c>
      <c r="AU262" s="100" t="s">
        <v>90</v>
      </c>
      <c r="AY262" s="10" t="s">
        <v>83</v>
      </c>
      <c r="BE262" s="101">
        <f>IF(N262="základná",J262,0)</f>
        <v>0</v>
      </c>
      <c r="BF262" s="101">
        <f>IF(N262="znížená",J262,0)</f>
        <v>0</v>
      </c>
      <c r="BG262" s="101">
        <f>IF(N262="zákl. prenesená",J262,0)</f>
        <v>0</v>
      </c>
      <c r="BH262" s="101">
        <f>IF(N262="zníž. prenesená",J262,0)</f>
        <v>0</v>
      </c>
      <c r="BI262" s="101">
        <f>IF(N262="nulová",J262,0)</f>
        <v>0</v>
      </c>
      <c r="BJ262" s="10" t="s">
        <v>90</v>
      </c>
      <c r="BK262" s="102">
        <f>ROUND(I262*H262,3)</f>
        <v>0</v>
      </c>
      <c r="BL262" s="10" t="s">
        <v>89</v>
      </c>
      <c r="BM262" s="100" t="s">
        <v>281</v>
      </c>
    </row>
    <row r="263" spans="2:65" s="7" customFormat="1" ht="11.25" x14ac:dyDescent="0.2">
      <c r="B263" s="103"/>
      <c r="D263" s="104" t="s">
        <v>92</v>
      </c>
      <c r="E263" s="105" t="s">
        <v>0</v>
      </c>
      <c r="F263" s="106" t="s">
        <v>194</v>
      </c>
      <c r="H263" s="107">
        <v>91</v>
      </c>
      <c r="I263" s="108"/>
      <c r="L263" s="103"/>
      <c r="M263" s="109"/>
      <c r="T263" s="110"/>
      <c r="AT263" s="105" t="s">
        <v>92</v>
      </c>
      <c r="AU263" s="105" t="s">
        <v>90</v>
      </c>
      <c r="AV263" s="7" t="s">
        <v>90</v>
      </c>
      <c r="AW263" s="7" t="s">
        <v>21</v>
      </c>
      <c r="AX263" s="7" t="s">
        <v>48</v>
      </c>
      <c r="AY263" s="105" t="s">
        <v>83</v>
      </c>
    </row>
    <row r="264" spans="2:65" s="8" customFormat="1" ht="11.25" x14ac:dyDescent="0.2">
      <c r="B264" s="111"/>
      <c r="D264" s="104" t="s">
        <v>92</v>
      </c>
      <c r="E264" s="112" t="s">
        <v>0</v>
      </c>
      <c r="F264" s="113" t="s">
        <v>94</v>
      </c>
      <c r="H264" s="114">
        <v>91</v>
      </c>
      <c r="I264" s="115"/>
      <c r="L264" s="111"/>
      <c r="M264" s="116"/>
      <c r="T264" s="117"/>
      <c r="AT264" s="112" t="s">
        <v>92</v>
      </c>
      <c r="AU264" s="112" t="s">
        <v>90</v>
      </c>
      <c r="AV264" s="8" t="s">
        <v>89</v>
      </c>
      <c r="AW264" s="8" t="s">
        <v>21</v>
      </c>
      <c r="AX264" s="8" t="s">
        <v>49</v>
      </c>
      <c r="AY264" s="112" t="s">
        <v>83</v>
      </c>
    </row>
    <row r="265" spans="2:65" s="1" customFormat="1" ht="33" customHeight="1" x14ac:dyDescent="0.2">
      <c r="B265" s="88"/>
      <c r="C265" s="89" t="s">
        <v>282</v>
      </c>
      <c r="D265" s="89" t="s">
        <v>85</v>
      </c>
      <c r="E265" s="90" t="s">
        <v>283</v>
      </c>
      <c r="F265" s="91" t="s">
        <v>284</v>
      </c>
      <c r="G265" s="92" t="s">
        <v>88</v>
      </c>
      <c r="H265" s="93">
        <v>2712</v>
      </c>
      <c r="I265" s="94"/>
      <c r="J265" s="93">
        <f>ROUND(I265*H265,3)</f>
        <v>0</v>
      </c>
      <c r="K265" s="95"/>
      <c r="L265" s="19"/>
      <c r="M265" s="96" t="s">
        <v>0</v>
      </c>
      <c r="N265" s="97" t="s">
        <v>31</v>
      </c>
      <c r="P265" s="98">
        <f>O265*H265</f>
        <v>0</v>
      </c>
      <c r="Q265" s="98">
        <v>0.55522349999999998</v>
      </c>
      <c r="R265" s="98">
        <f>Q265*H265</f>
        <v>1505.766132</v>
      </c>
      <c r="S265" s="98">
        <v>0</v>
      </c>
      <c r="T265" s="99">
        <f>S265*H265</f>
        <v>0</v>
      </c>
      <c r="AR265" s="100" t="s">
        <v>89</v>
      </c>
      <c r="AT265" s="100" t="s">
        <v>85</v>
      </c>
      <c r="AU265" s="100" t="s">
        <v>90</v>
      </c>
      <c r="AY265" s="10" t="s">
        <v>83</v>
      </c>
      <c r="BE265" s="101">
        <f>IF(N265="základná",J265,0)</f>
        <v>0</v>
      </c>
      <c r="BF265" s="101">
        <f>IF(N265="znížená",J265,0)</f>
        <v>0</v>
      </c>
      <c r="BG265" s="101">
        <f>IF(N265="zákl. prenesená",J265,0)</f>
        <v>0</v>
      </c>
      <c r="BH265" s="101">
        <f>IF(N265="zníž. prenesená",J265,0)</f>
        <v>0</v>
      </c>
      <c r="BI265" s="101">
        <f>IF(N265="nulová",J265,0)</f>
        <v>0</v>
      </c>
      <c r="BJ265" s="10" t="s">
        <v>90</v>
      </c>
      <c r="BK265" s="102">
        <f>ROUND(I265*H265,3)</f>
        <v>0</v>
      </c>
      <c r="BL265" s="10" t="s">
        <v>89</v>
      </c>
      <c r="BM265" s="100" t="s">
        <v>285</v>
      </c>
    </row>
    <row r="266" spans="2:65" s="7" customFormat="1" ht="11.25" x14ac:dyDescent="0.2">
      <c r="B266" s="103"/>
      <c r="D266" s="104" t="s">
        <v>92</v>
      </c>
      <c r="E266" s="105" t="s">
        <v>0</v>
      </c>
      <c r="F266" s="106" t="s">
        <v>192</v>
      </c>
      <c r="H266" s="107">
        <v>2712</v>
      </c>
      <c r="I266" s="108"/>
      <c r="L266" s="103"/>
      <c r="M266" s="109"/>
      <c r="T266" s="110"/>
      <c r="AT266" s="105" t="s">
        <v>92</v>
      </c>
      <c r="AU266" s="105" t="s">
        <v>90</v>
      </c>
      <c r="AV266" s="7" t="s">
        <v>90</v>
      </c>
      <c r="AW266" s="7" t="s">
        <v>21</v>
      </c>
      <c r="AX266" s="7" t="s">
        <v>48</v>
      </c>
      <c r="AY266" s="105" t="s">
        <v>83</v>
      </c>
    </row>
    <row r="267" spans="2:65" s="8" customFormat="1" ht="11.25" x14ac:dyDescent="0.2">
      <c r="B267" s="111"/>
      <c r="D267" s="104" t="s">
        <v>92</v>
      </c>
      <c r="E267" s="112" t="s">
        <v>0</v>
      </c>
      <c r="F267" s="113" t="s">
        <v>94</v>
      </c>
      <c r="H267" s="114">
        <v>2712</v>
      </c>
      <c r="I267" s="115"/>
      <c r="L267" s="111"/>
      <c r="M267" s="116"/>
      <c r="T267" s="117"/>
      <c r="AT267" s="112" t="s">
        <v>92</v>
      </c>
      <c r="AU267" s="112" t="s">
        <v>90</v>
      </c>
      <c r="AV267" s="8" t="s">
        <v>89</v>
      </c>
      <c r="AW267" s="8" t="s">
        <v>21</v>
      </c>
      <c r="AX267" s="8" t="s">
        <v>49</v>
      </c>
      <c r="AY267" s="112" t="s">
        <v>83</v>
      </c>
    </row>
    <row r="268" spans="2:65" s="1" customFormat="1" ht="33" customHeight="1" x14ac:dyDescent="0.2">
      <c r="B268" s="88"/>
      <c r="C268" s="89" t="s">
        <v>286</v>
      </c>
      <c r="D268" s="89" t="s">
        <v>85</v>
      </c>
      <c r="E268" s="90" t="s">
        <v>287</v>
      </c>
      <c r="F268" s="91" t="s">
        <v>288</v>
      </c>
      <c r="G268" s="92" t="s">
        <v>88</v>
      </c>
      <c r="H268" s="93">
        <v>3225</v>
      </c>
      <c r="I268" s="94"/>
      <c r="J268" s="93">
        <f>ROUND(I268*H268,3)</f>
        <v>0</v>
      </c>
      <c r="K268" s="95"/>
      <c r="L268" s="19"/>
      <c r="M268" s="96" t="s">
        <v>0</v>
      </c>
      <c r="N268" s="97" t="s">
        <v>31</v>
      </c>
      <c r="P268" s="98">
        <f>O268*H268</f>
        <v>0</v>
      </c>
      <c r="Q268" s="98">
        <v>5.8100000000000001E-3</v>
      </c>
      <c r="R268" s="98">
        <f>Q268*H268</f>
        <v>18.73725</v>
      </c>
      <c r="S268" s="98">
        <v>0</v>
      </c>
      <c r="T268" s="99">
        <f>S268*H268</f>
        <v>0</v>
      </c>
      <c r="AR268" s="100" t="s">
        <v>89</v>
      </c>
      <c r="AT268" s="100" t="s">
        <v>85</v>
      </c>
      <c r="AU268" s="100" t="s">
        <v>90</v>
      </c>
      <c r="AY268" s="10" t="s">
        <v>83</v>
      </c>
      <c r="BE268" s="101">
        <f>IF(N268="základná",J268,0)</f>
        <v>0</v>
      </c>
      <c r="BF268" s="101">
        <f>IF(N268="znížená",J268,0)</f>
        <v>0</v>
      </c>
      <c r="BG268" s="101">
        <f>IF(N268="zákl. prenesená",J268,0)</f>
        <v>0</v>
      </c>
      <c r="BH268" s="101">
        <f>IF(N268="zníž. prenesená",J268,0)</f>
        <v>0</v>
      </c>
      <c r="BI268" s="101">
        <f>IF(N268="nulová",J268,0)</f>
        <v>0</v>
      </c>
      <c r="BJ268" s="10" t="s">
        <v>90</v>
      </c>
      <c r="BK268" s="102">
        <f>ROUND(I268*H268,3)</f>
        <v>0</v>
      </c>
      <c r="BL268" s="10" t="s">
        <v>89</v>
      </c>
      <c r="BM268" s="100" t="s">
        <v>289</v>
      </c>
    </row>
    <row r="269" spans="2:65" s="7" customFormat="1" ht="11.25" x14ac:dyDescent="0.2">
      <c r="B269" s="103"/>
      <c r="D269" s="104" t="s">
        <v>92</v>
      </c>
      <c r="E269" s="105" t="s">
        <v>0</v>
      </c>
      <c r="F269" s="106" t="s">
        <v>290</v>
      </c>
      <c r="H269" s="107">
        <v>2712</v>
      </c>
      <c r="I269" s="108"/>
      <c r="L269" s="103"/>
      <c r="M269" s="109"/>
      <c r="T269" s="110"/>
      <c r="AT269" s="105" t="s">
        <v>92</v>
      </c>
      <c r="AU269" s="105" t="s">
        <v>90</v>
      </c>
      <c r="AV269" s="7" t="s">
        <v>90</v>
      </c>
      <c r="AW269" s="7" t="s">
        <v>21</v>
      </c>
      <c r="AX269" s="7" t="s">
        <v>48</v>
      </c>
      <c r="AY269" s="105" t="s">
        <v>83</v>
      </c>
    </row>
    <row r="270" spans="2:65" s="7" customFormat="1" ht="11.25" x14ac:dyDescent="0.2">
      <c r="B270" s="103"/>
      <c r="D270" s="104" t="s">
        <v>92</v>
      </c>
      <c r="E270" s="105" t="s">
        <v>0</v>
      </c>
      <c r="F270" s="106" t="s">
        <v>291</v>
      </c>
      <c r="H270" s="107">
        <v>513</v>
      </c>
      <c r="I270" s="108"/>
      <c r="L270" s="103"/>
      <c r="M270" s="109"/>
      <c r="T270" s="110"/>
      <c r="AT270" s="105" t="s">
        <v>92</v>
      </c>
      <c r="AU270" s="105" t="s">
        <v>90</v>
      </c>
      <c r="AV270" s="7" t="s">
        <v>90</v>
      </c>
      <c r="AW270" s="7" t="s">
        <v>21</v>
      </c>
      <c r="AX270" s="7" t="s">
        <v>48</v>
      </c>
      <c r="AY270" s="105" t="s">
        <v>83</v>
      </c>
    </row>
    <row r="271" spans="2:65" s="8" customFormat="1" ht="11.25" x14ac:dyDescent="0.2">
      <c r="B271" s="111"/>
      <c r="D271" s="104" t="s">
        <v>92</v>
      </c>
      <c r="E271" s="112" t="s">
        <v>0</v>
      </c>
      <c r="F271" s="113" t="s">
        <v>94</v>
      </c>
      <c r="H271" s="114">
        <v>3225</v>
      </c>
      <c r="I271" s="115"/>
      <c r="L271" s="111"/>
      <c r="M271" s="116"/>
      <c r="T271" s="117"/>
      <c r="AT271" s="112" t="s">
        <v>92</v>
      </c>
      <c r="AU271" s="112" t="s">
        <v>90</v>
      </c>
      <c r="AV271" s="8" t="s">
        <v>89</v>
      </c>
      <c r="AW271" s="8" t="s">
        <v>21</v>
      </c>
      <c r="AX271" s="8" t="s">
        <v>49</v>
      </c>
      <c r="AY271" s="112" t="s">
        <v>83</v>
      </c>
    </row>
    <row r="272" spans="2:65" s="1" customFormat="1" ht="33" customHeight="1" x14ac:dyDescent="0.2">
      <c r="B272" s="88"/>
      <c r="C272" s="89" t="s">
        <v>292</v>
      </c>
      <c r="D272" s="89" t="s">
        <v>85</v>
      </c>
      <c r="E272" s="90" t="s">
        <v>293</v>
      </c>
      <c r="F272" s="91" t="s">
        <v>294</v>
      </c>
      <c r="G272" s="92" t="s">
        <v>88</v>
      </c>
      <c r="H272" s="93">
        <v>12950</v>
      </c>
      <c r="I272" s="94"/>
      <c r="J272" s="93">
        <f>ROUND(I272*H272,3)</f>
        <v>0</v>
      </c>
      <c r="K272" s="95"/>
      <c r="L272" s="19"/>
      <c r="M272" s="96" t="s">
        <v>0</v>
      </c>
      <c r="N272" s="97" t="s">
        <v>31</v>
      </c>
      <c r="P272" s="98">
        <f>O272*H272</f>
        <v>0</v>
      </c>
      <c r="Q272" s="98">
        <v>5.1000000000000004E-4</v>
      </c>
      <c r="R272" s="98">
        <f>Q272*H272</f>
        <v>6.6045000000000007</v>
      </c>
      <c r="S272" s="98">
        <v>0</v>
      </c>
      <c r="T272" s="99">
        <f>S272*H272</f>
        <v>0</v>
      </c>
      <c r="AR272" s="100" t="s">
        <v>89</v>
      </c>
      <c r="AT272" s="100" t="s">
        <v>85</v>
      </c>
      <c r="AU272" s="100" t="s">
        <v>90</v>
      </c>
      <c r="AY272" s="10" t="s">
        <v>83</v>
      </c>
      <c r="BE272" s="101">
        <f>IF(N272="základná",J272,0)</f>
        <v>0</v>
      </c>
      <c r="BF272" s="101">
        <f>IF(N272="znížená",J272,0)</f>
        <v>0</v>
      </c>
      <c r="BG272" s="101">
        <f>IF(N272="zákl. prenesená",J272,0)</f>
        <v>0</v>
      </c>
      <c r="BH272" s="101">
        <f>IF(N272="zníž. prenesená",J272,0)</f>
        <v>0</v>
      </c>
      <c r="BI272" s="101">
        <f>IF(N272="nulová",J272,0)</f>
        <v>0</v>
      </c>
      <c r="BJ272" s="10" t="s">
        <v>90</v>
      </c>
      <c r="BK272" s="102">
        <f>ROUND(I272*H272,3)</f>
        <v>0</v>
      </c>
      <c r="BL272" s="10" t="s">
        <v>89</v>
      </c>
      <c r="BM272" s="100" t="s">
        <v>295</v>
      </c>
    </row>
    <row r="273" spans="2:65" s="7" customFormat="1" ht="11.25" x14ac:dyDescent="0.2">
      <c r="B273" s="103"/>
      <c r="D273" s="104" t="s">
        <v>92</v>
      </c>
      <c r="E273" s="105" t="s">
        <v>0</v>
      </c>
      <c r="F273" s="106" t="s">
        <v>296</v>
      </c>
      <c r="H273" s="107">
        <v>12950</v>
      </c>
      <c r="I273" s="108"/>
      <c r="L273" s="103"/>
      <c r="M273" s="109"/>
      <c r="T273" s="110"/>
      <c r="AT273" s="105" t="s">
        <v>92</v>
      </c>
      <c r="AU273" s="105" t="s">
        <v>90</v>
      </c>
      <c r="AV273" s="7" t="s">
        <v>90</v>
      </c>
      <c r="AW273" s="7" t="s">
        <v>21</v>
      </c>
      <c r="AX273" s="7" t="s">
        <v>48</v>
      </c>
      <c r="AY273" s="105" t="s">
        <v>83</v>
      </c>
    </row>
    <row r="274" spans="2:65" s="8" customFormat="1" ht="11.25" x14ac:dyDescent="0.2">
      <c r="B274" s="111"/>
      <c r="D274" s="104" t="s">
        <v>92</v>
      </c>
      <c r="E274" s="112" t="s">
        <v>0</v>
      </c>
      <c r="F274" s="113" t="s">
        <v>94</v>
      </c>
      <c r="H274" s="114">
        <v>12950</v>
      </c>
      <c r="I274" s="115"/>
      <c r="L274" s="111"/>
      <c r="M274" s="116"/>
      <c r="T274" s="117"/>
      <c r="AT274" s="112" t="s">
        <v>92</v>
      </c>
      <c r="AU274" s="112" t="s">
        <v>90</v>
      </c>
      <c r="AV274" s="8" t="s">
        <v>89</v>
      </c>
      <c r="AW274" s="8" t="s">
        <v>21</v>
      </c>
      <c r="AX274" s="8" t="s">
        <v>49</v>
      </c>
      <c r="AY274" s="112" t="s">
        <v>83</v>
      </c>
    </row>
    <row r="275" spans="2:65" s="1" customFormat="1" ht="33" customHeight="1" x14ac:dyDescent="0.2">
      <c r="B275" s="88"/>
      <c r="C275" s="89" t="s">
        <v>297</v>
      </c>
      <c r="D275" s="89" t="s">
        <v>85</v>
      </c>
      <c r="E275" s="90" t="s">
        <v>298</v>
      </c>
      <c r="F275" s="91" t="s">
        <v>299</v>
      </c>
      <c r="G275" s="92" t="s">
        <v>88</v>
      </c>
      <c r="H275" s="93">
        <v>513</v>
      </c>
      <c r="I275" s="94"/>
      <c r="J275" s="93">
        <f>ROUND(I275*H275,3)</f>
        <v>0</v>
      </c>
      <c r="K275" s="95"/>
      <c r="L275" s="19"/>
      <c r="M275" s="96" t="s">
        <v>0</v>
      </c>
      <c r="N275" s="97" t="s">
        <v>31</v>
      </c>
      <c r="P275" s="98">
        <f>O275*H275</f>
        <v>0</v>
      </c>
      <c r="Q275" s="98">
        <v>0.10373</v>
      </c>
      <c r="R275" s="98">
        <f>Q275*H275</f>
        <v>53.21349</v>
      </c>
      <c r="S275" s="98">
        <v>0</v>
      </c>
      <c r="T275" s="99">
        <f>S275*H275</f>
        <v>0</v>
      </c>
      <c r="AR275" s="100" t="s">
        <v>89</v>
      </c>
      <c r="AT275" s="100" t="s">
        <v>85</v>
      </c>
      <c r="AU275" s="100" t="s">
        <v>90</v>
      </c>
      <c r="AY275" s="10" t="s">
        <v>83</v>
      </c>
      <c r="BE275" s="101">
        <f>IF(N275="základná",J275,0)</f>
        <v>0</v>
      </c>
      <c r="BF275" s="101">
        <f>IF(N275="znížená",J275,0)</f>
        <v>0</v>
      </c>
      <c r="BG275" s="101">
        <f>IF(N275="zákl. prenesená",J275,0)</f>
        <v>0</v>
      </c>
      <c r="BH275" s="101">
        <f>IF(N275="zníž. prenesená",J275,0)</f>
        <v>0</v>
      </c>
      <c r="BI275" s="101">
        <f>IF(N275="nulová",J275,0)</f>
        <v>0</v>
      </c>
      <c r="BJ275" s="10" t="s">
        <v>90</v>
      </c>
      <c r="BK275" s="102">
        <f>ROUND(I275*H275,3)</f>
        <v>0</v>
      </c>
      <c r="BL275" s="10" t="s">
        <v>89</v>
      </c>
      <c r="BM275" s="100" t="s">
        <v>300</v>
      </c>
    </row>
    <row r="276" spans="2:65" s="7" customFormat="1" ht="11.25" x14ac:dyDescent="0.2">
      <c r="B276" s="103"/>
      <c r="D276" s="104" t="s">
        <v>92</v>
      </c>
      <c r="E276" s="105" t="s">
        <v>0</v>
      </c>
      <c r="F276" s="106" t="s">
        <v>301</v>
      </c>
      <c r="H276" s="107">
        <v>513</v>
      </c>
      <c r="I276" s="108"/>
      <c r="L276" s="103"/>
      <c r="M276" s="109"/>
      <c r="T276" s="110"/>
      <c r="AT276" s="105" t="s">
        <v>92</v>
      </c>
      <c r="AU276" s="105" t="s">
        <v>90</v>
      </c>
      <c r="AV276" s="7" t="s">
        <v>90</v>
      </c>
      <c r="AW276" s="7" t="s">
        <v>21</v>
      </c>
      <c r="AX276" s="7" t="s">
        <v>48</v>
      </c>
      <c r="AY276" s="105" t="s">
        <v>83</v>
      </c>
    </row>
    <row r="277" spans="2:65" s="8" customFormat="1" ht="11.25" x14ac:dyDescent="0.2">
      <c r="B277" s="111"/>
      <c r="D277" s="104" t="s">
        <v>92</v>
      </c>
      <c r="E277" s="112" t="s">
        <v>0</v>
      </c>
      <c r="F277" s="113" t="s">
        <v>94</v>
      </c>
      <c r="H277" s="114">
        <v>513</v>
      </c>
      <c r="I277" s="115"/>
      <c r="L277" s="111"/>
      <c r="M277" s="116"/>
      <c r="T277" s="117"/>
      <c r="AT277" s="112" t="s">
        <v>92</v>
      </c>
      <c r="AU277" s="112" t="s">
        <v>90</v>
      </c>
      <c r="AV277" s="8" t="s">
        <v>89</v>
      </c>
      <c r="AW277" s="8" t="s">
        <v>21</v>
      </c>
      <c r="AX277" s="8" t="s">
        <v>49</v>
      </c>
      <c r="AY277" s="112" t="s">
        <v>83</v>
      </c>
    </row>
    <row r="278" spans="2:65" s="1" customFormat="1" ht="33" customHeight="1" x14ac:dyDescent="0.2">
      <c r="B278" s="88"/>
      <c r="C278" s="89" t="s">
        <v>302</v>
      </c>
      <c r="D278" s="89" t="s">
        <v>85</v>
      </c>
      <c r="E278" s="90" t="s">
        <v>303</v>
      </c>
      <c r="F278" s="91" t="s">
        <v>304</v>
      </c>
      <c r="G278" s="92" t="s">
        <v>88</v>
      </c>
      <c r="H278" s="93">
        <v>7831</v>
      </c>
      <c r="I278" s="94"/>
      <c r="J278" s="93">
        <f>ROUND(I278*H278,3)</f>
        <v>0</v>
      </c>
      <c r="K278" s="95"/>
      <c r="L278" s="19"/>
      <c r="M278" s="96" t="s">
        <v>0</v>
      </c>
      <c r="N278" s="97" t="s">
        <v>31</v>
      </c>
      <c r="P278" s="98">
        <f>O278*H278</f>
        <v>0</v>
      </c>
      <c r="Q278" s="98">
        <v>0.10373</v>
      </c>
      <c r="R278" s="98">
        <f>Q278*H278</f>
        <v>812.30962999999997</v>
      </c>
      <c r="S278" s="98">
        <v>0</v>
      </c>
      <c r="T278" s="99">
        <f>S278*H278</f>
        <v>0</v>
      </c>
      <c r="AR278" s="100" t="s">
        <v>89</v>
      </c>
      <c r="AT278" s="100" t="s">
        <v>85</v>
      </c>
      <c r="AU278" s="100" t="s">
        <v>90</v>
      </c>
      <c r="AY278" s="10" t="s">
        <v>83</v>
      </c>
      <c r="BE278" s="101">
        <f>IF(N278="základná",J278,0)</f>
        <v>0</v>
      </c>
      <c r="BF278" s="101">
        <f>IF(N278="znížená",J278,0)</f>
        <v>0</v>
      </c>
      <c r="BG278" s="101">
        <f>IF(N278="zákl. prenesená",J278,0)</f>
        <v>0</v>
      </c>
      <c r="BH278" s="101">
        <f>IF(N278="zníž. prenesená",J278,0)</f>
        <v>0</v>
      </c>
      <c r="BI278" s="101">
        <f>IF(N278="nulová",J278,0)</f>
        <v>0</v>
      </c>
      <c r="BJ278" s="10" t="s">
        <v>90</v>
      </c>
      <c r="BK278" s="102">
        <f>ROUND(I278*H278,3)</f>
        <v>0</v>
      </c>
      <c r="BL278" s="10" t="s">
        <v>89</v>
      </c>
      <c r="BM278" s="100" t="s">
        <v>305</v>
      </c>
    </row>
    <row r="279" spans="2:65" s="7" customFormat="1" ht="11.25" x14ac:dyDescent="0.2">
      <c r="B279" s="103"/>
      <c r="D279" s="104" t="s">
        <v>92</v>
      </c>
      <c r="E279" s="105" t="s">
        <v>0</v>
      </c>
      <c r="F279" s="106" t="s">
        <v>306</v>
      </c>
      <c r="H279" s="107">
        <v>7831</v>
      </c>
      <c r="I279" s="108"/>
      <c r="L279" s="103"/>
      <c r="M279" s="109"/>
      <c r="T279" s="110"/>
      <c r="AT279" s="105" t="s">
        <v>92</v>
      </c>
      <c r="AU279" s="105" t="s">
        <v>90</v>
      </c>
      <c r="AV279" s="7" t="s">
        <v>90</v>
      </c>
      <c r="AW279" s="7" t="s">
        <v>21</v>
      </c>
      <c r="AX279" s="7" t="s">
        <v>48</v>
      </c>
      <c r="AY279" s="105" t="s">
        <v>83</v>
      </c>
    </row>
    <row r="280" spans="2:65" s="8" customFormat="1" ht="11.25" x14ac:dyDescent="0.2">
      <c r="B280" s="111"/>
      <c r="D280" s="104" t="s">
        <v>92</v>
      </c>
      <c r="E280" s="112" t="s">
        <v>0</v>
      </c>
      <c r="F280" s="113" t="s">
        <v>94</v>
      </c>
      <c r="H280" s="114">
        <v>7831</v>
      </c>
      <c r="I280" s="115"/>
      <c r="L280" s="111"/>
      <c r="M280" s="116"/>
      <c r="T280" s="117"/>
      <c r="AT280" s="112" t="s">
        <v>92</v>
      </c>
      <c r="AU280" s="112" t="s">
        <v>90</v>
      </c>
      <c r="AV280" s="8" t="s">
        <v>89</v>
      </c>
      <c r="AW280" s="8" t="s">
        <v>21</v>
      </c>
      <c r="AX280" s="8" t="s">
        <v>49</v>
      </c>
      <c r="AY280" s="112" t="s">
        <v>83</v>
      </c>
    </row>
    <row r="281" spans="2:65" s="1" customFormat="1" ht="37.9" customHeight="1" x14ac:dyDescent="0.2">
      <c r="B281" s="88"/>
      <c r="C281" s="89" t="s">
        <v>307</v>
      </c>
      <c r="D281" s="89" t="s">
        <v>85</v>
      </c>
      <c r="E281" s="90" t="s">
        <v>308</v>
      </c>
      <c r="F281" s="91" t="s">
        <v>309</v>
      </c>
      <c r="G281" s="92" t="s">
        <v>88</v>
      </c>
      <c r="H281" s="93">
        <v>7831</v>
      </c>
      <c r="I281" s="94"/>
      <c r="J281" s="93">
        <f>ROUND(I281*H281,3)</f>
        <v>0</v>
      </c>
      <c r="K281" s="95"/>
      <c r="L281" s="19"/>
      <c r="M281" s="96" t="s">
        <v>0</v>
      </c>
      <c r="N281" s="97" t="s">
        <v>31</v>
      </c>
      <c r="P281" s="98">
        <f>O281*H281</f>
        <v>0</v>
      </c>
      <c r="Q281" s="98">
        <v>0.15559000000000001</v>
      </c>
      <c r="R281" s="98">
        <f>Q281*H281</f>
        <v>1218.4252900000001</v>
      </c>
      <c r="S281" s="98">
        <v>0</v>
      </c>
      <c r="T281" s="99">
        <f>S281*H281</f>
        <v>0</v>
      </c>
      <c r="AR281" s="100" t="s">
        <v>89</v>
      </c>
      <c r="AT281" s="100" t="s">
        <v>85</v>
      </c>
      <c r="AU281" s="100" t="s">
        <v>90</v>
      </c>
      <c r="AY281" s="10" t="s">
        <v>83</v>
      </c>
      <c r="BE281" s="101">
        <f>IF(N281="základná",J281,0)</f>
        <v>0</v>
      </c>
      <c r="BF281" s="101">
        <f>IF(N281="znížená",J281,0)</f>
        <v>0</v>
      </c>
      <c r="BG281" s="101">
        <f>IF(N281="zákl. prenesená",J281,0)</f>
        <v>0</v>
      </c>
      <c r="BH281" s="101">
        <f>IF(N281="zníž. prenesená",J281,0)</f>
        <v>0</v>
      </c>
      <c r="BI281" s="101">
        <f>IF(N281="nulová",J281,0)</f>
        <v>0</v>
      </c>
      <c r="BJ281" s="10" t="s">
        <v>90</v>
      </c>
      <c r="BK281" s="102">
        <f>ROUND(I281*H281,3)</f>
        <v>0</v>
      </c>
      <c r="BL281" s="10" t="s">
        <v>89</v>
      </c>
      <c r="BM281" s="100" t="s">
        <v>310</v>
      </c>
    </row>
    <row r="282" spans="2:65" s="7" customFormat="1" ht="11.25" x14ac:dyDescent="0.2">
      <c r="B282" s="103"/>
      <c r="D282" s="104" t="s">
        <v>92</v>
      </c>
      <c r="E282" s="105" t="s">
        <v>0</v>
      </c>
      <c r="F282" s="106" t="s">
        <v>306</v>
      </c>
      <c r="H282" s="107">
        <v>7831</v>
      </c>
      <c r="I282" s="108"/>
      <c r="L282" s="103"/>
      <c r="M282" s="109"/>
      <c r="T282" s="110"/>
      <c r="AT282" s="105" t="s">
        <v>92</v>
      </c>
      <c r="AU282" s="105" t="s">
        <v>90</v>
      </c>
      <c r="AV282" s="7" t="s">
        <v>90</v>
      </c>
      <c r="AW282" s="7" t="s">
        <v>21</v>
      </c>
      <c r="AX282" s="7" t="s">
        <v>48</v>
      </c>
      <c r="AY282" s="105" t="s">
        <v>83</v>
      </c>
    </row>
    <row r="283" spans="2:65" s="8" customFormat="1" ht="11.25" x14ac:dyDescent="0.2">
      <c r="B283" s="111"/>
      <c r="D283" s="104" t="s">
        <v>92</v>
      </c>
      <c r="E283" s="112" t="s">
        <v>0</v>
      </c>
      <c r="F283" s="113" t="s">
        <v>94</v>
      </c>
      <c r="H283" s="114">
        <v>7831</v>
      </c>
      <c r="I283" s="115"/>
      <c r="L283" s="111"/>
      <c r="M283" s="116"/>
      <c r="T283" s="117"/>
      <c r="AT283" s="112" t="s">
        <v>92</v>
      </c>
      <c r="AU283" s="112" t="s">
        <v>90</v>
      </c>
      <c r="AV283" s="8" t="s">
        <v>89</v>
      </c>
      <c r="AW283" s="8" t="s">
        <v>21</v>
      </c>
      <c r="AX283" s="8" t="s">
        <v>49</v>
      </c>
      <c r="AY283" s="112" t="s">
        <v>83</v>
      </c>
    </row>
    <row r="284" spans="2:65" s="1" customFormat="1" ht="24.2" customHeight="1" x14ac:dyDescent="0.2">
      <c r="B284" s="88"/>
      <c r="C284" s="89" t="s">
        <v>311</v>
      </c>
      <c r="D284" s="89" t="s">
        <v>85</v>
      </c>
      <c r="E284" s="90" t="s">
        <v>312</v>
      </c>
      <c r="F284" s="91" t="s">
        <v>313</v>
      </c>
      <c r="G284" s="92" t="s">
        <v>88</v>
      </c>
      <c r="H284" s="93">
        <v>91</v>
      </c>
      <c r="I284" s="94"/>
      <c r="J284" s="93">
        <f>ROUND(I284*H284,3)</f>
        <v>0</v>
      </c>
      <c r="K284" s="95"/>
      <c r="L284" s="19"/>
      <c r="M284" s="96" t="s">
        <v>0</v>
      </c>
      <c r="N284" s="97" t="s">
        <v>31</v>
      </c>
      <c r="P284" s="98">
        <f>O284*H284</f>
        <v>0</v>
      </c>
      <c r="Q284" s="98">
        <v>0.51199969999999995</v>
      </c>
      <c r="R284" s="98">
        <f>Q284*H284</f>
        <v>46.591972699999992</v>
      </c>
      <c r="S284" s="98">
        <v>0</v>
      </c>
      <c r="T284" s="99">
        <f>S284*H284</f>
        <v>0</v>
      </c>
      <c r="AR284" s="100" t="s">
        <v>89</v>
      </c>
      <c r="AT284" s="100" t="s">
        <v>85</v>
      </c>
      <c r="AU284" s="100" t="s">
        <v>90</v>
      </c>
      <c r="AY284" s="10" t="s">
        <v>83</v>
      </c>
      <c r="BE284" s="101">
        <f>IF(N284="základná",J284,0)</f>
        <v>0</v>
      </c>
      <c r="BF284" s="101">
        <f>IF(N284="znížená",J284,0)</f>
        <v>0</v>
      </c>
      <c r="BG284" s="101">
        <f>IF(N284="zákl. prenesená",J284,0)</f>
        <v>0</v>
      </c>
      <c r="BH284" s="101">
        <f>IF(N284="zníž. prenesená",J284,0)</f>
        <v>0</v>
      </c>
      <c r="BI284" s="101">
        <f>IF(N284="nulová",J284,0)</f>
        <v>0</v>
      </c>
      <c r="BJ284" s="10" t="s">
        <v>90</v>
      </c>
      <c r="BK284" s="102">
        <f>ROUND(I284*H284,3)</f>
        <v>0</v>
      </c>
      <c r="BL284" s="10" t="s">
        <v>89</v>
      </c>
      <c r="BM284" s="100" t="s">
        <v>314</v>
      </c>
    </row>
    <row r="285" spans="2:65" s="7" customFormat="1" ht="22.5" x14ac:dyDescent="0.2">
      <c r="B285" s="103"/>
      <c r="D285" s="104" t="s">
        <v>92</v>
      </c>
      <c r="E285" s="105" t="s">
        <v>0</v>
      </c>
      <c r="F285" s="106" t="s">
        <v>315</v>
      </c>
      <c r="H285" s="107">
        <v>91</v>
      </c>
      <c r="I285" s="108"/>
      <c r="L285" s="103"/>
      <c r="M285" s="109"/>
      <c r="T285" s="110"/>
      <c r="AT285" s="105" t="s">
        <v>92</v>
      </c>
      <c r="AU285" s="105" t="s">
        <v>90</v>
      </c>
      <c r="AV285" s="7" t="s">
        <v>90</v>
      </c>
      <c r="AW285" s="7" t="s">
        <v>21</v>
      </c>
      <c r="AX285" s="7" t="s">
        <v>48</v>
      </c>
      <c r="AY285" s="105" t="s">
        <v>83</v>
      </c>
    </row>
    <row r="286" spans="2:65" s="8" customFormat="1" ht="11.25" x14ac:dyDescent="0.2">
      <c r="B286" s="111"/>
      <c r="D286" s="104" t="s">
        <v>92</v>
      </c>
      <c r="E286" s="112" t="s">
        <v>0</v>
      </c>
      <c r="F286" s="113" t="s">
        <v>94</v>
      </c>
      <c r="H286" s="114">
        <v>91</v>
      </c>
      <c r="I286" s="115"/>
      <c r="L286" s="111"/>
      <c r="M286" s="116"/>
      <c r="T286" s="117"/>
      <c r="AT286" s="112" t="s">
        <v>92</v>
      </c>
      <c r="AU286" s="112" t="s">
        <v>90</v>
      </c>
      <c r="AV286" s="8" t="s">
        <v>89</v>
      </c>
      <c r="AW286" s="8" t="s">
        <v>21</v>
      </c>
      <c r="AX286" s="8" t="s">
        <v>49</v>
      </c>
      <c r="AY286" s="112" t="s">
        <v>83</v>
      </c>
    </row>
    <row r="287" spans="2:65" s="1" customFormat="1" ht="44.25" customHeight="1" x14ac:dyDescent="0.2">
      <c r="B287" s="88"/>
      <c r="C287" s="89" t="s">
        <v>316</v>
      </c>
      <c r="D287" s="89" t="s">
        <v>85</v>
      </c>
      <c r="E287" s="90" t="s">
        <v>317</v>
      </c>
      <c r="F287" s="91" t="s">
        <v>318</v>
      </c>
      <c r="G287" s="92" t="s">
        <v>88</v>
      </c>
      <c r="H287" s="93">
        <v>107</v>
      </c>
      <c r="I287" s="94"/>
      <c r="J287" s="93">
        <f>ROUND(I287*H287,3)</f>
        <v>0</v>
      </c>
      <c r="K287" s="95"/>
      <c r="L287" s="19"/>
      <c r="M287" s="96" t="s">
        <v>0</v>
      </c>
      <c r="N287" s="97" t="s">
        <v>31</v>
      </c>
      <c r="P287" s="98">
        <f>O287*H287</f>
        <v>0</v>
      </c>
      <c r="Q287" s="98">
        <v>9.2499999999999999E-2</v>
      </c>
      <c r="R287" s="98">
        <f>Q287*H287</f>
        <v>9.8974999999999991</v>
      </c>
      <c r="S287" s="98">
        <v>0</v>
      </c>
      <c r="T287" s="99">
        <f>S287*H287</f>
        <v>0</v>
      </c>
      <c r="AR287" s="100" t="s">
        <v>89</v>
      </c>
      <c r="AT287" s="100" t="s">
        <v>85</v>
      </c>
      <c r="AU287" s="100" t="s">
        <v>90</v>
      </c>
      <c r="AY287" s="10" t="s">
        <v>83</v>
      </c>
      <c r="BE287" s="101">
        <f>IF(N287="základná",J287,0)</f>
        <v>0</v>
      </c>
      <c r="BF287" s="101">
        <f>IF(N287="znížená",J287,0)</f>
        <v>0</v>
      </c>
      <c r="BG287" s="101">
        <f>IF(N287="zákl. prenesená",J287,0)</f>
        <v>0</v>
      </c>
      <c r="BH287" s="101">
        <f>IF(N287="zníž. prenesená",J287,0)</f>
        <v>0</v>
      </c>
      <c r="BI287" s="101">
        <f>IF(N287="nulová",J287,0)</f>
        <v>0</v>
      </c>
      <c r="BJ287" s="10" t="s">
        <v>90</v>
      </c>
      <c r="BK287" s="102">
        <f>ROUND(I287*H287,3)</f>
        <v>0</v>
      </c>
      <c r="BL287" s="10" t="s">
        <v>89</v>
      </c>
      <c r="BM287" s="100" t="s">
        <v>319</v>
      </c>
    </row>
    <row r="288" spans="2:65" s="7" customFormat="1" ht="11.25" x14ac:dyDescent="0.2">
      <c r="B288" s="103"/>
      <c r="D288" s="104" t="s">
        <v>92</v>
      </c>
      <c r="E288" s="105" t="s">
        <v>0</v>
      </c>
      <c r="F288" s="106" t="s">
        <v>320</v>
      </c>
      <c r="H288" s="107">
        <v>107</v>
      </c>
      <c r="I288" s="108"/>
      <c r="L288" s="103"/>
      <c r="M288" s="109"/>
      <c r="T288" s="110"/>
      <c r="AT288" s="105" t="s">
        <v>92</v>
      </c>
      <c r="AU288" s="105" t="s">
        <v>90</v>
      </c>
      <c r="AV288" s="7" t="s">
        <v>90</v>
      </c>
      <c r="AW288" s="7" t="s">
        <v>21</v>
      </c>
      <c r="AX288" s="7" t="s">
        <v>48</v>
      </c>
      <c r="AY288" s="105" t="s">
        <v>83</v>
      </c>
    </row>
    <row r="289" spans="2:65" s="8" customFormat="1" ht="11.25" x14ac:dyDescent="0.2">
      <c r="B289" s="111"/>
      <c r="D289" s="104" t="s">
        <v>92</v>
      </c>
      <c r="E289" s="112" t="s">
        <v>0</v>
      </c>
      <c r="F289" s="113" t="s">
        <v>94</v>
      </c>
      <c r="H289" s="114">
        <v>107</v>
      </c>
      <c r="I289" s="115"/>
      <c r="L289" s="111"/>
      <c r="M289" s="116"/>
      <c r="T289" s="117"/>
      <c r="AT289" s="112" t="s">
        <v>92</v>
      </c>
      <c r="AU289" s="112" t="s">
        <v>90</v>
      </c>
      <c r="AV289" s="8" t="s">
        <v>89</v>
      </c>
      <c r="AW289" s="8" t="s">
        <v>21</v>
      </c>
      <c r="AX289" s="8" t="s">
        <v>49</v>
      </c>
      <c r="AY289" s="112" t="s">
        <v>83</v>
      </c>
    </row>
    <row r="290" spans="2:65" s="1" customFormat="1" ht="24.2" customHeight="1" x14ac:dyDescent="0.2">
      <c r="B290" s="88"/>
      <c r="C290" s="118" t="s">
        <v>321</v>
      </c>
      <c r="D290" s="118" t="s">
        <v>184</v>
      </c>
      <c r="E290" s="119" t="s">
        <v>322</v>
      </c>
      <c r="F290" s="120" t="s">
        <v>323</v>
      </c>
      <c r="G290" s="121" t="s">
        <v>88</v>
      </c>
      <c r="H290" s="122">
        <v>109.14</v>
      </c>
      <c r="I290" s="123"/>
      <c r="J290" s="122">
        <f>ROUND(I290*H290,3)</f>
        <v>0</v>
      </c>
      <c r="K290" s="124"/>
      <c r="L290" s="125"/>
      <c r="M290" s="126" t="s">
        <v>0</v>
      </c>
      <c r="N290" s="127" t="s">
        <v>31</v>
      </c>
      <c r="P290" s="98">
        <f>O290*H290</f>
        <v>0</v>
      </c>
      <c r="Q290" s="98">
        <v>0.13</v>
      </c>
      <c r="R290" s="98">
        <f>Q290*H290</f>
        <v>14.1882</v>
      </c>
      <c r="S290" s="98">
        <v>0</v>
      </c>
      <c r="T290" s="99">
        <f>S290*H290</f>
        <v>0</v>
      </c>
      <c r="AR290" s="100" t="s">
        <v>124</v>
      </c>
      <c r="AT290" s="100" t="s">
        <v>184</v>
      </c>
      <c r="AU290" s="100" t="s">
        <v>90</v>
      </c>
      <c r="AY290" s="10" t="s">
        <v>83</v>
      </c>
      <c r="BE290" s="101">
        <f>IF(N290="základná",J290,0)</f>
        <v>0</v>
      </c>
      <c r="BF290" s="101">
        <f>IF(N290="znížená",J290,0)</f>
        <v>0</v>
      </c>
      <c r="BG290" s="101">
        <f>IF(N290="zákl. prenesená",J290,0)</f>
        <v>0</v>
      </c>
      <c r="BH290" s="101">
        <f>IF(N290="zníž. prenesená",J290,0)</f>
        <v>0</v>
      </c>
      <c r="BI290" s="101">
        <f>IF(N290="nulová",J290,0)</f>
        <v>0</v>
      </c>
      <c r="BJ290" s="10" t="s">
        <v>90</v>
      </c>
      <c r="BK290" s="102">
        <f>ROUND(I290*H290,3)</f>
        <v>0</v>
      </c>
      <c r="BL290" s="10" t="s">
        <v>89</v>
      </c>
      <c r="BM290" s="100" t="s">
        <v>324</v>
      </c>
    </row>
    <row r="291" spans="2:65" s="7" customFormat="1" ht="11.25" x14ac:dyDescent="0.2">
      <c r="B291" s="103"/>
      <c r="D291" s="104" t="s">
        <v>92</v>
      </c>
      <c r="F291" s="106" t="s">
        <v>325</v>
      </c>
      <c r="H291" s="107">
        <v>109.14</v>
      </c>
      <c r="I291" s="108"/>
      <c r="L291" s="103"/>
      <c r="M291" s="109"/>
      <c r="T291" s="110"/>
      <c r="AT291" s="105" t="s">
        <v>92</v>
      </c>
      <c r="AU291" s="105" t="s">
        <v>90</v>
      </c>
      <c r="AV291" s="7" t="s">
        <v>90</v>
      </c>
      <c r="AW291" s="7" t="s">
        <v>1</v>
      </c>
      <c r="AX291" s="7" t="s">
        <v>49</v>
      </c>
      <c r="AY291" s="105" t="s">
        <v>83</v>
      </c>
    </row>
    <row r="292" spans="2:65" s="1" customFormat="1" ht="24.2" customHeight="1" x14ac:dyDescent="0.2">
      <c r="B292" s="88"/>
      <c r="C292" s="89" t="s">
        <v>326</v>
      </c>
      <c r="D292" s="89" t="s">
        <v>85</v>
      </c>
      <c r="E292" s="90" t="s">
        <v>327</v>
      </c>
      <c r="F292" s="91" t="s">
        <v>328</v>
      </c>
      <c r="G292" s="92" t="s">
        <v>88</v>
      </c>
      <c r="H292" s="93">
        <v>48</v>
      </c>
      <c r="I292" s="94"/>
      <c r="J292" s="93">
        <f>ROUND(I292*H292,3)</f>
        <v>0</v>
      </c>
      <c r="K292" s="95"/>
      <c r="L292" s="19"/>
      <c r="M292" s="96" t="s">
        <v>0</v>
      </c>
      <c r="N292" s="97" t="s">
        <v>31</v>
      </c>
      <c r="P292" s="98">
        <f>O292*H292</f>
        <v>0</v>
      </c>
      <c r="Q292" s="98">
        <v>0.112</v>
      </c>
      <c r="R292" s="98">
        <f>Q292*H292</f>
        <v>5.3760000000000003</v>
      </c>
      <c r="S292" s="98">
        <v>0</v>
      </c>
      <c r="T292" s="99">
        <f>S292*H292</f>
        <v>0</v>
      </c>
      <c r="AR292" s="100" t="s">
        <v>89</v>
      </c>
      <c r="AT292" s="100" t="s">
        <v>85</v>
      </c>
      <c r="AU292" s="100" t="s">
        <v>90</v>
      </c>
      <c r="AY292" s="10" t="s">
        <v>83</v>
      </c>
      <c r="BE292" s="101">
        <f>IF(N292="základná",J292,0)</f>
        <v>0</v>
      </c>
      <c r="BF292" s="101">
        <f>IF(N292="znížená",J292,0)</f>
        <v>0</v>
      </c>
      <c r="BG292" s="101">
        <f>IF(N292="zákl. prenesená",J292,0)</f>
        <v>0</v>
      </c>
      <c r="BH292" s="101">
        <f>IF(N292="zníž. prenesená",J292,0)</f>
        <v>0</v>
      </c>
      <c r="BI292" s="101">
        <f>IF(N292="nulová",J292,0)</f>
        <v>0</v>
      </c>
      <c r="BJ292" s="10" t="s">
        <v>90</v>
      </c>
      <c r="BK292" s="102">
        <f>ROUND(I292*H292,3)</f>
        <v>0</v>
      </c>
      <c r="BL292" s="10" t="s">
        <v>89</v>
      </c>
      <c r="BM292" s="100" t="s">
        <v>329</v>
      </c>
    </row>
    <row r="293" spans="2:65" s="7" customFormat="1" ht="11.25" x14ac:dyDescent="0.2">
      <c r="B293" s="103"/>
      <c r="D293" s="104" t="s">
        <v>92</v>
      </c>
      <c r="E293" s="105" t="s">
        <v>0</v>
      </c>
      <c r="F293" s="106" t="s">
        <v>330</v>
      </c>
      <c r="H293" s="107">
        <v>24</v>
      </c>
      <c r="I293" s="108"/>
      <c r="L293" s="103"/>
      <c r="M293" s="109"/>
      <c r="T293" s="110"/>
      <c r="AT293" s="105" t="s">
        <v>92</v>
      </c>
      <c r="AU293" s="105" t="s">
        <v>90</v>
      </c>
      <c r="AV293" s="7" t="s">
        <v>90</v>
      </c>
      <c r="AW293" s="7" t="s">
        <v>21</v>
      </c>
      <c r="AX293" s="7" t="s">
        <v>48</v>
      </c>
      <c r="AY293" s="105" t="s">
        <v>83</v>
      </c>
    </row>
    <row r="294" spans="2:65" s="7" customFormat="1" ht="11.25" x14ac:dyDescent="0.2">
      <c r="B294" s="103"/>
      <c r="D294" s="104" t="s">
        <v>92</v>
      </c>
      <c r="E294" s="105" t="s">
        <v>0</v>
      </c>
      <c r="F294" s="106" t="s">
        <v>331</v>
      </c>
      <c r="H294" s="107">
        <v>24</v>
      </c>
      <c r="I294" s="108"/>
      <c r="L294" s="103"/>
      <c r="M294" s="109"/>
      <c r="T294" s="110"/>
      <c r="AT294" s="105" t="s">
        <v>92</v>
      </c>
      <c r="AU294" s="105" t="s">
        <v>90</v>
      </c>
      <c r="AV294" s="7" t="s">
        <v>90</v>
      </c>
      <c r="AW294" s="7" t="s">
        <v>21</v>
      </c>
      <c r="AX294" s="7" t="s">
        <v>48</v>
      </c>
      <c r="AY294" s="105" t="s">
        <v>83</v>
      </c>
    </row>
    <row r="295" spans="2:65" s="8" customFormat="1" ht="11.25" x14ac:dyDescent="0.2">
      <c r="B295" s="111"/>
      <c r="D295" s="104" t="s">
        <v>92</v>
      </c>
      <c r="E295" s="112" t="s">
        <v>0</v>
      </c>
      <c r="F295" s="113" t="s">
        <v>94</v>
      </c>
      <c r="H295" s="114">
        <v>48</v>
      </c>
      <c r="I295" s="115"/>
      <c r="L295" s="111"/>
      <c r="M295" s="116"/>
      <c r="T295" s="117"/>
      <c r="AT295" s="112" t="s">
        <v>92</v>
      </c>
      <c r="AU295" s="112" t="s">
        <v>90</v>
      </c>
      <c r="AV295" s="8" t="s">
        <v>89</v>
      </c>
      <c r="AW295" s="8" t="s">
        <v>21</v>
      </c>
      <c r="AX295" s="8" t="s">
        <v>49</v>
      </c>
      <c r="AY295" s="112" t="s">
        <v>83</v>
      </c>
    </row>
    <row r="296" spans="2:65" s="1" customFormat="1" ht="24.2" customHeight="1" x14ac:dyDescent="0.2">
      <c r="B296" s="88"/>
      <c r="C296" s="118" t="s">
        <v>332</v>
      </c>
      <c r="D296" s="118" t="s">
        <v>184</v>
      </c>
      <c r="E296" s="119" t="s">
        <v>333</v>
      </c>
      <c r="F296" s="120" t="s">
        <v>334</v>
      </c>
      <c r="G296" s="121" t="s">
        <v>88</v>
      </c>
      <c r="H296" s="122">
        <v>48.96</v>
      </c>
      <c r="I296" s="123"/>
      <c r="J296" s="122">
        <f>ROUND(I296*H296,3)</f>
        <v>0</v>
      </c>
      <c r="K296" s="124"/>
      <c r="L296" s="125"/>
      <c r="M296" s="126" t="s">
        <v>0</v>
      </c>
      <c r="N296" s="127" t="s">
        <v>31</v>
      </c>
      <c r="P296" s="98">
        <f>O296*H296</f>
        <v>0</v>
      </c>
      <c r="Q296" s="98">
        <v>0.13</v>
      </c>
      <c r="R296" s="98">
        <f>Q296*H296</f>
        <v>6.3648000000000007</v>
      </c>
      <c r="S296" s="98">
        <v>0</v>
      </c>
      <c r="T296" s="99">
        <f>S296*H296</f>
        <v>0</v>
      </c>
      <c r="AR296" s="100" t="s">
        <v>124</v>
      </c>
      <c r="AT296" s="100" t="s">
        <v>184</v>
      </c>
      <c r="AU296" s="100" t="s">
        <v>90</v>
      </c>
      <c r="AY296" s="10" t="s">
        <v>83</v>
      </c>
      <c r="BE296" s="101">
        <f>IF(N296="základná",J296,0)</f>
        <v>0</v>
      </c>
      <c r="BF296" s="101">
        <f>IF(N296="znížená",J296,0)</f>
        <v>0</v>
      </c>
      <c r="BG296" s="101">
        <f>IF(N296="zákl. prenesená",J296,0)</f>
        <v>0</v>
      </c>
      <c r="BH296" s="101">
        <f>IF(N296="zníž. prenesená",J296,0)</f>
        <v>0</v>
      </c>
      <c r="BI296" s="101">
        <f>IF(N296="nulová",J296,0)</f>
        <v>0</v>
      </c>
      <c r="BJ296" s="10" t="s">
        <v>90</v>
      </c>
      <c r="BK296" s="102">
        <f>ROUND(I296*H296,3)</f>
        <v>0</v>
      </c>
      <c r="BL296" s="10" t="s">
        <v>89</v>
      </c>
      <c r="BM296" s="100" t="s">
        <v>335</v>
      </c>
    </row>
    <row r="297" spans="2:65" s="7" customFormat="1" ht="11.25" x14ac:dyDescent="0.2">
      <c r="B297" s="103"/>
      <c r="D297" s="104" t="s">
        <v>92</v>
      </c>
      <c r="E297" s="105" t="s">
        <v>0</v>
      </c>
      <c r="F297" s="106" t="s">
        <v>330</v>
      </c>
      <c r="H297" s="107">
        <v>24</v>
      </c>
      <c r="I297" s="108"/>
      <c r="L297" s="103"/>
      <c r="M297" s="109"/>
      <c r="T297" s="110"/>
      <c r="AT297" s="105" t="s">
        <v>92</v>
      </c>
      <c r="AU297" s="105" t="s">
        <v>90</v>
      </c>
      <c r="AV297" s="7" t="s">
        <v>90</v>
      </c>
      <c r="AW297" s="7" t="s">
        <v>21</v>
      </c>
      <c r="AX297" s="7" t="s">
        <v>48</v>
      </c>
      <c r="AY297" s="105" t="s">
        <v>83</v>
      </c>
    </row>
    <row r="298" spans="2:65" s="7" customFormat="1" ht="11.25" x14ac:dyDescent="0.2">
      <c r="B298" s="103"/>
      <c r="D298" s="104" t="s">
        <v>92</v>
      </c>
      <c r="E298" s="105" t="s">
        <v>0</v>
      </c>
      <c r="F298" s="106" t="s">
        <v>331</v>
      </c>
      <c r="H298" s="107">
        <v>24</v>
      </c>
      <c r="I298" s="108"/>
      <c r="L298" s="103"/>
      <c r="M298" s="109"/>
      <c r="T298" s="110"/>
      <c r="AT298" s="105" t="s">
        <v>92</v>
      </c>
      <c r="AU298" s="105" t="s">
        <v>90</v>
      </c>
      <c r="AV298" s="7" t="s">
        <v>90</v>
      </c>
      <c r="AW298" s="7" t="s">
        <v>21</v>
      </c>
      <c r="AX298" s="7" t="s">
        <v>48</v>
      </c>
      <c r="AY298" s="105" t="s">
        <v>83</v>
      </c>
    </row>
    <row r="299" spans="2:65" s="8" customFormat="1" ht="11.25" x14ac:dyDescent="0.2">
      <c r="B299" s="111"/>
      <c r="D299" s="104" t="s">
        <v>92</v>
      </c>
      <c r="E299" s="112" t="s">
        <v>0</v>
      </c>
      <c r="F299" s="113" t="s">
        <v>94</v>
      </c>
      <c r="H299" s="114">
        <v>48</v>
      </c>
      <c r="I299" s="115"/>
      <c r="L299" s="111"/>
      <c r="M299" s="116"/>
      <c r="T299" s="117"/>
      <c r="AT299" s="112" t="s">
        <v>92</v>
      </c>
      <c r="AU299" s="112" t="s">
        <v>90</v>
      </c>
      <c r="AV299" s="8" t="s">
        <v>89</v>
      </c>
      <c r="AW299" s="8" t="s">
        <v>21</v>
      </c>
      <c r="AX299" s="8" t="s">
        <v>49</v>
      </c>
      <c r="AY299" s="112" t="s">
        <v>83</v>
      </c>
    </row>
    <row r="300" spans="2:65" s="7" customFormat="1" ht="11.25" x14ac:dyDescent="0.2">
      <c r="B300" s="103"/>
      <c r="D300" s="104" t="s">
        <v>92</v>
      </c>
      <c r="F300" s="106" t="s">
        <v>336</v>
      </c>
      <c r="H300" s="107">
        <v>48.96</v>
      </c>
      <c r="I300" s="108"/>
      <c r="L300" s="103"/>
      <c r="M300" s="109"/>
      <c r="T300" s="110"/>
      <c r="AT300" s="105" t="s">
        <v>92</v>
      </c>
      <c r="AU300" s="105" t="s">
        <v>90</v>
      </c>
      <c r="AV300" s="7" t="s">
        <v>90</v>
      </c>
      <c r="AW300" s="7" t="s">
        <v>1</v>
      </c>
      <c r="AX300" s="7" t="s">
        <v>49</v>
      </c>
      <c r="AY300" s="105" t="s">
        <v>83</v>
      </c>
    </row>
    <row r="301" spans="2:65" s="6" customFormat="1" ht="22.9" customHeight="1" x14ac:dyDescent="0.2">
      <c r="B301" s="76"/>
      <c r="D301" s="77" t="s">
        <v>47</v>
      </c>
      <c r="E301" s="86" t="s">
        <v>124</v>
      </c>
      <c r="F301" s="86" t="s">
        <v>337</v>
      </c>
      <c r="I301" s="79"/>
      <c r="J301" s="87">
        <f>BK301</f>
        <v>0</v>
      </c>
      <c r="L301" s="76"/>
      <c r="M301" s="81"/>
      <c r="P301" s="82">
        <f>SUM(P302:P336)</f>
        <v>0</v>
      </c>
      <c r="R301" s="82">
        <f>SUM(R302:R336)</f>
        <v>33.052093999999997</v>
      </c>
      <c r="T301" s="83">
        <f>SUM(T302:T336)</f>
        <v>0</v>
      </c>
      <c r="AR301" s="77" t="s">
        <v>49</v>
      </c>
      <c r="AT301" s="84" t="s">
        <v>47</v>
      </c>
      <c r="AU301" s="84" t="s">
        <v>49</v>
      </c>
      <c r="AY301" s="77" t="s">
        <v>83</v>
      </c>
      <c r="BK301" s="85">
        <f>SUM(BK302:BK336)</f>
        <v>0</v>
      </c>
    </row>
    <row r="302" spans="2:65" s="1" customFormat="1" ht="24.2" customHeight="1" x14ac:dyDescent="0.2">
      <c r="B302" s="88"/>
      <c r="C302" s="89" t="s">
        <v>338</v>
      </c>
      <c r="D302" s="89" t="s">
        <v>85</v>
      </c>
      <c r="E302" s="90" t="s">
        <v>339</v>
      </c>
      <c r="F302" s="91" t="s">
        <v>340</v>
      </c>
      <c r="G302" s="92" t="s">
        <v>106</v>
      </c>
      <c r="H302" s="93">
        <v>180</v>
      </c>
      <c r="I302" s="94"/>
      <c r="J302" s="93">
        <f>ROUND(I302*H302,3)</f>
        <v>0</v>
      </c>
      <c r="K302" s="95"/>
      <c r="L302" s="19"/>
      <c r="M302" s="96" t="s">
        <v>0</v>
      </c>
      <c r="N302" s="97" t="s">
        <v>31</v>
      </c>
      <c r="P302" s="98">
        <f>O302*H302</f>
        <v>0</v>
      </c>
      <c r="Q302" s="98">
        <v>1.4E-5</v>
      </c>
      <c r="R302" s="98">
        <f>Q302*H302</f>
        <v>2.5200000000000001E-3</v>
      </c>
      <c r="S302" s="98">
        <v>0</v>
      </c>
      <c r="T302" s="99">
        <f>S302*H302</f>
        <v>0</v>
      </c>
      <c r="AR302" s="100" t="s">
        <v>89</v>
      </c>
      <c r="AT302" s="100" t="s">
        <v>85</v>
      </c>
      <c r="AU302" s="100" t="s">
        <v>90</v>
      </c>
      <c r="AY302" s="10" t="s">
        <v>83</v>
      </c>
      <c r="BE302" s="101">
        <f>IF(N302="základná",J302,0)</f>
        <v>0</v>
      </c>
      <c r="BF302" s="101">
        <f>IF(N302="znížená",J302,0)</f>
        <v>0</v>
      </c>
      <c r="BG302" s="101">
        <f>IF(N302="zákl. prenesená",J302,0)</f>
        <v>0</v>
      </c>
      <c r="BH302" s="101">
        <f>IF(N302="zníž. prenesená",J302,0)</f>
        <v>0</v>
      </c>
      <c r="BI302" s="101">
        <f>IF(N302="nulová",J302,0)</f>
        <v>0</v>
      </c>
      <c r="BJ302" s="10" t="s">
        <v>90</v>
      </c>
      <c r="BK302" s="102">
        <f>ROUND(I302*H302,3)</f>
        <v>0</v>
      </c>
      <c r="BL302" s="10" t="s">
        <v>89</v>
      </c>
      <c r="BM302" s="100" t="s">
        <v>341</v>
      </c>
    </row>
    <row r="303" spans="2:65" s="7" customFormat="1" ht="11.25" x14ac:dyDescent="0.2">
      <c r="B303" s="103"/>
      <c r="D303" s="104" t="s">
        <v>92</v>
      </c>
      <c r="E303" s="105" t="s">
        <v>0</v>
      </c>
      <c r="F303" s="106" t="s">
        <v>342</v>
      </c>
      <c r="H303" s="107">
        <v>180</v>
      </c>
      <c r="I303" s="108"/>
      <c r="L303" s="103"/>
      <c r="M303" s="109"/>
      <c r="T303" s="110"/>
      <c r="AT303" s="105" t="s">
        <v>92</v>
      </c>
      <c r="AU303" s="105" t="s">
        <v>90</v>
      </c>
      <c r="AV303" s="7" t="s">
        <v>90</v>
      </c>
      <c r="AW303" s="7" t="s">
        <v>21</v>
      </c>
      <c r="AX303" s="7" t="s">
        <v>48</v>
      </c>
      <c r="AY303" s="105" t="s">
        <v>83</v>
      </c>
    </row>
    <row r="304" spans="2:65" s="8" customFormat="1" ht="11.25" x14ac:dyDescent="0.2">
      <c r="B304" s="111"/>
      <c r="D304" s="104" t="s">
        <v>92</v>
      </c>
      <c r="E304" s="112" t="s">
        <v>0</v>
      </c>
      <c r="F304" s="113" t="s">
        <v>94</v>
      </c>
      <c r="H304" s="114">
        <v>180</v>
      </c>
      <c r="I304" s="115"/>
      <c r="L304" s="111"/>
      <c r="M304" s="116"/>
      <c r="T304" s="117"/>
      <c r="AT304" s="112" t="s">
        <v>92</v>
      </c>
      <c r="AU304" s="112" t="s">
        <v>90</v>
      </c>
      <c r="AV304" s="8" t="s">
        <v>89</v>
      </c>
      <c r="AW304" s="8" t="s">
        <v>21</v>
      </c>
      <c r="AX304" s="8" t="s">
        <v>49</v>
      </c>
      <c r="AY304" s="112" t="s">
        <v>83</v>
      </c>
    </row>
    <row r="305" spans="2:65" s="1" customFormat="1" ht="24.2" customHeight="1" x14ac:dyDescent="0.2">
      <c r="B305" s="88"/>
      <c r="C305" s="118" t="s">
        <v>343</v>
      </c>
      <c r="D305" s="118" t="s">
        <v>184</v>
      </c>
      <c r="E305" s="119" t="s">
        <v>344</v>
      </c>
      <c r="F305" s="120" t="s">
        <v>345</v>
      </c>
      <c r="G305" s="121" t="s">
        <v>246</v>
      </c>
      <c r="H305" s="122">
        <v>36</v>
      </c>
      <c r="I305" s="123"/>
      <c r="J305" s="122">
        <f>ROUND(I305*H305,3)</f>
        <v>0</v>
      </c>
      <c r="K305" s="124"/>
      <c r="L305" s="125"/>
      <c r="M305" s="126" t="s">
        <v>0</v>
      </c>
      <c r="N305" s="127" t="s">
        <v>31</v>
      </c>
      <c r="P305" s="98">
        <f>O305*H305</f>
        <v>0</v>
      </c>
      <c r="Q305" s="98">
        <v>2.6009999999999998E-2</v>
      </c>
      <c r="R305" s="98">
        <f>Q305*H305</f>
        <v>0.93635999999999997</v>
      </c>
      <c r="S305" s="98">
        <v>0</v>
      </c>
      <c r="T305" s="99">
        <f>S305*H305</f>
        <v>0</v>
      </c>
      <c r="AR305" s="100" t="s">
        <v>124</v>
      </c>
      <c r="AT305" s="100" t="s">
        <v>184</v>
      </c>
      <c r="AU305" s="100" t="s">
        <v>90</v>
      </c>
      <c r="AY305" s="10" t="s">
        <v>83</v>
      </c>
      <c r="BE305" s="101">
        <f>IF(N305="základná",J305,0)</f>
        <v>0</v>
      </c>
      <c r="BF305" s="101">
        <f>IF(N305="znížená",J305,0)</f>
        <v>0</v>
      </c>
      <c r="BG305" s="101">
        <f>IF(N305="zákl. prenesená",J305,0)</f>
        <v>0</v>
      </c>
      <c r="BH305" s="101">
        <f>IF(N305="zníž. prenesená",J305,0)</f>
        <v>0</v>
      </c>
      <c r="BI305" s="101">
        <f>IF(N305="nulová",J305,0)</f>
        <v>0</v>
      </c>
      <c r="BJ305" s="10" t="s">
        <v>90</v>
      </c>
      <c r="BK305" s="102">
        <f>ROUND(I305*H305,3)</f>
        <v>0</v>
      </c>
      <c r="BL305" s="10" t="s">
        <v>89</v>
      </c>
      <c r="BM305" s="100" t="s">
        <v>346</v>
      </c>
    </row>
    <row r="306" spans="2:65" s="7" customFormat="1" ht="11.25" x14ac:dyDescent="0.2">
      <c r="B306" s="103"/>
      <c r="D306" s="104" t="s">
        <v>92</v>
      </c>
      <c r="F306" s="106" t="s">
        <v>347</v>
      </c>
      <c r="H306" s="107">
        <v>36</v>
      </c>
      <c r="I306" s="108"/>
      <c r="L306" s="103"/>
      <c r="M306" s="109"/>
      <c r="T306" s="110"/>
      <c r="AT306" s="105" t="s">
        <v>92</v>
      </c>
      <c r="AU306" s="105" t="s">
        <v>90</v>
      </c>
      <c r="AV306" s="7" t="s">
        <v>90</v>
      </c>
      <c r="AW306" s="7" t="s">
        <v>1</v>
      </c>
      <c r="AX306" s="7" t="s">
        <v>49</v>
      </c>
      <c r="AY306" s="105" t="s">
        <v>83</v>
      </c>
    </row>
    <row r="307" spans="2:65" s="1" customFormat="1" ht="24.2" customHeight="1" x14ac:dyDescent="0.2">
      <c r="B307" s="88"/>
      <c r="C307" s="89" t="s">
        <v>348</v>
      </c>
      <c r="D307" s="89" t="s">
        <v>85</v>
      </c>
      <c r="E307" s="90" t="s">
        <v>349</v>
      </c>
      <c r="F307" s="91" t="s">
        <v>350</v>
      </c>
      <c r="G307" s="92" t="s">
        <v>246</v>
      </c>
      <c r="H307" s="93">
        <v>18</v>
      </c>
      <c r="I307" s="94"/>
      <c r="J307" s="93">
        <f>ROUND(I307*H307,3)</f>
        <v>0</v>
      </c>
      <c r="K307" s="95"/>
      <c r="L307" s="19"/>
      <c r="M307" s="96" t="s">
        <v>0</v>
      </c>
      <c r="N307" s="97" t="s">
        <v>31</v>
      </c>
      <c r="P307" s="98">
        <f>O307*H307</f>
        <v>0</v>
      </c>
      <c r="Q307" s="98">
        <v>0.34098800000000001</v>
      </c>
      <c r="R307" s="98">
        <f>Q307*H307</f>
        <v>6.1377839999999999</v>
      </c>
      <c r="S307" s="98">
        <v>0</v>
      </c>
      <c r="T307" s="99">
        <f>S307*H307</f>
        <v>0</v>
      </c>
      <c r="AR307" s="100" t="s">
        <v>89</v>
      </c>
      <c r="AT307" s="100" t="s">
        <v>85</v>
      </c>
      <c r="AU307" s="100" t="s">
        <v>90</v>
      </c>
      <c r="AY307" s="10" t="s">
        <v>83</v>
      </c>
      <c r="BE307" s="101">
        <f>IF(N307="základná",J307,0)</f>
        <v>0</v>
      </c>
      <c r="BF307" s="101">
        <f>IF(N307="znížená",J307,0)</f>
        <v>0</v>
      </c>
      <c r="BG307" s="101">
        <f>IF(N307="zákl. prenesená",J307,0)</f>
        <v>0</v>
      </c>
      <c r="BH307" s="101">
        <f>IF(N307="zníž. prenesená",J307,0)</f>
        <v>0</v>
      </c>
      <c r="BI307" s="101">
        <f>IF(N307="nulová",J307,0)</f>
        <v>0</v>
      </c>
      <c r="BJ307" s="10" t="s">
        <v>90</v>
      </c>
      <c r="BK307" s="102">
        <f>ROUND(I307*H307,3)</f>
        <v>0</v>
      </c>
      <c r="BL307" s="10" t="s">
        <v>89</v>
      </c>
      <c r="BM307" s="100" t="s">
        <v>351</v>
      </c>
    </row>
    <row r="308" spans="2:65" s="7" customFormat="1" ht="11.25" x14ac:dyDescent="0.2">
      <c r="B308" s="103"/>
      <c r="D308" s="104" t="s">
        <v>92</v>
      </c>
      <c r="E308" s="105" t="s">
        <v>0</v>
      </c>
      <c r="F308" s="106" t="s">
        <v>352</v>
      </c>
      <c r="H308" s="107">
        <v>18</v>
      </c>
      <c r="I308" s="108"/>
      <c r="L308" s="103"/>
      <c r="M308" s="109"/>
      <c r="T308" s="110"/>
      <c r="AT308" s="105" t="s">
        <v>92</v>
      </c>
      <c r="AU308" s="105" t="s">
        <v>90</v>
      </c>
      <c r="AV308" s="7" t="s">
        <v>90</v>
      </c>
      <c r="AW308" s="7" t="s">
        <v>21</v>
      </c>
      <c r="AX308" s="7" t="s">
        <v>48</v>
      </c>
      <c r="AY308" s="105" t="s">
        <v>83</v>
      </c>
    </row>
    <row r="309" spans="2:65" s="8" customFormat="1" ht="11.25" x14ac:dyDescent="0.2">
      <c r="B309" s="111"/>
      <c r="D309" s="104" t="s">
        <v>92</v>
      </c>
      <c r="E309" s="112" t="s">
        <v>0</v>
      </c>
      <c r="F309" s="113" t="s">
        <v>94</v>
      </c>
      <c r="H309" s="114">
        <v>18</v>
      </c>
      <c r="I309" s="115"/>
      <c r="L309" s="111"/>
      <c r="M309" s="116"/>
      <c r="T309" s="117"/>
      <c r="AT309" s="112" t="s">
        <v>92</v>
      </c>
      <c r="AU309" s="112" t="s">
        <v>90</v>
      </c>
      <c r="AV309" s="8" t="s">
        <v>89</v>
      </c>
      <c r="AW309" s="8" t="s">
        <v>21</v>
      </c>
      <c r="AX309" s="8" t="s">
        <v>49</v>
      </c>
      <c r="AY309" s="112" t="s">
        <v>83</v>
      </c>
    </row>
    <row r="310" spans="2:65" s="1" customFormat="1" ht="24.2" customHeight="1" x14ac:dyDescent="0.2">
      <c r="B310" s="88"/>
      <c r="C310" s="118" t="s">
        <v>353</v>
      </c>
      <c r="D310" s="118" t="s">
        <v>184</v>
      </c>
      <c r="E310" s="119" t="s">
        <v>354</v>
      </c>
      <c r="F310" s="120" t="s">
        <v>355</v>
      </c>
      <c r="G310" s="121" t="s">
        <v>246</v>
      </c>
      <c r="H310" s="122">
        <v>18</v>
      </c>
      <c r="I310" s="123"/>
      <c r="J310" s="122">
        <f>ROUND(I310*H310,3)</f>
        <v>0</v>
      </c>
      <c r="K310" s="124"/>
      <c r="L310" s="125"/>
      <c r="M310" s="126" t="s">
        <v>0</v>
      </c>
      <c r="N310" s="127" t="s">
        <v>31</v>
      </c>
      <c r="P310" s="98">
        <f>O310*H310</f>
        <v>0</v>
      </c>
      <c r="Q310" s="98">
        <v>0.06</v>
      </c>
      <c r="R310" s="98">
        <f>Q310*H310</f>
        <v>1.08</v>
      </c>
      <c r="S310" s="98">
        <v>0</v>
      </c>
      <c r="T310" s="99">
        <f>S310*H310</f>
        <v>0</v>
      </c>
      <c r="AR310" s="100" t="s">
        <v>124</v>
      </c>
      <c r="AT310" s="100" t="s">
        <v>184</v>
      </c>
      <c r="AU310" s="100" t="s">
        <v>90</v>
      </c>
      <c r="AY310" s="10" t="s">
        <v>83</v>
      </c>
      <c r="BE310" s="101">
        <f>IF(N310="základná",J310,0)</f>
        <v>0</v>
      </c>
      <c r="BF310" s="101">
        <f>IF(N310="znížená",J310,0)</f>
        <v>0</v>
      </c>
      <c r="BG310" s="101">
        <f>IF(N310="zákl. prenesená",J310,0)</f>
        <v>0</v>
      </c>
      <c r="BH310" s="101">
        <f>IF(N310="zníž. prenesená",J310,0)</f>
        <v>0</v>
      </c>
      <c r="BI310" s="101">
        <f>IF(N310="nulová",J310,0)</f>
        <v>0</v>
      </c>
      <c r="BJ310" s="10" t="s">
        <v>90</v>
      </c>
      <c r="BK310" s="102">
        <f>ROUND(I310*H310,3)</f>
        <v>0</v>
      </c>
      <c r="BL310" s="10" t="s">
        <v>89</v>
      </c>
      <c r="BM310" s="100" t="s">
        <v>356</v>
      </c>
    </row>
    <row r="311" spans="2:65" s="1" customFormat="1" ht="24.2" customHeight="1" x14ac:dyDescent="0.2">
      <c r="B311" s="88"/>
      <c r="C311" s="118" t="s">
        <v>357</v>
      </c>
      <c r="D311" s="118" t="s">
        <v>184</v>
      </c>
      <c r="E311" s="119" t="s">
        <v>358</v>
      </c>
      <c r="F311" s="120" t="s">
        <v>359</v>
      </c>
      <c r="G311" s="121" t="s">
        <v>246</v>
      </c>
      <c r="H311" s="122">
        <v>18</v>
      </c>
      <c r="I311" s="123"/>
      <c r="J311" s="122">
        <f>ROUND(I311*H311,3)</f>
        <v>0</v>
      </c>
      <c r="K311" s="124"/>
      <c r="L311" s="125"/>
      <c r="M311" s="126" t="s">
        <v>0</v>
      </c>
      <c r="N311" s="127" t="s">
        <v>31</v>
      </c>
      <c r="P311" s="98">
        <f>O311*H311</f>
        <v>0</v>
      </c>
      <c r="Q311" s="98">
        <v>0.17</v>
      </c>
      <c r="R311" s="98">
        <f>Q311*H311</f>
        <v>3.06</v>
      </c>
      <c r="S311" s="98">
        <v>0</v>
      </c>
      <c r="T311" s="99">
        <f>S311*H311</f>
        <v>0</v>
      </c>
      <c r="AR311" s="100" t="s">
        <v>124</v>
      </c>
      <c r="AT311" s="100" t="s">
        <v>184</v>
      </c>
      <c r="AU311" s="100" t="s">
        <v>90</v>
      </c>
      <c r="AY311" s="10" t="s">
        <v>83</v>
      </c>
      <c r="BE311" s="101">
        <f>IF(N311="základná",J311,0)</f>
        <v>0</v>
      </c>
      <c r="BF311" s="101">
        <f>IF(N311="znížená",J311,0)</f>
        <v>0</v>
      </c>
      <c r="BG311" s="101">
        <f>IF(N311="zákl. prenesená",J311,0)</f>
        <v>0</v>
      </c>
      <c r="BH311" s="101">
        <f>IF(N311="zníž. prenesená",J311,0)</f>
        <v>0</v>
      </c>
      <c r="BI311" s="101">
        <f>IF(N311="nulová",J311,0)</f>
        <v>0</v>
      </c>
      <c r="BJ311" s="10" t="s">
        <v>90</v>
      </c>
      <c r="BK311" s="102">
        <f>ROUND(I311*H311,3)</f>
        <v>0</v>
      </c>
      <c r="BL311" s="10" t="s">
        <v>89</v>
      </c>
      <c r="BM311" s="100" t="s">
        <v>360</v>
      </c>
    </row>
    <row r="312" spans="2:65" s="1" customFormat="1" ht="24.2" customHeight="1" x14ac:dyDescent="0.2">
      <c r="B312" s="88"/>
      <c r="C312" s="118" t="s">
        <v>361</v>
      </c>
      <c r="D312" s="118" t="s">
        <v>184</v>
      </c>
      <c r="E312" s="119" t="s">
        <v>362</v>
      </c>
      <c r="F312" s="120" t="s">
        <v>363</v>
      </c>
      <c r="G312" s="121" t="s">
        <v>246</v>
      </c>
      <c r="H312" s="122">
        <v>18</v>
      </c>
      <c r="I312" s="123"/>
      <c r="J312" s="122">
        <f>ROUND(I312*H312,3)</f>
        <v>0</v>
      </c>
      <c r="K312" s="124"/>
      <c r="L312" s="125"/>
      <c r="M312" s="126" t="s">
        <v>0</v>
      </c>
      <c r="N312" s="127" t="s">
        <v>31</v>
      </c>
      <c r="P312" s="98">
        <f>O312*H312</f>
        <v>0</v>
      </c>
      <c r="Q312" s="98">
        <v>0.17499999999999999</v>
      </c>
      <c r="R312" s="98">
        <f>Q312*H312</f>
        <v>3.15</v>
      </c>
      <c r="S312" s="98">
        <v>0</v>
      </c>
      <c r="T312" s="99">
        <f>S312*H312</f>
        <v>0</v>
      </c>
      <c r="AR312" s="100" t="s">
        <v>124</v>
      </c>
      <c r="AT312" s="100" t="s">
        <v>184</v>
      </c>
      <c r="AU312" s="100" t="s">
        <v>90</v>
      </c>
      <c r="AY312" s="10" t="s">
        <v>83</v>
      </c>
      <c r="BE312" s="101">
        <f>IF(N312="základná",J312,0)</f>
        <v>0</v>
      </c>
      <c r="BF312" s="101">
        <f>IF(N312="znížená",J312,0)</f>
        <v>0</v>
      </c>
      <c r="BG312" s="101">
        <f>IF(N312="zákl. prenesená",J312,0)</f>
        <v>0</v>
      </c>
      <c r="BH312" s="101">
        <f>IF(N312="zníž. prenesená",J312,0)</f>
        <v>0</v>
      </c>
      <c r="BI312" s="101">
        <f>IF(N312="nulová",J312,0)</f>
        <v>0</v>
      </c>
      <c r="BJ312" s="10" t="s">
        <v>90</v>
      </c>
      <c r="BK312" s="102">
        <f>ROUND(I312*H312,3)</f>
        <v>0</v>
      </c>
      <c r="BL312" s="10" t="s">
        <v>89</v>
      </c>
      <c r="BM312" s="100" t="s">
        <v>364</v>
      </c>
    </row>
    <row r="313" spans="2:65" s="1" customFormat="1" ht="24.2" customHeight="1" x14ac:dyDescent="0.2">
      <c r="B313" s="88"/>
      <c r="C313" s="118" t="s">
        <v>365</v>
      </c>
      <c r="D313" s="118" t="s">
        <v>184</v>
      </c>
      <c r="E313" s="119" t="s">
        <v>366</v>
      </c>
      <c r="F313" s="120" t="s">
        <v>367</v>
      </c>
      <c r="G313" s="121" t="s">
        <v>246</v>
      </c>
      <c r="H313" s="122">
        <v>18</v>
      </c>
      <c r="I313" s="123"/>
      <c r="J313" s="122">
        <f>ROUND(I313*H313,3)</f>
        <v>0</v>
      </c>
      <c r="K313" s="124"/>
      <c r="L313" s="125"/>
      <c r="M313" s="126" t="s">
        <v>0</v>
      </c>
      <c r="N313" s="127" t="s">
        <v>31</v>
      </c>
      <c r="P313" s="98">
        <f>O313*H313</f>
        <v>0</v>
      </c>
      <c r="Q313" s="98">
        <v>9.9000000000000005E-2</v>
      </c>
      <c r="R313" s="98">
        <f>Q313*H313</f>
        <v>1.782</v>
      </c>
      <c r="S313" s="98">
        <v>0</v>
      </c>
      <c r="T313" s="99">
        <f>S313*H313</f>
        <v>0</v>
      </c>
      <c r="AR313" s="100" t="s">
        <v>124</v>
      </c>
      <c r="AT313" s="100" t="s">
        <v>184</v>
      </c>
      <c r="AU313" s="100" t="s">
        <v>90</v>
      </c>
      <c r="AY313" s="10" t="s">
        <v>83</v>
      </c>
      <c r="BE313" s="101">
        <f>IF(N313="základná",J313,0)</f>
        <v>0</v>
      </c>
      <c r="BF313" s="101">
        <f>IF(N313="znížená",J313,0)</f>
        <v>0</v>
      </c>
      <c r="BG313" s="101">
        <f>IF(N313="zákl. prenesená",J313,0)</f>
        <v>0</v>
      </c>
      <c r="BH313" s="101">
        <f>IF(N313="zníž. prenesená",J313,0)</f>
        <v>0</v>
      </c>
      <c r="BI313" s="101">
        <f>IF(N313="nulová",J313,0)</f>
        <v>0</v>
      </c>
      <c r="BJ313" s="10" t="s">
        <v>90</v>
      </c>
      <c r="BK313" s="102">
        <f>ROUND(I313*H313,3)</f>
        <v>0</v>
      </c>
      <c r="BL313" s="10" t="s">
        <v>89</v>
      </c>
      <c r="BM313" s="100" t="s">
        <v>368</v>
      </c>
    </row>
    <row r="314" spans="2:65" s="1" customFormat="1" ht="24.2" customHeight="1" x14ac:dyDescent="0.2">
      <c r="B314" s="88"/>
      <c r="C314" s="89" t="s">
        <v>369</v>
      </c>
      <c r="D314" s="89" t="s">
        <v>85</v>
      </c>
      <c r="E314" s="90" t="s">
        <v>370</v>
      </c>
      <c r="F314" s="91" t="s">
        <v>371</v>
      </c>
      <c r="G314" s="92" t="s">
        <v>246</v>
      </c>
      <c r="H314" s="93">
        <v>10</v>
      </c>
      <c r="I314" s="94"/>
      <c r="J314" s="93">
        <f>ROUND(I314*H314,3)</f>
        <v>0</v>
      </c>
      <c r="K314" s="95"/>
      <c r="L314" s="19"/>
      <c r="M314" s="96" t="s">
        <v>0</v>
      </c>
      <c r="N314" s="97" t="s">
        <v>31</v>
      </c>
      <c r="P314" s="98">
        <f>O314*H314</f>
        <v>0</v>
      </c>
      <c r="Q314" s="98">
        <v>8.3999999999999995E-3</v>
      </c>
      <c r="R314" s="98">
        <f>Q314*H314</f>
        <v>8.3999999999999991E-2</v>
      </c>
      <c r="S314" s="98">
        <v>0</v>
      </c>
      <c r="T314" s="99">
        <f>S314*H314</f>
        <v>0</v>
      </c>
      <c r="AR314" s="100" t="s">
        <v>89</v>
      </c>
      <c r="AT314" s="100" t="s">
        <v>85</v>
      </c>
      <c r="AU314" s="100" t="s">
        <v>90</v>
      </c>
      <c r="AY314" s="10" t="s">
        <v>83</v>
      </c>
      <c r="BE314" s="101">
        <f>IF(N314="základná",J314,0)</f>
        <v>0</v>
      </c>
      <c r="BF314" s="101">
        <f>IF(N314="znížená",J314,0)</f>
        <v>0</v>
      </c>
      <c r="BG314" s="101">
        <f>IF(N314="zákl. prenesená",J314,0)</f>
        <v>0</v>
      </c>
      <c r="BH314" s="101">
        <f>IF(N314="zníž. prenesená",J314,0)</f>
        <v>0</v>
      </c>
      <c r="BI314" s="101">
        <f>IF(N314="nulová",J314,0)</f>
        <v>0</v>
      </c>
      <c r="BJ314" s="10" t="s">
        <v>90</v>
      </c>
      <c r="BK314" s="102">
        <f>ROUND(I314*H314,3)</f>
        <v>0</v>
      </c>
      <c r="BL314" s="10" t="s">
        <v>89</v>
      </c>
      <c r="BM314" s="100" t="s">
        <v>372</v>
      </c>
    </row>
    <row r="315" spans="2:65" s="7" customFormat="1" ht="11.25" x14ac:dyDescent="0.2">
      <c r="B315" s="103"/>
      <c r="D315" s="104" t="s">
        <v>92</v>
      </c>
      <c r="E315" s="105" t="s">
        <v>0</v>
      </c>
      <c r="F315" s="106" t="s">
        <v>373</v>
      </c>
      <c r="H315" s="107">
        <v>5</v>
      </c>
      <c r="I315" s="108"/>
      <c r="L315" s="103"/>
      <c r="M315" s="109"/>
      <c r="T315" s="110"/>
      <c r="AT315" s="105" t="s">
        <v>92</v>
      </c>
      <c r="AU315" s="105" t="s">
        <v>90</v>
      </c>
      <c r="AV315" s="7" t="s">
        <v>90</v>
      </c>
      <c r="AW315" s="7" t="s">
        <v>21</v>
      </c>
      <c r="AX315" s="7" t="s">
        <v>48</v>
      </c>
      <c r="AY315" s="105" t="s">
        <v>83</v>
      </c>
    </row>
    <row r="316" spans="2:65" s="7" customFormat="1" ht="11.25" x14ac:dyDescent="0.2">
      <c r="B316" s="103"/>
      <c r="D316" s="104" t="s">
        <v>92</v>
      </c>
      <c r="E316" s="105" t="s">
        <v>0</v>
      </c>
      <c r="F316" s="106" t="s">
        <v>248</v>
      </c>
      <c r="H316" s="107">
        <v>5</v>
      </c>
      <c r="I316" s="108"/>
      <c r="L316" s="103"/>
      <c r="M316" s="109"/>
      <c r="T316" s="110"/>
      <c r="AT316" s="105" t="s">
        <v>92</v>
      </c>
      <c r="AU316" s="105" t="s">
        <v>90</v>
      </c>
      <c r="AV316" s="7" t="s">
        <v>90</v>
      </c>
      <c r="AW316" s="7" t="s">
        <v>21</v>
      </c>
      <c r="AX316" s="7" t="s">
        <v>48</v>
      </c>
      <c r="AY316" s="105" t="s">
        <v>83</v>
      </c>
    </row>
    <row r="317" spans="2:65" s="8" customFormat="1" ht="11.25" x14ac:dyDescent="0.2">
      <c r="B317" s="111"/>
      <c r="D317" s="104" t="s">
        <v>92</v>
      </c>
      <c r="E317" s="112" t="s">
        <v>0</v>
      </c>
      <c r="F317" s="113" t="s">
        <v>94</v>
      </c>
      <c r="H317" s="114">
        <v>10</v>
      </c>
      <c r="I317" s="115"/>
      <c r="L317" s="111"/>
      <c r="M317" s="116"/>
      <c r="T317" s="117"/>
      <c r="AT317" s="112" t="s">
        <v>92</v>
      </c>
      <c r="AU317" s="112" t="s">
        <v>90</v>
      </c>
      <c r="AV317" s="8" t="s">
        <v>89</v>
      </c>
      <c r="AW317" s="8" t="s">
        <v>21</v>
      </c>
      <c r="AX317" s="8" t="s">
        <v>49</v>
      </c>
      <c r="AY317" s="112" t="s">
        <v>83</v>
      </c>
    </row>
    <row r="318" spans="2:65" s="1" customFormat="1" ht="24.2" customHeight="1" x14ac:dyDescent="0.2">
      <c r="B318" s="88"/>
      <c r="C318" s="118" t="s">
        <v>374</v>
      </c>
      <c r="D318" s="118" t="s">
        <v>184</v>
      </c>
      <c r="E318" s="119" t="s">
        <v>375</v>
      </c>
      <c r="F318" s="120" t="s">
        <v>376</v>
      </c>
      <c r="G318" s="121" t="s">
        <v>246</v>
      </c>
      <c r="H318" s="122">
        <v>10</v>
      </c>
      <c r="I318" s="123"/>
      <c r="J318" s="122">
        <f>ROUND(I318*H318,3)</f>
        <v>0</v>
      </c>
      <c r="K318" s="124"/>
      <c r="L318" s="125"/>
      <c r="M318" s="126" t="s">
        <v>0</v>
      </c>
      <c r="N318" s="127" t="s">
        <v>31</v>
      </c>
      <c r="P318" s="98">
        <f>O318*H318</f>
        <v>0</v>
      </c>
      <c r="Q318" s="98">
        <v>2E-3</v>
      </c>
      <c r="R318" s="98">
        <f>Q318*H318</f>
        <v>0.02</v>
      </c>
      <c r="S318" s="98">
        <v>0</v>
      </c>
      <c r="T318" s="99">
        <f>S318*H318</f>
        <v>0</v>
      </c>
      <c r="AR318" s="100" t="s">
        <v>124</v>
      </c>
      <c r="AT318" s="100" t="s">
        <v>184</v>
      </c>
      <c r="AU318" s="100" t="s">
        <v>90</v>
      </c>
      <c r="AY318" s="10" t="s">
        <v>83</v>
      </c>
      <c r="BE318" s="101">
        <f>IF(N318="základná",J318,0)</f>
        <v>0</v>
      </c>
      <c r="BF318" s="101">
        <f>IF(N318="znížená",J318,0)</f>
        <v>0</v>
      </c>
      <c r="BG318" s="101">
        <f>IF(N318="zákl. prenesená",J318,0)</f>
        <v>0</v>
      </c>
      <c r="BH318" s="101">
        <f>IF(N318="zníž. prenesená",J318,0)</f>
        <v>0</v>
      </c>
      <c r="BI318" s="101">
        <f>IF(N318="nulová",J318,0)</f>
        <v>0</v>
      </c>
      <c r="BJ318" s="10" t="s">
        <v>90</v>
      </c>
      <c r="BK318" s="102">
        <f>ROUND(I318*H318,3)</f>
        <v>0</v>
      </c>
      <c r="BL318" s="10" t="s">
        <v>89</v>
      </c>
      <c r="BM318" s="100" t="s">
        <v>377</v>
      </c>
    </row>
    <row r="319" spans="2:65" s="7" customFormat="1" ht="11.25" x14ac:dyDescent="0.2">
      <c r="B319" s="103"/>
      <c r="D319" s="104" t="s">
        <v>92</v>
      </c>
      <c r="E319" s="105" t="s">
        <v>0</v>
      </c>
      <c r="F319" s="106" t="s">
        <v>373</v>
      </c>
      <c r="H319" s="107">
        <v>5</v>
      </c>
      <c r="I319" s="108"/>
      <c r="L319" s="103"/>
      <c r="M319" s="109"/>
      <c r="T319" s="110"/>
      <c r="AT319" s="105" t="s">
        <v>92</v>
      </c>
      <c r="AU319" s="105" t="s">
        <v>90</v>
      </c>
      <c r="AV319" s="7" t="s">
        <v>90</v>
      </c>
      <c r="AW319" s="7" t="s">
        <v>21</v>
      </c>
      <c r="AX319" s="7" t="s">
        <v>48</v>
      </c>
      <c r="AY319" s="105" t="s">
        <v>83</v>
      </c>
    </row>
    <row r="320" spans="2:65" s="7" customFormat="1" ht="11.25" x14ac:dyDescent="0.2">
      <c r="B320" s="103"/>
      <c r="D320" s="104" t="s">
        <v>92</v>
      </c>
      <c r="E320" s="105" t="s">
        <v>0</v>
      </c>
      <c r="F320" s="106" t="s">
        <v>248</v>
      </c>
      <c r="H320" s="107">
        <v>5</v>
      </c>
      <c r="I320" s="108"/>
      <c r="L320" s="103"/>
      <c r="M320" s="109"/>
      <c r="T320" s="110"/>
      <c r="AT320" s="105" t="s">
        <v>92</v>
      </c>
      <c r="AU320" s="105" t="s">
        <v>90</v>
      </c>
      <c r="AV320" s="7" t="s">
        <v>90</v>
      </c>
      <c r="AW320" s="7" t="s">
        <v>21</v>
      </c>
      <c r="AX320" s="7" t="s">
        <v>48</v>
      </c>
      <c r="AY320" s="105" t="s">
        <v>83</v>
      </c>
    </row>
    <row r="321" spans="2:65" s="8" customFormat="1" ht="11.25" x14ac:dyDescent="0.2">
      <c r="B321" s="111"/>
      <c r="D321" s="104" t="s">
        <v>92</v>
      </c>
      <c r="E321" s="112" t="s">
        <v>0</v>
      </c>
      <c r="F321" s="113" t="s">
        <v>94</v>
      </c>
      <c r="H321" s="114">
        <v>10</v>
      </c>
      <c r="I321" s="115"/>
      <c r="L321" s="111"/>
      <c r="M321" s="116"/>
      <c r="T321" s="117"/>
      <c r="AT321" s="112" t="s">
        <v>92</v>
      </c>
      <c r="AU321" s="112" t="s">
        <v>90</v>
      </c>
      <c r="AV321" s="8" t="s">
        <v>89</v>
      </c>
      <c r="AW321" s="8" t="s">
        <v>21</v>
      </c>
      <c r="AX321" s="8" t="s">
        <v>49</v>
      </c>
      <c r="AY321" s="112" t="s">
        <v>83</v>
      </c>
    </row>
    <row r="322" spans="2:65" s="1" customFormat="1" ht="24.2" customHeight="1" x14ac:dyDescent="0.2">
      <c r="B322" s="88"/>
      <c r="C322" s="118" t="s">
        <v>378</v>
      </c>
      <c r="D322" s="118" t="s">
        <v>184</v>
      </c>
      <c r="E322" s="119" t="s">
        <v>379</v>
      </c>
      <c r="F322" s="120" t="s">
        <v>380</v>
      </c>
      <c r="G322" s="121" t="s">
        <v>246</v>
      </c>
      <c r="H322" s="122">
        <v>5</v>
      </c>
      <c r="I322" s="123"/>
      <c r="J322" s="122">
        <f>ROUND(I322*H322,3)</f>
        <v>0</v>
      </c>
      <c r="K322" s="124"/>
      <c r="L322" s="125"/>
      <c r="M322" s="126" t="s">
        <v>0</v>
      </c>
      <c r="N322" s="127" t="s">
        <v>31</v>
      </c>
      <c r="P322" s="98">
        <f>O322*H322</f>
        <v>0</v>
      </c>
      <c r="Q322" s="98">
        <v>0.06</v>
      </c>
      <c r="R322" s="98">
        <f>Q322*H322</f>
        <v>0.3</v>
      </c>
      <c r="S322" s="98">
        <v>0</v>
      </c>
      <c r="T322" s="99">
        <f>S322*H322</f>
        <v>0</v>
      </c>
      <c r="AR322" s="100" t="s">
        <v>124</v>
      </c>
      <c r="AT322" s="100" t="s">
        <v>184</v>
      </c>
      <c r="AU322" s="100" t="s">
        <v>90</v>
      </c>
      <c r="AY322" s="10" t="s">
        <v>83</v>
      </c>
      <c r="BE322" s="101">
        <f>IF(N322="základná",J322,0)</f>
        <v>0</v>
      </c>
      <c r="BF322" s="101">
        <f>IF(N322="znížená",J322,0)</f>
        <v>0</v>
      </c>
      <c r="BG322" s="101">
        <f>IF(N322="zákl. prenesená",J322,0)</f>
        <v>0</v>
      </c>
      <c r="BH322" s="101">
        <f>IF(N322="zníž. prenesená",J322,0)</f>
        <v>0</v>
      </c>
      <c r="BI322" s="101">
        <f>IF(N322="nulová",J322,0)</f>
        <v>0</v>
      </c>
      <c r="BJ322" s="10" t="s">
        <v>90</v>
      </c>
      <c r="BK322" s="102">
        <f>ROUND(I322*H322,3)</f>
        <v>0</v>
      </c>
      <c r="BL322" s="10" t="s">
        <v>89</v>
      </c>
      <c r="BM322" s="100" t="s">
        <v>381</v>
      </c>
    </row>
    <row r="323" spans="2:65" s="7" customFormat="1" ht="11.25" x14ac:dyDescent="0.2">
      <c r="B323" s="103"/>
      <c r="D323" s="104" t="s">
        <v>92</v>
      </c>
      <c r="E323" s="105" t="s">
        <v>0</v>
      </c>
      <c r="F323" s="106" t="s">
        <v>109</v>
      </c>
      <c r="H323" s="107">
        <v>5</v>
      </c>
      <c r="I323" s="108"/>
      <c r="L323" s="103"/>
      <c r="M323" s="109"/>
      <c r="T323" s="110"/>
      <c r="AT323" s="105" t="s">
        <v>92</v>
      </c>
      <c r="AU323" s="105" t="s">
        <v>90</v>
      </c>
      <c r="AV323" s="7" t="s">
        <v>90</v>
      </c>
      <c r="AW323" s="7" t="s">
        <v>21</v>
      </c>
      <c r="AX323" s="7" t="s">
        <v>48</v>
      </c>
      <c r="AY323" s="105" t="s">
        <v>83</v>
      </c>
    </row>
    <row r="324" spans="2:65" s="8" customFormat="1" ht="11.25" x14ac:dyDescent="0.2">
      <c r="B324" s="111"/>
      <c r="D324" s="104" t="s">
        <v>92</v>
      </c>
      <c r="E324" s="112" t="s">
        <v>0</v>
      </c>
      <c r="F324" s="113" t="s">
        <v>94</v>
      </c>
      <c r="H324" s="114">
        <v>5</v>
      </c>
      <c r="I324" s="115"/>
      <c r="L324" s="111"/>
      <c r="M324" s="116"/>
      <c r="T324" s="117"/>
      <c r="AT324" s="112" t="s">
        <v>92</v>
      </c>
      <c r="AU324" s="112" t="s">
        <v>90</v>
      </c>
      <c r="AV324" s="8" t="s">
        <v>89</v>
      </c>
      <c r="AW324" s="8" t="s">
        <v>21</v>
      </c>
      <c r="AX324" s="8" t="s">
        <v>49</v>
      </c>
      <c r="AY324" s="112" t="s">
        <v>83</v>
      </c>
    </row>
    <row r="325" spans="2:65" s="1" customFormat="1" ht="24.2" customHeight="1" x14ac:dyDescent="0.2">
      <c r="B325" s="88"/>
      <c r="C325" s="89" t="s">
        <v>382</v>
      </c>
      <c r="D325" s="89" t="s">
        <v>85</v>
      </c>
      <c r="E325" s="90" t="s">
        <v>383</v>
      </c>
      <c r="F325" s="91" t="s">
        <v>384</v>
      </c>
      <c r="G325" s="92" t="s">
        <v>246</v>
      </c>
      <c r="H325" s="93">
        <v>5</v>
      </c>
      <c r="I325" s="94"/>
      <c r="J325" s="93">
        <f>ROUND(I325*H325,3)</f>
        <v>0</v>
      </c>
      <c r="K325" s="95"/>
      <c r="L325" s="19"/>
      <c r="M325" s="96" t="s">
        <v>0</v>
      </c>
      <c r="N325" s="97" t="s">
        <v>31</v>
      </c>
      <c r="P325" s="98">
        <f>O325*H325</f>
        <v>0</v>
      </c>
      <c r="Q325" s="98">
        <v>0.41324650000000002</v>
      </c>
      <c r="R325" s="98">
        <f>Q325*H325</f>
        <v>2.0662324999999999</v>
      </c>
      <c r="S325" s="98">
        <v>0</v>
      </c>
      <c r="T325" s="99">
        <f>S325*H325</f>
        <v>0</v>
      </c>
      <c r="AR325" s="100" t="s">
        <v>89</v>
      </c>
      <c r="AT325" s="100" t="s">
        <v>85</v>
      </c>
      <c r="AU325" s="100" t="s">
        <v>90</v>
      </c>
      <c r="AY325" s="10" t="s">
        <v>83</v>
      </c>
      <c r="BE325" s="101">
        <f>IF(N325="základná",J325,0)</f>
        <v>0</v>
      </c>
      <c r="BF325" s="101">
        <f>IF(N325="znížená",J325,0)</f>
        <v>0</v>
      </c>
      <c r="BG325" s="101">
        <f>IF(N325="zákl. prenesená",J325,0)</f>
        <v>0</v>
      </c>
      <c r="BH325" s="101">
        <f>IF(N325="zníž. prenesená",J325,0)</f>
        <v>0</v>
      </c>
      <c r="BI325" s="101">
        <f>IF(N325="nulová",J325,0)</f>
        <v>0</v>
      </c>
      <c r="BJ325" s="10" t="s">
        <v>90</v>
      </c>
      <c r="BK325" s="102">
        <f>ROUND(I325*H325,3)</f>
        <v>0</v>
      </c>
      <c r="BL325" s="10" t="s">
        <v>89</v>
      </c>
      <c r="BM325" s="100" t="s">
        <v>385</v>
      </c>
    </row>
    <row r="326" spans="2:65" s="7" customFormat="1" ht="11.25" x14ac:dyDescent="0.2">
      <c r="B326" s="103"/>
      <c r="D326" s="104" t="s">
        <v>92</v>
      </c>
      <c r="E326" s="105" t="s">
        <v>0</v>
      </c>
      <c r="F326" s="106" t="s">
        <v>109</v>
      </c>
      <c r="H326" s="107">
        <v>5</v>
      </c>
      <c r="I326" s="108"/>
      <c r="L326" s="103"/>
      <c r="M326" s="109"/>
      <c r="T326" s="110"/>
      <c r="AT326" s="105" t="s">
        <v>92</v>
      </c>
      <c r="AU326" s="105" t="s">
        <v>90</v>
      </c>
      <c r="AV326" s="7" t="s">
        <v>90</v>
      </c>
      <c r="AW326" s="7" t="s">
        <v>21</v>
      </c>
      <c r="AX326" s="7" t="s">
        <v>48</v>
      </c>
      <c r="AY326" s="105" t="s">
        <v>83</v>
      </c>
    </row>
    <row r="327" spans="2:65" s="8" customFormat="1" ht="11.25" x14ac:dyDescent="0.2">
      <c r="B327" s="111"/>
      <c r="D327" s="104" t="s">
        <v>92</v>
      </c>
      <c r="E327" s="112" t="s">
        <v>0</v>
      </c>
      <c r="F327" s="113" t="s">
        <v>94</v>
      </c>
      <c r="H327" s="114">
        <v>5</v>
      </c>
      <c r="I327" s="115"/>
      <c r="L327" s="111"/>
      <c r="M327" s="116"/>
      <c r="T327" s="117"/>
      <c r="AT327" s="112" t="s">
        <v>92</v>
      </c>
      <c r="AU327" s="112" t="s">
        <v>90</v>
      </c>
      <c r="AV327" s="8" t="s">
        <v>89</v>
      </c>
      <c r="AW327" s="8" t="s">
        <v>21</v>
      </c>
      <c r="AX327" s="8" t="s">
        <v>49</v>
      </c>
      <c r="AY327" s="112" t="s">
        <v>83</v>
      </c>
    </row>
    <row r="328" spans="2:65" s="1" customFormat="1" ht="24.2" customHeight="1" x14ac:dyDescent="0.2">
      <c r="B328" s="88"/>
      <c r="C328" s="89" t="s">
        <v>386</v>
      </c>
      <c r="D328" s="89" t="s">
        <v>85</v>
      </c>
      <c r="E328" s="90" t="s">
        <v>387</v>
      </c>
      <c r="F328" s="91" t="s">
        <v>388</v>
      </c>
      <c r="G328" s="92" t="s">
        <v>246</v>
      </c>
      <c r="H328" s="93">
        <v>20</v>
      </c>
      <c r="I328" s="94"/>
      <c r="J328" s="93">
        <f>ROUND(I328*H328,3)</f>
        <v>0</v>
      </c>
      <c r="K328" s="95"/>
      <c r="L328" s="19"/>
      <c r="M328" s="96" t="s">
        <v>0</v>
      </c>
      <c r="N328" s="97" t="s">
        <v>31</v>
      </c>
      <c r="P328" s="98">
        <f>O328*H328</f>
        <v>0</v>
      </c>
      <c r="Q328" s="98">
        <v>0.41054649999999998</v>
      </c>
      <c r="R328" s="98">
        <f>Q328*H328</f>
        <v>8.2109299999999994</v>
      </c>
      <c r="S328" s="98">
        <v>0</v>
      </c>
      <c r="T328" s="99">
        <f>S328*H328</f>
        <v>0</v>
      </c>
      <c r="AR328" s="100" t="s">
        <v>89</v>
      </c>
      <c r="AT328" s="100" t="s">
        <v>85</v>
      </c>
      <c r="AU328" s="100" t="s">
        <v>90</v>
      </c>
      <c r="AY328" s="10" t="s">
        <v>83</v>
      </c>
      <c r="BE328" s="101">
        <f>IF(N328="základná",J328,0)</f>
        <v>0</v>
      </c>
      <c r="BF328" s="101">
        <f>IF(N328="znížená",J328,0)</f>
        <v>0</v>
      </c>
      <c r="BG328" s="101">
        <f>IF(N328="zákl. prenesená",J328,0)</f>
        <v>0</v>
      </c>
      <c r="BH328" s="101">
        <f>IF(N328="zníž. prenesená",J328,0)</f>
        <v>0</v>
      </c>
      <c r="BI328" s="101">
        <f>IF(N328="nulová",J328,0)</f>
        <v>0</v>
      </c>
      <c r="BJ328" s="10" t="s">
        <v>90</v>
      </c>
      <c r="BK328" s="102">
        <f>ROUND(I328*H328,3)</f>
        <v>0</v>
      </c>
      <c r="BL328" s="10" t="s">
        <v>89</v>
      </c>
      <c r="BM328" s="100" t="s">
        <v>389</v>
      </c>
    </row>
    <row r="329" spans="2:65" s="7" customFormat="1" ht="11.25" x14ac:dyDescent="0.2">
      <c r="B329" s="103"/>
      <c r="D329" s="104" t="s">
        <v>92</v>
      </c>
      <c r="E329" s="105" t="s">
        <v>0</v>
      </c>
      <c r="F329" s="106" t="s">
        <v>390</v>
      </c>
      <c r="H329" s="107">
        <v>20</v>
      </c>
      <c r="I329" s="108"/>
      <c r="L329" s="103"/>
      <c r="M329" s="109"/>
      <c r="T329" s="110"/>
      <c r="AT329" s="105" t="s">
        <v>92</v>
      </c>
      <c r="AU329" s="105" t="s">
        <v>90</v>
      </c>
      <c r="AV329" s="7" t="s">
        <v>90</v>
      </c>
      <c r="AW329" s="7" t="s">
        <v>21</v>
      </c>
      <c r="AX329" s="7" t="s">
        <v>48</v>
      </c>
      <c r="AY329" s="105" t="s">
        <v>83</v>
      </c>
    </row>
    <row r="330" spans="2:65" s="8" customFormat="1" ht="11.25" x14ac:dyDescent="0.2">
      <c r="B330" s="111"/>
      <c r="D330" s="104" t="s">
        <v>92</v>
      </c>
      <c r="E330" s="112" t="s">
        <v>0</v>
      </c>
      <c r="F330" s="113" t="s">
        <v>94</v>
      </c>
      <c r="H330" s="114">
        <v>20</v>
      </c>
      <c r="I330" s="115"/>
      <c r="L330" s="111"/>
      <c r="M330" s="116"/>
      <c r="T330" s="117"/>
      <c r="AT330" s="112" t="s">
        <v>92</v>
      </c>
      <c r="AU330" s="112" t="s">
        <v>90</v>
      </c>
      <c r="AV330" s="8" t="s">
        <v>89</v>
      </c>
      <c r="AW330" s="8" t="s">
        <v>21</v>
      </c>
      <c r="AX330" s="8" t="s">
        <v>49</v>
      </c>
      <c r="AY330" s="112" t="s">
        <v>83</v>
      </c>
    </row>
    <row r="331" spans="2:65" s="1" customFormat="1" ht="16.5" customHeight="1" x14ac:dyDescent="0.2">
      <c r="B331" s="88"/>
      <c r="C331" s="89" t="s">
        <v>391</v>
      </c>
      <c r="D331" s="89" t="s">
        <v>85</v>
      </c>
      <c r="E331" s="90" t="s">
        <v>392</v>
      </c>
      <c r="F331" s="91" t="s">
        <v>393</v>
      </c>
      <c r="G331" s="92" t="s">
        <v>246</v>
      </c>
      <c r="H331" s="93">
        <v>5</v>
      </c>
      <c r="I331" s="94"/>
      <c r="J331" s="93">
        <f>ROUND(I331*H331,3)</f>
        <v>0</v>
      </c>
      <c r="K331" s="95"/>
      <c r="L331" s="19"/>
      <c r="M331" s="96" t="s">
        <v>0</v>
      </c>
      <c r="N331" s="97" t="s">
        <v>31</v>
      </c>
      <c r="P331" s="98">
        <f>O331*H331</f>
        <v>0</v>
      </c>
      <c r="Q331" s="98">
        <v>0.3271</v>
      </c>
      <c r="R331" s="98">
        <f>Q331*H331</f>
        <v>1.6355</v>
      </c>
      <c r="S331" s="98">
        <v>0</v>
      </c>
      <c r="T331" s="99">
        <f>S331*H331</f>
        <v>0</v>
      </c>
      <c r="AR331" s="100" t="s">
        <v>89</v>
      </c>
      <c r="AT331" s="100" t="s">
        <v>85</v>
      </c>
      <c r="AU331" s="100" t="s">
        <v>90</v>
      </c>
      <c r="AY331" s="10" t="s">
        <v>83</v>
      </c>
      <c r="BE331" s="101">
        <f>IF(N331="základná",J331,0)</f>
        <v>0</v>
      </c>
      <c r="BF331" s="101">
        <f>IF(N331="znížená",J331,0)</f>
        <v>0</v>
      </c>
      <c r="BG331" s="101">
        <f>IF(N331="zákl. prenesená",J331,0)</f>
        <v>0</v>
      </c>
      <c r="BH331" s="101">
        <f>IF(N331="zníž. prenesená",J331,0)</f>
        <v>0</v>
      </c>
      <c r="BI331" s="101">
        <f>IF(N331="nulová",J331,0)</f>
        <v>0</v>
      </c>
      <c r="BJ331" s="10" t="s">
        <v>90</v>
      </c>
      <c r="BK331" s="102">
        <f>ROUND(I331*H331,3)</f>
        <v>0</v>
      </c>
      <c r="BL331" s="10" t="s">
        <v>89</v>
      </c>
      <c r="BM331" s="100" t="s">
        <v>394</v>
      </c>
    </row>
    <row r="332" spans="2:65" s="7" customFormat="1" ht="11.25" x14ac:dyDescent="0.2">
      <c r="B332" s="103"/>
      <c r="D332" s="104" t="s">
        <v>92</v>
      </c>
      <c r="E332" s="105" t="s">
        <v>0</v>
      </c>
      <c r="F332" s="106" t="s">
        <v>395</v>
      </c>
      <c r="H332" s="107">
        <v>5</v>
      </c>
      <c r="I332" s="108"/>
      <c r="L332" s="103"/>
      <c r="M332" s="109"/>
      <c r="T332" s="110"/>
      <c r="AT332" s="105" t="s">
        <v>92</v>
      </c>
      <c r="AU332" s="105" t="s">
        <v>90</v>
      </c>
      <c r="AV332" s="7" t="s">
        <v>90</v>
      </c>
      <c r="AW332" s="7" t="s">
        <v>21</v>
      </c>
      <c r="AX332" s="7" t="s">
        <v>48</v>
      </c>
      <c r="AY332" s="105" t="s">
        <v>83</v>
      </c>
    </row>
    <row r="333" spans="2:65" s="8" customFormat="1" ht="11.25" x14ac:dyDescent="0.2">
      <c r="B333" s="111"/>
      <c r="D333" s="104" t="s">
        <v>92</v>
      </c>
      <c r="E333" s="112" t="s">
        <v>0</v>
      </c>
      <c r="F333" s="113" t="s">
        <v>94</v>
      </c>
      <c r="H333" s="114">
        <v>5</v>
      </c>
      <c r="I333" s="115"/>
      <c r="L333" s="111"/>
      <c r="M333" s="116"/>
      <c r="T333" s="117"/>
      <c r="AT333" s="112" t="s">
        <v>92</v>
      </c>
      <c r="AU333" s="112" t="s">
        <v>90</v>
      </c>
      <c r="AV333" s="8" t="s">
        <v>89</v>
      </c>
      <c r="AW333" s="8" t="s">
        <v>21</v>
      </c>
      <c r="AX333" s="8" t="s">
        <v>49</v>
      </c>
      <c r="AY333" s="112" t="s">
        <v>83</v>
      </c>
    </row>
    <row r="334" spans="2:65" s="1" customFormat="1" ht="24.2" customHeight="1" x14ac:dyDescent="0.2">
      <c r="B334" s="88"/>
      <c r="C334" s="89" t="s">
        <v>396</v>
      </c>
      <c r="D334" s="89" t="s">
        <v>85</v>
      </c>
      <c r="E334" s="90" t="s">
        <v>397</v>
      </c>
      <c r="F334" s="91" t="s">
        <v>398</v>
      </c>
      <c r="G334" s="92" t="s">
        <v>246</v>
      </c>
      <c r="H334" s="93">
        <v>15</v>
      </c>
      <c r="I334" s="94"/>
      <c r="J334" s="93">
        <f>ROUND(I334*H334,3)</f>
        <v>0</v>
      </c>
      <c r="K334" s="95"/>
      <c r="L334" s="19"/>
      <c r="M334" s="96" t="s">
        <v>0</v>
      </c>
      <c r="N334" s="97" t="s">
        <v>31</v>
      </c>
      <c r="P334" s="98">
        <f>O334*H334</f>
        <v>0</v>
      </c>
      <c r="Q334" s="98">
        <v>0.30578450000000001</v>
      </c>
      <c r="R334" s="98">
        <f>Q334*H334</f>
        <v>4.5867675000000006</v>
      </c>
      <c r="S334" s="98">
        <v>0</v>
      </c>
      <c r="T334" s="99">
        <f>S334*H334</f>
        <v>0</v>
      </c>
      <c r="AR334" s="100" t="s">
        <v>89</v>
      </c>
      <c r="AT334" s="100" t="s">
        <v>85</v>
      </c>
      <c r="AU334" s="100" t="s">
        <v>90</v>
      </c>
      <c r="AY334" s="10" t="s">
        <v>83</v>
      </c>
      <c r="BE334" s="101">
        <f>IF(N334="základná",J334,0)</f>
        <v>0</v>
      </c>
      <c r="BF334" s="101">
        <f>IF(N334="znížená",J334,0)</f>
        <v>0</v>
      </c>
      <c r="BG334" s="101">
        <f>IF(N334="zákl. prenesená",J334,0)</f>
        <v>0</v>
      </c>
      <c r="BH334" s="101">
        <f>IF(N334="zníž. prenesená",J334,0)</f>
        <v>0</v>
      </c>
      <c r="BI334" s="101">
        <f>IF(N334="nulová",J334,0)</f>
        <v>0</v>
      </c>
      <c r="BJ334" s="10" t="s">
        <v>90</v>
      </c>
      <c r="BK334" s="102">
        <f>ROUND(I334*H334,3)</f>
        <v>0</v>
      </c>
      <c r="BL334" s="10" t="s">
        <v>89</v>
      </c>
      <c r="BM334" s="100" t="s">
        <v>399</v>
      </c>
    </row>
    <row r="335" spans="2:65" s="7" customFormat="1" ht="11.25" x14ac:dyDescent="0.2">
      <c r="B335" s="103"/>
      <c r="D335" s="104" t="s">
        <v>92</v>
      </c>
      <c r="E335" s="105" t="s">
        <v>0</v>
      </c>
      <c r="F335" s="106" t="s">
        <v>400</v>
      </c>
      <c r="H335" s="107">
        <v>15</v>
      </c>
      <c r="I335" s="108"/>
      <c r="L335" s="103"/>
      <c r="M335" s="109"/>
      <c r="T335" s="110"/>
      <c r="AT335" s="105" t="s">
        <v>92</v>
      </c>
      <c r="AU335" s="105" t="s">
        <v>90</v>
      </c>
      <c r="AV335" s="7" t="s">
        <v>90</v>
      </c>
      <c r="AW335" s="7" t="s">
        <v>21</v>
      </c>
      <c r="AX335" s="7" t="s">
        <v>48</v>
      </c>
      <c r="AY335" s="105" t="s">
        <v>83</v>
      </c>
    </row>
    <row r="336" spans="2:65" s="8" customFormat="1" ht="11.25" x14ac:dyDescent="0.2">
      <c r="B336" s="111"/>
      <c r="D336" s="104" t="s">
        <v>92</v>
      </c>
      <c r="E336" s="112" t="s">
        <v>0</v>
      </c>
      <c r="F336" s="113" t="s">
        <v>94</v>
      </c>
      <c r="H336" s="114">
        <v>15</v>
      </c>
      <c r="I336" s="115"/>
      <c r="L336" s="111"/>
      <c r="M336" s="116"/>
      <c r="T336" s="117"/>
      <c r="AT336" s="112" t="s">
        <v>92</v>
      </c>
      <c r="AU336" s="112" t="s">
        <v>90</v>
      </c>
      <c r="AV336" s="8" t="s">
        <v>89</v>
      </c>
      <c r="AW336" s="8" t="s">
        <v>21</v>
      </c>
      <c r="AX336" s="8" t="s">
        <v>49</v>
      </c>
      <c r="AY336" s="112" t="s">
        <v>83</v>
      </c>
    </row>
    <row r="337" spans="2:65" s="6" customFormat="1" ht="22.9" customHeight="1" x14ac:dyDescent="0.2">
      <c r="B337" s="76"/>
      <c r="D337" s="77" t="s">
        <v>47</v>
      </c>
      <c r="E337" s="86" t="s">
        <v>131</v>
      </c>
      <c r="F337" s="86" t="s">
        <v>401</v>
      </c>
      <c r="I337" s="79"/>
      <c r="J337" s="87">
        <f>BK337</f>
        <v>0</v>
      </c>
      <c r="L337" s="76"/>
      <c r="M337" s="81"/>
      <c r="P337" s="82">
        <f>SUM(P338:P489)</f>
        <v>0</v>
      </c>
      <c r="R337" s="82">
        <f>SUM(R338:R489)</f>
        <v>381.47549519201999</v>
      </c>
      <c r="T337" s="83">
        <f>SUM(T338:T489)</f>
        <v>406.68999999999994</v>
      </c>
      <c r="AR337" s="77" t="s">
        <v>49</v>
      </c>
      <c r="AT337" s="84" t="s">
        <v>47</v>
      </c>
      <c r="AU337" s="84" t="s">
        <v>49</v>
      </c>
      <c r="AY337" s="77" t="s">
        <v>83</v>
      </c>
      <c r="BK337" s="85">
        <f>SUM(BK338:BK489)</f>
        <v>0</v>
      </c>
    </row>
    <row r="338" spans="2:65" s="1" customFormat="1" ht="24.2" customHeight="1" x14ac:dyDescent="0.2">
      <c r="B338" s="88"/>
      <c r="C338" s="89" t="s">
        <v>402</v>
      </c>
      <c r="D338" s="89" t="s">
        <v>85</v>
      </c>
      <c r="E338" s="90" t="s">
        <v>403</v>
      </c>
      <c r="F338" s="91" t="s">
        <v>404</v>
      </c>
      <c r="G338" s="92" t="s">
        <v>405</v>
      </c>
      <c r="H338" s="93">
        <v>1</v>
      </c>
      <c r="I338" s="94"/>
      <c r="J338" s="93">
        <f>ROUND(I338*H338,3)</f>
        <v>0</v>
      </c>
      <c r="K338" s="95"/>
      <c r="L338" s="19"/>
      <c r="M338" s="96" t="s">
        <v>0</v>
      </c>
      <c r="N338" s="97" t="s">
        <v>31</v>
      </c>
      <c r="P338" s="98">
        <f>O338*H338</f>
        <v>0</v>
      </c>
      <c r="Q338" s="98">
        <v>0.22133</v>
      </c>
      <c r="R338" s="98">
        <f>Q338*H338</f>
        <v>0.22133</v>
      </c>
      <c r="S338" s="98">
        <v>0</v>
      </c>
      <c r="T338" s="99">
        <f>S338*H338</f>
        <v>0</v>
      </c>
      <c r="AR338" s="100" t="s">
        <v>89</v>
      </c>
      <c r="AT338" s="100" t="s">
        <v>85</v>
      </c>
      <c r="AU338" s="100" t="s">
        <v>90</v>
      </c>
      <c r="AY338" s="10" t="s">
        <v>83</v>
      </c>
      <c r="BE338" s="101">
        <f>IF(N338="základná",J338,0)</f>
        <v>0</v>
      </c>
      <c r="BF338" s="101">
        <f>IF(N338="znížená",J338,0)</f>
        <v>0</v>
      </c>
      <c r="BG338" s="101">
        <f>IF(N338="zákl. prenesená",J338,0)</f>
        <v>0</v>
      </c>
      <c r="BH338" s="101">
        <f>IF(N338="zníž. prenesená",J338,0)</f>
        <v>0</v>
      </c>
      <c r="BI338" s="101">
        <f>IF(N338="nulová",J338,0)</f>
        <v>0</v>
      </c>
      <c r="BJ338" s="10" t="s">
        <v>90</v>
      </c>
      <c r="BK338" s="102">
        <f>ROUND(I338*H338,3)</f>
        <v>0</v>
      </c>
      <c r="BL338" s="10" t="s">
        <v>89</v>
      </c>
      <c r="BM338" s="100" t="s">
        <v>406</v>
      </c>
    </row>
    <row r="339" spans="2:65" s="7" customFormat="1" ht="11.25" x14ac:dyDescent="0.2">
      <c r="B339" s="103"/>
      <c r="D339" s="104" t="s">
        <v>92</v>
      </c>
      <c r="E339" s="105" t="s">
        <v>0</v>
      </c>
      <c r="F339" s="106" t="s">
        <v>49</v>
      </c>
      <c r="H339" s="107">
        <v>1</v>
      </c>
      <c r="I339" s="108"/>
      <c r="L339" s="103"/>
      <c r="M339" s="109"/>
      <c r="T339" s="110"/>
      <c r="AT339" s="105" t="s">
        <v>92</v>
      </c>
      <c r="AU339" s="105" t="s">
        <v>90</v>
      </c>
      <c r="AV339" s="7" t="s">
        <v>90</v>
      </c>
      <c r="AW339" s="7" t="s">
        <v>21</v>
      </c>
      <c r="AX339" s="7" t="s">
        <v>48</v>
      </c>
      <c r="AY339" s="105" t="s">
        <v>83</v>
      </c>
    </row>
    <row r="340" spans="2:65" s="8" customFormat="1" ht="11.25" x14ac:dyDescent="0.2">
      <c r="B340" s="111"/>
      <c r="D340" s="104" t="s">
        <v>92</v>
      </c>
      <c r="E340" s="112" t="s">
        <v>0</v>
      </c>
      <c r="F340" s="113" t="s">
        <v>94</v>
      </c>
      <c r="H340" s="114">
        <v>1</v>
      </c>
      <c r="I340" s="115"/>
      <c r="L340" s="111"/>
      <c r="M340" s="116"/>
      <c r="T340" s="117"/>
      <c r="AT340" s="112" t="s">
        <v>92</v>
      </c>
      <c r="AU340" s="112" t="s">
        <v>90</v>
      </c>
      <c r="AV340" s="8" t="s">
        <v>89</v>
      </c>
      <c r="AW340" s="8" t="s">
        <v>21</v>
      </c>
      <c r="AX340" s="8" t="s">
        <v>49</v>
      </c>
      <c r="AY340" s="112" t="s">
        <v>83</v>
      </c>
    </row>
    <row r="341" spans="2:65" s="1" customFormat="1" ht="21.75" customHeight="1" x14ac:dyDescent="0.2">
      <c r="B341" s="88"/>
      <c r="C341" s="89" t="s">
        <v>407</v>
      </c>
      <c r="D341" s="89" t="s">
        <v>85</v>
      </c>
      <c r="E341" s="90" t="s">
        <v>408</v>
      </c>
      <c r="F341" s="91" t="s">
        <v>409</v>
      </c>
      <c r="G341" s="92" t="s">
        <v>405</v>
      </c>
      <c r="H341" s="93">
        <v>1</v>
      </c>
      <c r="I341" s="94"/>
      <c r="J341" s="93">
        <f>ROUND(I341*H341,3)</f>
        <v>0</v>
      </c>
      <c r="K341" s="95"/>
      <c r="L341" s="19"/>
      <c r="M341" s="96" t="s">
        <v>0</v>
      </c>
      <c r="N341" s="97" t="s">
        <v>31</v>
      </c>
      <c r="P341" s="98">
        <f>O341*H341</f>
        <v>0</v>
      </c>
      <c r="Q341" s="98">
        <v>0.22133</v>
      </c>
      <c r="R341" s="98">
        <f>Q341*H341</f>
        <v>0.22133</v>
      </c>
      <c r="S341" s="98">
        <v>0</v>
      </c>
      <c r="T341" s="99">
        <f>S341*H341</f>
        <v>0</v>
      </c>
      <c r="AR341" s="100" t="s">
        <v>89</v>
      </c>
      <c r="AT341" s="100" t="s">
        <v>85</v>
      </c>
      <c r="AU341" s="100" t="s">
        <v>90</v>
      </c>
      <c r="AY341" s="10" t="s">
        <v>83</v>
      </c>
      <c r="BE341" s="101">
        <f>IF(N341="základná",J341,0)</f>
        <v>0</v>
      </c>
      <c r="BF341" s="101">
        <f>IF(N341="znížená",J341,0)</f>
        <v>0</v>
      </c>
      <c r="BG341" s="101">
        <f>IF(N341="zákl. prenesená",J341,0)</f>
        <v>0</v>
      </c>
      <c r="BH341" s="101">
        <f>IF(N341="zníž. prenesená",J341,0)</f>
        <v>0</v>
      </c>
      <c r="BI341" s="101">
        <f>IF(N341="nulová",J341,0)</f>
        <v>0</v>
      </c>
      <c r="BJ341" s="10" t="s">
        <v>90</v>
      </c>
      <c r="BK341" s="102">
        <f>ROUND(I341*H341,3)</f>
        <v>0</v>
      </c>
      <c r="BL341" s="10" t="s">
        <v>89</v>
      </c>
      <c r="BM341" s="100" t="s">
        <v>410</v>
      </c>
    </row>
    <row r="342" spans="2:65" s="7" customFormat="1" ht="11.25" x14ac:dyDescent="0.2">
      <c r="B342" s="103"/>
      <c r="D342" s="104" t="s">
        <v>92</v>
      </c>
      <c r="E342" s="105" t="s">
        <v>0</v>
      </c>
      <c r="F342" s="106" t="s">
        <v>49</v>
      </c>
      <c r="H342" s="107">
        <v>1</v>
      </c>
      <c r="I342" s="108"/>
      <c r="L342" s="103"/>
      <c r="M342" s="109"/>
      <c r="T342" s="110"/>
      <c r="AT342" s="105" t="s">
        <v>92</v>
      </c>
      <c r="AU342" s="105" t="s">
        <v>90</v>
      </c>
      <c r="AV342" s="7" t="s">
        <v>90</v>
      </c>
      <c r="AW342" s="7" t="s">
        <v>21</v>
      </c>
      <c r="AX342" s="7" t="s">
        <v>48</v>
      </c>
      <c r="AY342" s="105" t="s">
        <v>83</v>
      </c>
    </row>
    <row r="343" spans="2:65" s="8" customFormat="1" ht="11.25" x14ac:dyDescent="0.2">
      <c r="B343" s="111"/>
      <c r="D343" s="104" t="s">
        <v>92</v>
      </c>
      <c r="E343" s="112" t="s">
        <v>0</v>
      </c>
      <c r="F343" s="113" t="s">
        <v>94</v>
      </c>
      <c r="H343" s="114">
        <v>1</v>
      </c>
      <c r="I343" s="115"/>
      <c r="L343" s="111"/>
      <c r="M343" s="116"/>
      <c r="T343" s="117"/>
      <c r="AT343" s="112" t="s">
        <v>92</v>
      </c>
      <c r="AU343" s="112" t="s">
        <v>90</v>
      </c>
      <c r="AV343" s="8" t="s">
        <v>89</v>
      </c>
      <c r="AW343" s="8" t="s">
        <v>21</v>
      </c>
      <c r="AX343" s="8" t="s">
        <v>49</v>
      </c>
      <c r="AY343" s="112" t="s">
        <v>83</v>
      </c>
    </row>
    <row r="344" spans="2:65" s="1" customFormat="1" ht="37.9" customHeight="1" x14ac:dyDescent="0.2">
      <c r="B344" s="88"/>
      <c r="C344" s="89" t="s">
        <v>411</v>
      </c>
      <c r="D344" s="89" t="s">
        <v>85</v>
      </c>
      <c r="E344" s="90" t="s">
        <v>412</v>
      </c>
      <c r="F344" s="91" t="s">
        <v>413</v>
      </c>
      <c r="G344" s="92" t="s">
        <v>106</v>
      </c>
      <c r="H344" s="93">
        <v>1209</v>
      </c>
      <c r="I344" s="94"/>
      <c r="J344" s="93">
        <f>ROUND(I344*H344,3)</f>
        <v>0</v>
      </c>
      <c r="K344" s="95"/>
      <c r="L344" s="19"/>
      <c r="M344" s="96" t="s">
        <v>0</v>
      </c>
      <c r="N344" s="97" t="s">
        <v>31</v>
      </c>
      <c r="P344" s="98">
        <f>O344*H344</f>
        <v>0</v>
      </c>
      <c r="Q344" s="98">
        <v>1.125E-4</v>
      </c>
      <c r="R344" s="98">
        <f>Q344*H344</f>
        <v>0.13601250000000001</v>
      </c>
      <c r="S344" s="98">
        <v>0</v>
      </c>
      <c r="T344" s="99">
        <f>S344*H344</f>
        <v>0</v>
      </c>
      <c r="AR344" s="100" t="s">
        <v>89</v>
      </c>
      <c r="AT344" s="100" t="s">
        <v>85</v>
      </c>
      <c r="AU344" s="100" t="s">
        <v>90</v>
      </c>
      <c r="AY344" s="10" t="s">
        <v>83</v>
      </c>
      <c r="BE344" s="101">
        <f>IF(N344="základná",J344,0)</f>
        <v>0</v>
      </c>
      <c r="BF344" s="101">
        <f>IF(N344="znížená",J344,0)</f>
        <v>0</v>
      </c>
      <c r="BG344" s="101">
        <f>IF(N344="zákl. prenesená",J344,0)</f>
        <v>0</v>
      </c>
      <c r="BH344" s="101">
        <f>IF(N344="zníž. prenesená",J344,0)</f>
        <v>0</v>
      </c>
      <c r="BI344" s="101">
        <f>IF(N344="nulová",J344,0)</f>
        <v>0</v>
      </c>
      <c r="BJ344" s="10" t="s">
        <v>90</v>
      </c>
      <c r="BK344" s="102">
        <f>ROUND(I344*H344,3)</f>
        <v>0</v>
      </c>
      <c r="BL344" s="10" t="s">
        <v>89</v>
      </c>
      <c r="BM344" s="100" t="s">
        <v>414</v>
      </c>
    </row>
    <row r="345" spans="2:65" s="7" customFormat="1" ht="11.25" x14ac:dyDescent="0.2">
      <c r="B345" s="103"/>
      <c r="D345" s="104" t="s">
        <v>92</v>
      </c>
      <c r="E345" s="105" t="s">
        <v>0</v>
      </c>
      <c r="F345" s="106" t="s">
        <v>415</v>
      </c>
      <c r="H345" s="107">
        <v>1209</v>
      </c>
      <c r="I345" s="108"/>
      <c r="L345" s="103"/>
      <c r="M345" s="109"/>
      <c r="T345" s="110"/>
      <c r="AT345" s="105" t="s">
        <v>92</v>
      </c>
      <c r="AU345" s="105" t="s">
        <v>90</v>
      </c>
      <c r="AV345" s="7" t="s">
        <v>90</v>
      </c>
      <c r="AW345" s="7" t="s">
        <v>21</v>
      </c>
      <c r="AX345" s="7" t="s">
        <v>48</v>
      </c>
      <c r="AY345" s="105" t="s">
        <v>83</v>
      </c>
    </row>
    <row r="346" spans="2:65" s="8" customFormat="1" ht="11.25" x14ac:dyDescent="0.2">
      <c r="B346" s="111"/>
      <c r="D346" s="104" t="s">
        <v>92</v>
      </c>
      <c r="E346" s="112" t="s">
        <v>0</v>
      </c>
      <c r="F346" s="113" t="s">
        <v>94</v>
      </c>
      <c r="H346" s="114">
        <v>1209</v>
      </c>
      <c r="I346" s="115"/>
      <c r="L346" s="111"/>
      <c r="M346" s="116"/>
      <c r="T346" s="117"/>
      <c r="AT346" s="112" t="s">
        <v>92</v>
      </c>
      <c r="AU346" s="112" t="s">
        <v>90</v>
      </c>
      <c r="AV346" s="8" t="s">
        <v>89</v>
      </c>
      <c r="AW346" s="8" t="s">
        <v>21</v>
      </c>
      <c r="AX346" s="8" t="s">
        <v>49</v>
      </c>
      <c r="AY346" s="112" t="s">
        <v>83</v>
      </c>
    </row>
    <row r="347" spans="2:65" s="1" customFormat="1" ht="37.9" customHeight="1" x14ac:dyDescent="0.2">
      <c r="B347" s="88"/>
      <c r="C347" s="89" t="s">
        <v>416</v>
      </c>
      <c r="D347" s="89" t="s">
        <v>85</v>
      </c>
      <c r="E347" s="90" t="s">
        <v>417</v>
      </c>
      <c r="F347" s="91" t="s">
        <v>418</v>
      </c>
      <c r="G347" s="92" t="s">
        <v>106</v>
      </c>
      <c r="H347" s="93">
        <v>1150</v>
      </c>
      <c r="I347" s="94"/>
      <c r="J347" s="93">
        <f>ROUND(I347*H347,3)</f>
        <v>0</v>
      </c>
      <c r="K347" s="95"/>
      <c r="L347" s="19"/>
      <c r="M347" s="96" t="s">
        <v>0</v>
      </c>
      <c r="N347" s="97" t="s">
        <v>31</v>
      </c>
      <c r="P347" s="98">
        <f>O347*H347</f>
        <v>0</v>
      </c>
      <c r="Q347" s="98">
        <v>3.79E-5</v>
      </c>
      <c r="R347" s="98">
        <f>Q347*H347</f>
        <v>4.3584999999999999E-2</v>
      </c>
      <c r="S347" s="98">
        <v>0</v>
      </c>
      <c r="T347" s="99">
        <f>S347*H347</f>
        <v>0</v>
      </c>
      <c r="AR347" s="100" t="s">
        <v>89</v>
      </c>
      <c r="AT347" s="100" t="s">
        <v>85</v>
      </c>
      <c r="AU347" s="100" t="s">
        <v>90</v>
      </c>
      <c r="AY347" s="10" t="s">
        <v>83</v>
      </c>
      <c r="BE347" s="101">
        <f>IF(N347="základná",J347,0)</f>
        <v>0</v>
      </c>
      <c r="BF347" s="101">
        <f>IF(N347="znížená",J347,0)</f>
        <v>0</v>
      </c>
      <c r="BG347" s="101">
        <f>IF(N347="zákl. prenesená",J347,0)</f>
        <v>0</v>
      </c>
      <c r="BH347" s="101">
        <f>IF(N347="zníž. prenesená",J347,0)</f>
        <v>0</v>
      </c>
      <c r="BI347" s="101">
        <f>IF(N347="nulová",J347,0)</f>
        <v>0</v>
      </c>
      <c r="BJ347" s="10" t="s">
        <v>90</v>
      </c>
      <c r="BK347" s="102">
        <f>ROUND(I347*H347,3)</f>
        <v>0</v>
      </c>
      <c r="BL347" s="10" t="s">
        <v>89</v>
      </c>
      <c r="BM347" s="100" t="s">
        <v>419</v>
      </c>
    </row>
    <row r="348" spans="2:65" s="7" customFormat="1" ht="11.25" x14ac:dyDescent="0.2">
      <c r="B348" s="103"/>
      <c r="D348" s="104" t="s">
        <v>92</v>
      </c>
      <c r="E348" s="105" t="s">
        <v>0</v>
      </c>
      <c r="F348" s="106" t="s">
        <v>420</v>
      </c>
      <c r="H348" s="107">
        <v>1150</v>
      </c>
      <c r="I348" s="108"/>
      <c r="L348" s="103"/>
      <c r="M348" s="109"/>
      <c r="T348" s="110"/>
      <c r="AT348" s="105" t="s">
        <v>92</v>
      </c>
      <c r="AU348" s="105" t="s">
        <v>90</v>
      </c>
      <c r="AV348" s="7" t="s">
        <v>90</v>
      </c>
      <c r="AW348" s="7" t="s">
        <v>21</v>
      </c>
      <c r="AX348" s="7" t="s">
        <v>48</v>
      </c>
      <c r="AY348" s="105" t="s">
        <v>83</v>
      </c>
    </row>
    <row r="349" spans="2:65" s="8" customFormat="1" ht="11.25" x14ac:dyDescent="0.2">
      <c r="B349" s="111"/>
      <c r="D349" s="104" t="s">
        <v>92</v>
      </c>
      <c r="E349" s="112" t="s">
        <v>0</v>
      </c>
      <c r="F349" s="113" t="s">
        <v>94</v>
      </c>
      <c r="H349" s="114">
        <v>1150</v>
      </c>
      <c r="I349" s="115"/>
      <c r="L349" s="111"/>
      <c r="M349" s="116"/>
      <c r="T349" s="117"/>
      <c r="AT349" s="112" t="s">
        <v>92</v>
      </c>
      <c r="AU349" s="112" t="s">
        <v>90</v>
      </c>
      <c r="AV349" s="8" t="s">
        <v>89</v>
      </c>
      <c r="AW349" s="8" t="s">
        <v>21</v>
      </c>
      <c r="AX349" s="8" t="s">
        <v>49</v>
      </c>
      <c r="AY349" s="112" t="s">
        <v>83</v>
      </c>
    </row>
    <row r="350" spans="2:65" s="1" customFormat="1" ht="37.9" customHeight="1" x14ac:dyDescent="0.2">
      <c r="B350" s="88"/>
      <c r="C350" s="89" t="s">
        <v>421</v>
      </c>
      <c r="D350" s="89" t="s">
        <v>85</v>
      </c>
      <c r="E350" s="90" t="s">
        <v>422</v>
      </c>
      <c r="F350" s="91" t="s">
        <v>423</v>
      </c>
      <c r="G350" s="92" t="s">
        <v>106</v>
      </c>
      <c r="H350" s="93">
        <v>363</v>
      </c>
      <c r="I350" s="94"/>
      <c r="J350" s="93">
        <f>ROUND(I350*H350,3)</f>
        <v>0</v>
      </c>
      <c r="K350" s="95"/>
      <c r="L350" s="19"/>
      <c r="M350" s="96" t="s">
        <v>0</v>
      </c>
      <c r="N350" s="97" t="s">
        <v>31</v>
      </c>
      <c r="P350" s="98">
        <f>O350*H350</f>
        <v>0</v>
      </c>
      <c r="Q350" s="98">
        <v>2.2499999999999999E-4</v>
      </c>
      <c r="R350" s="98">
        <f>Q350*H350</f>
        <v>8.1674999999999998E-2</v>
      </c>
      <c r="S350" s="98">
        <v>0</v>
      </c>
      <c r="T350" s="99">
        <f>S350*H350</f>
        <v>0</v>
      </c>
      <c r="AR350" s="100" t="s">
        <v>89</v>
      </c>
      <c r="AT350" s="100" t="s">
        <v>85</v>
      </c>
      <c r="AU350" s="100" t="s">
        <v>90</v>
      </c>
      <c r="AY350" s="10" t="s">
        <v>83</v>
      </c>
      <c r="BE350" s="101">
        <f>IF(N350="základná",J350,0)</f>
        <v>0</v>
      </c>
      <c r="BF350" s="101">
        <f>IF(N350="znížená",J350,0)</f>
        <v>0</v>
      </c>
      <c r="BG350" s="101">
        <f>IF(N350="zákl. prenesená",J350,0)</f>
        <v>0</v>
      </c>
      <c r="BH350" s="101">
        <f>IF(N350="zníž. prenesená",J350,0)</f>
        <v>0</v>
      </c>
      <c r="BI350" s="101">
        <f>IF(N350="nulová",J350,0)</f>
        <v>0</v>
      </c>
      <c r="BJ350" s="10" t="s">
        <v>90</v>
      </c>
      <c r="BK350" s="102">
        <f>ROUND(I350*H350,3)</f>
        <v>0</v>
      </c>
      <c r="BL350" s="10" t="s">
        <v>89</v>
      </c>
      <c r="BM350" s="100" t="s">
        <v>424</v>
      </c>
    </row>
    <row r="351" spans="2:65" s="7" customFormat="1" ht="11.25" x14ac:dyDescent="0.2">
      <c r="B351" s="103"/>
      <c r="D351" s="104" t="s">
        <v>92</v>
      </c>
      <c r="E351" s="105" t="s">
        <v>0</v>
      </c>
      <c r="F351" s="106" t="s">
        <v>425</v>
      </c>
      <c r="H351" s="107">
        <v>363</v>
      </c>
      <c r="I351" s="108"/>
      <c r="L351" s="103"/>
      <c r="M351" s="109"/>
      <c r="T351" s="110"/>
      <c r="AT351" s="105" t="s">
        <v>92</v>
      </c>
      <c r="AU351" s="105" t="s">
        <v>90</v>
      </c>
      <c r="AV351" s="7" t="s">
        <v>90</v>
      </c>
      <c r="AW351" s="7" t="s">
        <v>21</v>
      </c>
      <c r="AX351" s="7" t="s">
        <v>48</v>
      </c>
      <c r="AY351" s="105" t="s">
        <v>83</v>
      </c>
    </row>
    <row r="352" spans="2:65" s="8" customFormat="1" ht="11.25" x14ac:dyDescent="0.2">
      <c r="B352" s="111"/>
      <c r="D352" s="104" t="s">
        <v>92</v>
      </c>
      <c r="E352" s="112" t="s">
        <v>0</v>
      </c>
      <c r="F352" s="113" t="s">
        <v>94</v>
      </c>
      <c r="H352" s="114">
        <v>363</v>
      </c>
      <c r="I352" s="115"/>
      <c r="L352" s="111"/>
      <c r="M352" s="116"/>
      <c r="T352" s="117"/>
      <c r="AT352" s="112" t="s">
        <v>92</v>
      </c>
      <c r="AU352" s="112" t="s">
        <v>90</v>
      </c>
      <c r="AV352" s="8" t="s">
        <v>89</v>
      </c>
      <c r="AW352" s="8" t="s">
        <v>21</v>
      </c>
      <c r="AX352" s="8" t="s">
        <v>49</v>
      </c>
      <c r="AY352" s="112" t="s">
        <v>83</v>
      </c>
    </row>
    <row r="353" spans="2:65" s="1" customFormat="1" ht="37.9" customHeight="1" x14ac:dyDescent="0.2">
      <c r="B353" s="88"/>
      <c r="C353" s="89" t="s">
        <v>426</v>
      </c>
      <c r="D353" s="89" t="s">
        <v>85</v>
      </c>
      <c r="E353" s="90" t="s">
        <v>427</v>
      </c>
      <c r="F353" s="91" t="s">
        <v>428</v>
      </c>
      <c r="G353" s="92" t="s">
        <v>106</v>
      </c>
      <c r="H353" s="93">
        <v>48</v>
      </c>
      <c r="I353" s="94"/>
      <c r="J353" s="93">
        <f>ROUND(I353*H353,3)</f>
        <v>0</v>
      </c>
      <c r="K353" s="95"/>
      <c r="L353" s="19"/>
      <c r="M353" s="96" t="s">
        <v>0</v>
      </c>
      <c r="N353" s="97" t="s">
        <v>31</v>
      </c>
      <c r="P353" s="98">
        <f>O353*H353</f>
        <v>0</v>
      </c>
      <c r="Q353" s="98">
        <v>7.5799999999999999E-5</v>
      </c>
      <c r="R353" s="98">
        <f>Q353*H353</f>
        <v>3.6384E-3</v>
      </c>
      <c r="S353" s="98">
        <v>0</v>
      </c>
      <c r="T353" s="99">
        <f>S353*H353</f>
        <v>0</v>
      </c>
      <c r="AR353" s="100" t="s">
        <v>89</v>
      </c>
      <c r="AT353" s="100" t="s">
        <v>85</v>
      </c>
      <c r="AU353" s="100" t="s">
        <v>90</v>
      </c>
      <c r="AY353" s="10" t="s">
        <v>83</v>
      </c>
      <c r="BE353" s="101">
        <f>IF(N353="základná",J353,0)</f>
        <v>0</v>
      </c>
      <c r="BF353" s="101">
        <f>IF(N353="znížená",J353,0)</f>
        <v>0</v>
      </c>
      <c r="BG353" s="101">
        <f>IF(N353="zákl. prenesená",J353,0)</f>
        <v>0</v>
      </c>
      <c r="BH353" s="101">
        <f>IF(N353="zníž. prenesená",J353,0)</f>
        <v>0</v>
      </c>
      <c r="BI353" s="101">
        <f>IF(N353="nulová",J353,0)</f>
        <v>0</v>
      </c>
      <c r="BJ353" s="10" t="s">
        <v>90</v>
      </c>
      <c r="BK353" s="102">
        <f>ROUND(I353*H353,3)</f>
        <v>0</v>
      </c>
      <c r="BL353" s="10" t="s">
        <v>89</v>
      </c>
      <c r="BM353" s="100" t="s">
        <v>429</v>
      </c>
    </row>
    <row r="354" spans="2:65" s="7" customFormat="1" ht="11.25" x14ac:dyDescent="0.2">
      <c r="B354" s="103"/>
      <c r="D354" s="104" t="s">
        <v>92</v>
      </c>
      <c r="E354" s="105" t="s">
        <v>0</v>
      </c>
      <c r="F354" s="106" t="s">
        <v>430</v>
      </c>
      <c r="H354" s="107">
        <v>48</v>
      </c>
      <c r="I354" s="108"/>
      <c r="L354" s="103"/>
      <c r="M354" s="109"/>
      <c r="T354" s="110"/>
      <c r="AT354" s="105" t="s">
        <v>92</v>
      </c>
      <c r="AU354" s="105" t="s">
        <v>90</v>
      </c>
      <c r="AV354" s="7" t="s">
        <v>90</v>
      </c>
      <c r="AW354" s="7" t="s">
        <v>21</v>
      </c>
      <c r="AX354" s="7" t="s">
        <v>48</v>
      </c>
      <c r="AY354" s="105" t="s">
        <v>83</v>
      </c>
    </row>
    <row r="355" spans="2:65" s="8" customFormat="1" ht="11.25" x14ac:dyDescent="0.2">
      <c r="B355" s="111"/>
      <c r="D355" s="104" t="s">
        <v>92</v>
      </c>
      <c r="E355" s="112" t="s">
        <v>0</v>
      </c>
      <c r="F355" s="113" t="s">
        <v>94</v>
      </c>
      <c r="H355" s="114">
        <v>48</v>
      </c>
      <c r="I355" s="115"/>
      <c r="L355" s="111"/>
      <c r="M355" s="116"/>
      <c r="T355" s="117"/>
      <c r="AT355" s="112" t="s">
        <v>92</v>
      </c>
      <c r="AU355" s="112" t="s">
        <v>90</v>
      </c>
      <c r="AV355" s="8" t="s">
        <v>89</v>
      </c>
      <c r="AW355" s="8" t="s">
        <v>21</v>
      </c>
      <c r="AX355" s="8" t="s">
        <v>49</v>
      </c>
      <c r="AY355" s="112" t="s">
        <v>83</v>
      </c>
    </row>
    <row r="356" spans="2:65" s="1" customFormat="1" ht="24.2" customHeight="1" x14ac:dyDescent="0.2">
      <c r="B356" s="88"/>
      <c r="C356" s="89" t="s">
        <v>431</v>
      </c>
      <c r="D356" s="89" t="s">
        <v>85</v>
      </c>
      <c r="E356" s="90" t="s">
        <v>432</v>
      </c>
      <c r="F356" s="91" t="s">
        <v>433</v>
      </c>
      <c r="G356" s="92" t="s">
        <v>106</v>
      </c>
      <c r="H356" s="93">
        <v>60</v>
      </c>
      <c r="I356" s="94"/>
      <c r="J356" s="93">
        <f>ROUND(I356*H356,3)</f>
        <v>0</v>
      </c>
      <c r="K356" s="95"/>
      <c r="L356" s="19"/>
      <c r="M356" s="96" t="s">
        <v>0</v>
      </c>
      <c r="N356" s="97" t="s">
        <v>31</v>
      </c>
      <c r="P356" s="98">
        <f>O356*H356</f>
        <v>0</v>
      </c>
      <c r="Q356" s="98">
        <v>2.5161699999999999E-3</v>
      </c>
      <c r="R356" s="98">
        <f>Q356*H356</f>
        <v>0.1509702</v>
      </c>
      <c r="S356" s="98">
        <v>0</v>
      </c>
      <c r="T356" s="99">
        <f>S356*H356</f>
        <v>0</v>
      </c>
      <c r="AR356" s="100" t="s">
        <v>89</v>
      </c>
      <c r="AT356" s="100" t="s">
        <v>85</v>
      </c>
      <c r="AU356" s="100" t="s">
        <v>90</v>
      </c>
      <c r="AY356" s="10" t="s">
        <v>83</v>
      </c>
      <c r="BE356" s="101">
        <f>IF(N356="základná",J356,0)</f>
        <v>0</v>
      </c>
      <c r="BF356" s="101">
        <f>IF(N356="znížená",J356,0)</f>
        <v>0</v>
      </c>
      <c r="BG356" s="101">
        <f>IF(N356="zákl. prenesená",J356,0)</f>
        <v>0</v>
      </c>
      <c r="BH356" s="101">
        <f>IF(N356="zníž. prenesená",J356,0)</f>
        <v>0</v>
      </c>
      <c r="BI356" s="101">
        <f>IF(N356="nulová",J356,0)</f>
        <v>0</v>
      </c>
      <c r="BJ356" s="10" t="s">
        <v>90</v>
      </c>
      <c r="BK356" s="102">
        <f>ROUND(I356*H356,3)</f>
        <v>0</v>
      </c>
      <c r="BL356" s="10" t="s">
        <v>89</v>
      </c>
      <c r="BM356" s="100" t="s">
        <v>434</v>
      </c>
    </row>
    <row r="357" spans="2:65" s="7" customFormat="1" ht="22.5" x14ac:dyDescent="0.2">
      <c r="B357" s="103"/>
      <c r="D357" s="104" t="s">
        <v>92</v>
      </c>
      <c r="E357" s="105" t="s">
        <v>0</v>
      </c>
      <c r="F357" s="106" t="s">
        <v>435</v>
      </c>
      <c r="H357" s="107">
        <v>60</v>
      </c>
      <c r="I357" s="108"/>
      <c r="L357" s="103"/>
      <c r="M357" s="109"/>
      <c r="T357" s="110"/>
      <c r="AT357" s="105" t="s">
        <v>92</v>
      </c>
      <c r="AU357" s="105" t="s">
        <v>90</v>
      </c>
      <c r="AV357" s="7" t="s">
        <v>90</v>
      </c>
      <c r="AW357" s="7" t="s">
        <v>21</v>
      </c>
      <c r="AX357" s="7" t="s">
        <v>48</v>
      </c>
      <c r="AY357" s="105" t="s">
        <v>83</v>
      </c>
    </row>
    <row r="358" spans="2:65" s="8" customFormat="1" ht="11.25" x14ac:dyDescent="0.2">
      <c r="B358" s="111"/>
      <c r="D358" s="104" t="s">
        <v>92</v>
      </c>
      <c r="E358" s="112" t="s">
        <v>0</v>
      </c>
      <c r="F358" s="113" t="s">
        <v>94</v>
      </c>
      <c r="H358" s="114">
        <v>60</v>
      </c>
      <c r="I358" s="115"/>
      <c r="L358" s="111"/>
      <c r="M358" s="116"/>
      <c r="T358" s="117"/>
      <c r="AT358" s="112" t="s">
        <v>92</v>
      </c>
      <c r="AU358" s="112" t="s">
        <v>90</v>
      </c>
      <c r="AV358" s="8" t="s">
        <v>89</v>
      </c>
      <c r="AW358" s="8" t="s">
        <v>21</v>
      </c>
      <c r="AX358" s="8" t="s">
        <v>49</v>
      </c>
      <c r="AY358" s="112" t="s">
        <v>83</v>
      </c>
    </row>
    <row r="359" spans="2:65" s="1" customFormat="1" ht="37.9" customHeight="1" x14ac:dyDescent="0.2">
      <c r="B359" s="88"/>
      <c r="C359" s="89" t="s">
        <v>436</v>
      </c>
      <c r="D359" s="89" t="s">
        <v>85</v>
      </c>
      <c r="E359" s="90" t="s">
        <v>437</v>
      </c>
      <c r="F359" s="91" t="s">
        <v>438</v>
      </c>
      <c r="G359" s="92" t="s">
        <v>88</v>
      </c>
      <c r="H359" s="93">
        <v>417.5</v>
      </c>
      <c r="I359" s="94"/>
      <c r="J359" s="93">
        <f>ROUND(I359*H359,3)</f>
        <v>0</v>
      </c>
      <c r="K359" s="95"/>
      <c r="L359" s="19"/>
      <c r="M359" s="96" t="s">
        <v>0</v>
      </c>
      <c r="N359" s="97" t="s">
        <v>31</v>
      </c>
      <c r="P359" s="98">
        <f>O359*H359</f>
        <v>0</v>
      </c>
      <c r="Q359" s="98">
        <v>8.9999999999999998E-4</v>
      </c>
      <c r="R359" s="98">
        <f>Q359*H359</f>
        <v>0.37574999999999997</v>
      </c>
      <c r="S359" s="98">
        <v>0</v>
      </c>
      <c r="T359" s="99">
        <f>S359*H359</f>
        <v>0</v>
      </c>
      <c r="AR359" s="100" t="s">
        <v>89</v>
      </c>
      <c r="AT359" s="100" t="s">
        <v>85</v>
      </c>
      <c r="AU359" s="100" t="s">
        <v>90</v>
      </c>
      <c r="AY359" s="10" t="s">
        <v>83</v>
      </c>
      <c r="BE359" s="101">
        <f>IF(N359="základná",J359,0)</f>
        <v>0</v>
      </c>
      <c r="BF359" s="101">
        <f>IF(N359="znížená",J359,0)</f>
        <v>0</v>
      </c>
      <c r="BG359" s="101">
        <f>IF(N359="zákl. prenesená",J359,0)</f>
        <v>0</v>
      </c>
      <c r="BH359" s="101">
        <f>IF(N359="zníž. prenesená",J359,0)</f>
        <v>0</v>
      </c>
      <c r="BI359" s="101">
        <f>IF(N359="nulová",J359,0)</f>
        <v>0</v>
      </c>
      <c r="BJ359" s="10" t="s">
        <v>90</v>
      </c>
      <c r="BK359" s="102">
        <f>ROUND(I359*H359,3)</f>
        <v>0</v>
      </c>
      <c r="BL359" s="10" t="s">
        <v>89</v>
      </c>
      <c r="BM359" s="100" t="s">
        <v>439</v>
      </c>
    </row>
    <row r="360" spans="2:65" s="7" customFormat="1" ht="11.25" x14ac:dyDescent="0.2">
      <c r="B360" s="103"/>
      <c r="D360" s="104" t="s">
        <v>92</v>
      </c>
      <c r="E360" s="105" t="s">
        <v>0</v>
      </c>
      <c r="F360" s="106" t="s">
        <v>440</v>
      </c>
      <c r="H360" s="107">
        <v>24.5</v>
      </c>
      <c r="I360" s="108"/>
      <c r="L360" s="103"/>
      <c r="M360" s="109"/>
      <c r="T360" s="110"/>
      <c r="AT360" s="105" t="s">
        <v>92</v>
      </c>
      <c r="AU360" s="105" t="s">
        <v>90</v>
      </c>
      <c r="AV360" s="7" t="s">
        <v>90</v>
      </c>
      <c r="AW360" s="7" t="s">
        <v>21</v>
      </c>
      <c r="AX360" s="7" t="s">
        <v>48</v>
      </c>
      <c r="AY360" s="105" t="s">
        <v>83</v>
      </c>
    </row>
    <row r="361" spans="2:65" s="7" customFormat="1" ht="11.25" x14ac:dyDescent="0.2">
      <c r="B361" s="103"/>
      <c r="D361" s="104" t="s">
        <v>92</v>
      </c>
      <c r="E361" s="105" t="s">
        <v>0</v>
      </c>
      <c r="F361" s="106" t="s">
        <v>441</v>
      </c>
      <c r="H361" s="107">
        <v>294</v>
      </c>
      <c r="I361" s="108"/>
      <c r="L361" s="103"/>
      <c r="M361" s="109"/>
      <c r="T361" s="110"/>
      <c r="AT361" s="105" t="s">
        <v>92</v>
      </c>
      <c r="AU361" s="105" t="s">
        <v>90</v>
      </c>
      <c r="AV361" s="7" t="s">
        <v>90</v>
      </c>
      <c r="AW361" s="7" t="s">
        <v>21</v>
      </c>
      <c r="AX361" s="7" t="s">
        <v>48</v>
      </c>
      <c r="AY361" s="105" t="s">
        <v>83</v>
      </c>
    </row>
    <row r="362" spans="2:65" s="7" customFormat="1" ht="11.25" x14ac:dyDescent="0.2">
      <c r="B362" s="103"/>
      <c r="D362" s="104" t="s">
        <v>92</v>
      </c>
      <c r="E362" s="105" t="s">
        <v>0</v>
      </c>
      <c r="F362" s="106" t="s">
        <v>442</v>
      </c>
      <c r="H362" s="107">
        <v>69</v>
      </c>
      <c r="I362" s="108"/>
      <c r="L362" s="103"/>
      <c r="M362" s="109"/>
      <c r="T362" s="110"/>
      <c r="AT362" s="105" t="s">
        <v>92</v>
      </c>
      <c r="AU362" s="105" t="s">
        <v>90</v>
      </c>
      <c r="AV362" s="7" t="s">
        <v>90</v>
      </c>
      <c r="AW362" s="7" t="s">
        <v>21</v>
      </c>
      <c r="AX362" s="7" t="s">
        <v>48</v>
      </c>
      <c r="AY362" s="105" t="s">
        <v>83</v>
      </c>
    </row>
    <row r="363" spans="2:65" s="7" customFormat="1" ht="11.25" x14ac:dyDescent="0.2">
      <c r="B363" s="103"/>
      <c r="D363" s="104" t="s">
        <v>92</v>
      </c>
      <c r="E363" s="105" t="s">
        <v>0</v>
      </c>
      <c r="F363" s="106" t="s">
        <v>443</v>
      </c>
      <c r="H363" s="107">
        <v>10</v>
      </c>
      <c r="I363" s="108"/>
      <c r="L363" s="103"/>
      <c r="M363" s="109"/>
      <c r="T363" s="110"/>
      <c r="AT363" s="105" t="s">
        <v>92</v>
      </c>
      <c r="AU363" s="105" t="s">
        <v>90</v>
      </c>
      <c r="AV363" s="7" t="s">
        <v>90</v>
      </c>
      <c r="AW363" s="7" t="s">
        <v>21</v>
      </c>
      <c r="AX363" s="7" t="s">
        <v>48</v>
      </c>
      <c r="AY363" s="105" t="s">
        <v>83</v>
      </c>
    </row>
    <row r="364" spans="2:65" s="7" customFormat="1" ht="11.25" x14ac:dyDescent="0.2">
      <c r="B364" s="103"/>
      <c r="D364" s="104" t="s">
        <v>92</v>
      </c>
      <c r="E364" s="105" t="s">
        <v>0</v>
      </c>
      <c r="F364" s="106" t="s">
        <v>444</v>
      </c>
      <c r="H364" s="107">
        <v>20</v>
      </c>
      <c r="I364" s="108"/>
      <c r="L364" s="103"/>
      <c r="M364" s="109"/>
      <c r="T364" s="110"/>
      <c r="AT364" s="105" t="s">
        <v>92</v>
      </c>
      <c r="AU364" s="105" t="s">
        <v>90</v>
      </c>
      <c r="AV364" s="7" t="s">
        <v>90</v>
      </c>
      <c r="AW364" s="7" t="s">
        <v>21</v>
      </c>
      <c r="AX364" s="7" t="s">
        <v>48</v>
      </c>
      <c r="AY364" s="105" t="s">
        <v>83</v>
      </c>
    </row>
    <row r="365" spans="2:65" s="8" customFormat="1" ht="11.25" x14ac:dyDescent="0.2">
      <c r="B365" s="111"/>
      <c r="D365" s="104" t="s">
        <v>92</v>
      </c>
      <c r="E365" s="112" t="s">
        <v>0</v>
      </c>
      <c r="F365" s="113" t="s">
        <v>94</v>
      </c>
      <c r="H365" s="114">
        <v>417.5</v>
      </c>
      <c r="I365" s="115"/>
      <c r="L365" s="111"/>
      <c r="M365" s="116"/>
      <c r="T365" s="117"/>
      <c r="AT365" s="112" t="s">
        <v>92</v>
      </c>
      <c r="AU365" s="112" t="s">
        <v>90</v>
      </c>
      <c r="AV365" s="8" t="s">
        <v>89</v>
      </c>
      <c r="AW365" s="8" t="s">
        <v>21</v>
      </c>
      <c r="AX365" s="8" t="s">
        <v>49</v>
      </c>
      <c r="AY365" s="112" t="s">
        <v>83</v>
      </c>
    </row>
    <row r="366" spans="2:65" s="1" customFormat="1" ht="24.2" customHeight="1" x14ac:dyDescent="0.2">
      <c r="B366" s="88"/>
      <c r="C366" s="89" t="s">
        <v>445</v>
      </c>
      <c r="D366" s="89" t="s">
        <v>85</v>
      </c>
      <c r="E366" s="90" t="s">
        <v>446</v>
      </c>
      <c r="F366" s="91" t="s">
        <v>447</v>
      </c>
      <c r="G366" s="92" t="s">
        <v>106</v>
      </c>
      <c r="H366" s="93">
        <v>2770</v>
      </c>
      <c r="I366" s="94"/>
      <c r="J366" s="93">
        <f>ROUND(I366*H366,3)</f>
        <v>0</v>
      </c>
      <c r="K366" s="95"/>
      <c r="L366" s="19"/>
      <c r="M366" s="96" t="s">
        <v>0</v>
      </c>
      <c r="N366" s="97" t="s">
        <v>31</v>
      </c>
      <c r="P366" s="98">
        <f>O366*H366</f>
        <v>0</v>
      </c>
      <c r="Q366" s="98">
        <v>3.7500000000000001E-6</v>
      </c>
      <c r="R366" s="98">
        <f>Q366*H366</f>
        <v>1.0387500000000001E-2</v>
      </c>
      <c r="S366" s="98">
        <v>0</v>
      </c>
      <c r="T366" s="99">
        <f>S366*H366</f>
        <v>0</v>
      </c>
      <c r="AR366" s="100" t="s">
        <v>89</v>
      </c>
      <c r="AT366" s="100" t="s">
        <v>85</v>
      </c>
      <c r="AU366" s="100" t="s">
        <v>90</v>
      </c>
      <c r="AY366" s="10" t="s">
        <v>83</v>
      </c>
      <c r="BE366" s="101">
        <f>IF(N366="základná",J366,0)</f>
        <v>0</v>
      </c>
      <c r="BF366" s="101">
        <f>IF(N366="znížená",J366,0)</f>
        <v>0</v>
      </c>
      <c r="BG366" s="101">
        <f>IF(N366="zákl. prenesená",J366,0)</f>
        <v>0</v>
      </c>
      <c r="BH366" s="101">
        <f>IF(N366="zníž. prenesená",J366,0)</f>
        <v>0</v>
      </c>
      <c r="BI366" s="101">
        <f>IF(N366="nulová",J366,0)</f>
        <v>0</v>
      </c>
      <c r="BJ366" s="10" t="s">
        <v>90</v>
      </c>
      <c r="BK366" s="102">
        <f>ROUND(I366*H366,3)</f>
        <v>0</v>
      </c>
      <c r="BL366" s="10" t="s">
        <v>89</v>
      </c>
      <c r="BM366" s="100" t="s">
        <v>448</v>
      </c>
    </row>
    <row r="367" spans="2:65" s="7" customFormat="1" ht="11.25" x14ac:dyDescent="0.2">
      <c r="B367" s="103"/>
      <c r="D367" s="104" t="s">
        <v>92</v>
      </c>
      <c r="E367" s="105" t="s">
        <v>0</v>
      </c>
      <c r="F367" s="106" t="s">
        <v>415</v>
      </c>
      <c r="H367" s="107">
        <v>1209</v>
      </c>
      <c r="I367" s="108"/>
      <c r="L367" s="103"/>
      <c r="M367" s="109"/>
      <c r="T367" s="110"/>
      <c r="AT367" s="105" t="s">
        <v>92</v>
      </c>
      <c r="AU367" s="105" t="s">
        <v>90</v>
      </c>
      <c r="AV367" s="7" t="s">
        <v>90</v>
      </c>
      <c r="AW367" s="7" t="s">
        <v>21</v>
      </c>
      <c r="AX367" s="7" t="s">
        <v>48</v>
      </c>
      <c r="AY367" s="105" t="s">
        <v>83</v>
      </c>
    </row>
    <row r="368" spans="2:65" s="7" customFormat="1" ht="11.25" x14ac:dyDescent="0.2">
      <c r="B368" s="103"/>
      <c r="D368" s="104" t="s">
        <v>92</v>
      </c>
      <c r="E368" s="105" t="s">
        <v>0</v>
      </c>
      <c r="F368" s="106" t="s">
        <v>420</v>
      </c>
      <c r="H368" s="107">
        <v>1150</v>
      </c>
      <c r="I368" s="108"/>
      <c r="L368" s="103"/>
      <c r="M368" s="109"/>
      <c r="T368" s="110"/>
      <c r="AT368" s="105" t="s">
        <v>92</v>
      </c>
      <c r="AU368" s="105" t="s">
        <v>90</v>
      </c>
      <c r="AV368" s="7" t="s">
        <v>90</v>
      </c>
      <c r="AW368" s="7" t="s">
        <v>21</v>
      </c>
      <c r="AX368" s="7" t="s">
        <v>48</v>
      </c>
      <c r="AY368" s="105" t="s">
        <v>83</v>
      </c>
    </row>
    <row r="369" spans="2:65" s="7" customFormat="1" ht="11.25" x14ac:dyDescent="0.2">
      <c r="B369" s="103"/>
      <c r="D369" s="104" t="s">
        <v>92</v>
      </c>
      <c r="E369" s="105" t="s">
        <v>0</v>
      </c>
      <c r="F369" s="106" t="s">
        <v>425</v>
      </c>
      <c r="H369" s="107">
        <v>363</v>
      </c>
      <c r="I369" s="108"/>
      <c r="L369" s="103"/>
      <c r="M369" s="109"/>
      <c r="T369" s="110"/>
      <c r="AT369" s="105" t="s">
        <v>92</v>
      </c>
      <c r="AU369" s="105" t="s">
        <v>90</v>
      </c>
      <c r="AV369" s="7" t="s">
        <v>90</v>
      </c>
      <c r="AW369" s="7" t="s">
        <v>21</v>
      </c>
      <c r="AX369" s="7" t="s">
        <v>48</v>
      </c>
      <c r="AY369" s="105" t="s">
        <v>83</v>
      </c>
    </row>
    <row r="370" spans="2:65" s="7" customFormat="1" ht="11.25" x14ac:dyDescent="0.2">
      <c r="B370" s="103"/>
      <c r="D370" s="104" t="s">
        <v>92</v>
      </c>
      <c r="E370" s="105" t="s">
        <v>0</v>
      </c>
      <c r="F370" s="106" t="s">
        <v>430</v>
      </c>
      <c r="H370" s="107">
        <v>48</v>
      </c>
      <c r="I370" s="108"/>
      <c r="L370" s="103"/>
      <c r="M370" s="109"/>
      <c r="T370" s="110"/>
      <c r="AT370" s="105" t="s">
        <v>92</v>
      </c>
      <c r="AU370" s="105" t="s">
        <v>90</v>
      </c>
      <c r="AV370" s="7" t="s">
        <v>90</v>
      </c>
      <c r="AW370" s="7" t="s">
        <v>21</v>
      </c>
      <c r="AX370" s="7" t="s">
        <v>48</v>
      </c>
      <c r="AY370" s="105" t="s">
        <v>83</v>
      </c>
    </row>
    <row r="371" spans="2:65" s="8" customFormat="1" ht="11.25" x14ac:dyDescent="0.2">
      <c r="B371" s="111"/>
      <c r="D371" s="104" t="s">
        <v>92</v>
      </c>
      <c r="E371" s="112" t="s">
        <v>0</v>
      </c>
      <c r="F371" s="113" t="s">
        <v>94</v>
      </c>
      <c r="H371" s="114">
        <v>2770</v>
      </c>
      <c r="I371" s="115"/>
      <c r="L371" s="111"/>
      <c r="M371" s="116"/>
      <c r="T371" s="117"/>
      <c r="AT371" s="112" t="s">
        <v>92</v>
      </c>
      <c r="AU371" s="112" t="s">
        <v>90</v>
      </c>
      <c r="AV371" s="8" t="s">
        <v>89</v>
      </c>
      <c r="AW371" s="8" t="s">
        <v>21</v>
      </c>
      <c r="AX371" s="8" t="s">
        <v>49</v>
      </c>
      <c r="AY371" s="112" t="s">
        <v>83</v>
      </c>
    </row>
    <row r="372" spans="2:65" s="1" customFormat="1" ht="24.2" customHeight="1" x14ac:dyDescent="0.2">
      <c r="B372" s="88"/>
      <c r="C372" s="89" t="s">
        <v>449</v>
      </c>
      <c r="D372" s="89" t="s">
        <v>85</v>
      </c>
      <c r="E372" s="90" t="s">
        <v>450</v>
      </c>
      <c r="F372" s="91" t="s">
        <v>451</v>
      </c>
      <c r="G372" s="92" t="s">
        <v>88</v>
      </c>
      <c r="H372" s="93">
        <v>417.5</v>
      </c>
      <c r="I372" s="94"/>
      <c r="J372" s="93">
        <f>ROUND(I372*H372,3)</f>
        <v>0</v>
      </c>
      <c r="K372" s="95"/>
      <c r="L372" s="19"/>
      <c r="M372" s="96" t="s">
        <v>0</v>
      </c>
      <c r="N372" s="97" t="s">
        <v>31</v>
      </c>
      <c r="P372" s="98">
        <f>O372*H372</f>
        <v>0</v>
      </c>
      <c r="Q372" s="98">
        <v>9.3999999999999998E-6</v>
      </c>
      <c r="R372" s="98">
        <f>Q372*H372</f>
        <v>3.9245E-3</v>
      </c>
      <c r="S372" s="98">
        <v>0</v>
      </c>
      <c r="T372" s="99">
        <f>S372*H372</f>
        <v>0</v>
      </c>
      <c r="AR372" s="100" t="s">
        <v>89</v>
      </c>
      <c r="AT372" s="100" t="s">
        <v>85</v>
      </c>
      <c r="AU372" s="100" t="s">
        <v>90</v>
      </c>
      <c r="AY372" s="10" t="s">
        <v>83</v>
      </c>
      <c r="BE372" s="101">
        <f>IF(N372="základná",J372,0)</f>
        <v>0</v>
      </c>
      <c r="BF372" s="101">
        <f>IF(N372="znížená",J372,0)</f>
        <v>0</v>
      </c>
      <c r="BG372" s="101">
        <f>IF(N372="zákl. prenesená",J372,0)</f>
        <v>0</v>
      </c>
      <c r="BH372" s="101">
        <f>IF(N372="zníž. prenesená",J372,0)</f>
        <v>0</v>
      </c>
      <c r="BI372" s="101">
        <f>IF(N372="nulová",J372,0)</f>
        <v>0</v>
      </c>
      <c r="BJ372" s="10" t="s">
        <v>90</v>
      </c>
      <c r="BK372" s="102">
        <f>ROUND(I372*H372,3)</f>
        <v>0</v>
      </c>
      <c r="BL372" s="10" t="s">
        <v>89</v>
      </c>
      <c r="BM372" s="100" t="s">
        <v>452</v>
      </c>
    </row>
    <row r="373" spans="2:65" s="7" customFormat="1" ht="11.25" x14ac:dyDescent="0.2">
      <c r="B373" s="103"/>
      <c r="D373" s="104" t="s">
        <v>92</v>
      </c>
      <c r="E373" s="105" t="s">
        <v>0</v>
      </c>
      <c r="F373" s="106" t="s">
        <v>440</v>
      </c>
      <c r="H373" s="107">
        <v>24.5</v>
      </c>
      <c r="I373" s="108"/>
      <c r="L373" s="103"/>
      <c r="M373" s="109"/>
      <c r="T373" s="110"/>
      <c r="AT373" s="105" t="s">
        <v>92</v>
      </c>
      <c r="AU373" s="105" t="s">
        <v>90</v>
      </c>
      <c r="AV373" s="7" t="s">
        <v>90</v>
      </c>
      <c r="AW373" s="7" t="s">
        <v>21</v>
      </c>
      <c r="AX373" s="7" t="s">
        <v>48</v>
      </c>
      <c r="AY373" s="105" t="s">
        <v>83</v>
      </c>
    </row>
    <row r="374" spans="2:65" s="7" customFormat="1" ht="11.25" x14ac:dyDescent="0.2">
      <c r="B374" s="103"/>
      <c r="D374" s="104" t="s">
        <v>92</v>
      </c>
      <c r="E374" s="105" t="s">
        <v>0</v>
      </c>
      <c r="F374" s="106" t="s">
        <v>441</v>
      </c>
      <c r="H374" s="107">
        <v>294</v>
      </c>
      <c r="I374" s="108"/>
      <c r="L374" s="103"/>
      <c r="M374" s="109"/>
      <c r="T374" s="110"/>
      <c r="AT374" s="105" t="s">
        <v>92</v>
      </c>
      <c r="AU374" s="105" t="s">
        <v>90</v>
      </c>
      <c r="AV374" s="7" t="s">
        <v>90</v>
      </c>
      <c r="AW374" s="7" t="s">
        <v>21</v>
      </c>
      <c r="AX374" s="7" t="s">
        <v>48</v>
      </c>
      <c r="AY374" s="105" t="s">
        <v>83</v>
      </c>
    </row>
    <row r="375" spans="2:65" s="7" customFormat="1" ht="11.25" x14ac:dyDescent="0.2">
      <c r="B375" s="103"/>
      <c r="D375" s="104" t="s">
        <v>92</v>
      </c>
      <c r="E375" s="105" t="s">
        <v>0</v>
      </c>
      <c r="F375" s="106" t="s">
        <v>442</v>
      </c>
      <c r="H375" s="107">
        <v>69</v>
      </c>
      <c r="I375" s="108"/>
      <c r="L375" s="103"/>
      <c r="M375" s="109"/>
      <c r="T375" s="110"/>
      <c r="AT375" s="105" t="s">
        <v>92</v>
      </c>
      <c r="AU375" s="105" t="s">
        <v>90</v>
      </c>
      <c r="AV375" s="7" t="s">
        <v>90</v>
      </c>
      <c r="AW375" s="7" t="s">
        <v>21</v>
      </c>
      <c r="AX375" s="7" t="s">
        <v>48</v>
      </c>
      <c r="AY375" s="105" t="s">
        <v>83</v>
      </c>
    </row>
    <row r="376" spans="2:65" s="7" customFormat="1" ht="11.25" x14ac:dyDescent="0.2">
      <c r="B376" s="103"/>
      <c r="D376" s="104" t="s">
        <v>92</v>
      </c>
      <c r="E376" s="105" t="s">
        <v>0</v>
      </c>
      <c r="F376" s="106" t="s">
        <v>453</v>
      </c>
      <c r="H376" s="107">
        <v>10</v>
      </c>
      <c r="I376" s="108"/>
      <c r="L376" s="103"/>
      <c r="M376" s="109"/>
      <c r="T376" s="110"/>
      <c r="AT376" s="105" t="s">
        <v>92</v>
      </c>
      <c r="AU376" s="105" t="s">
        <v>90</v>
      </c>
      <c r="AV376" s="7" t="s">
        <v>90</v>
      </c>
      <c r="AW376" s="7" t="s">
        <v>21</v>
      </c>
      <c r="AX376" s="7" t="s">
        <v>48</v>
      </c>
      <c r="AY376" s="105" t="s">
        <v>83</v>
      </c>
    </row>
    <row r="377" spans="2:65" s="7" customFormat="1" ht="11.25" x14ac:dyDescent="0.2">
      <c r="B377" s="103"/>
      <c r="D377" s="104" t="s">
        <v>92</v>
      </c>
      <c r="E377" s="105" t="s">
        <v>0</v>
      </c>
      <c r="F377" s="106" t="s">
        <v>444</v>
      </c>
      <c r="H377" s="107">
        <v>20</v>
      </c>
      <c r="I377" s="108"/>
      <c r="L377" s="103"/>
      <c r="M377" s="109"/>
      <c r="T377" s="110"/>
      <c r="AT377" s="105" t="s">
        <v>92</v>
      </c>
      <c r="AU377" s="105" t="s">
        <v>90</v>
      </c>
      <c r="AV377" s="7" t="s">
        <v>90</v>
      </c>
      <c r="AW377" s="7" t="s">
        <v>21</v>
      </c>
      <c r="AX377" s="7" t="s">
        <v>48</v>
      </c>
      <c r="AY377" s="105" t="s">
        <v>83</v>
      </c>
    </row>
    <row r="378" spans="2:65" s="8" customFormat="1" ht="11.25" x14ac:dyDescent="0.2">
      <c r="B378" s="111"/>
      <c r="D378" s="104" t="s">
        <v>92</v>
      </c>
      <c r="E378" s="112" t="s">
        <v>0</v>
      </c>
      <c r="F378" s="113" t="s">
        <v>94</v>
      </c>
      <c r="H378" s="114">
        <v>417.5</v>
      </c>
      <c r="I378" s="115"/>
      <c r="L378" s="111"/>
      <c r="M378" s="116"/>
      <c r="T378" s="117"/>
      <c r="AT378" s="112" t="s">
        <v>92</v>
      </c>
      <c r="AU378" s="112" t="s">
        <v>90</v>
      </c>
      <c r="AV378" s="8" t="s">
        <v>89</v>
      </c>
      <c r="AW378" s="8" t="s">
        <v>21</v>
      </c>
      <c r="AX378" s="8" t="s">
        <v>49</v>
      </c>
      <c r="AY378" s="112" t="s">
        <v>83</v>
      </c>
    </row>
    <row r="379" spans="2:65" s="1" customFormat="1" ht="33" customHeight="1" x14ac:dyDescent="0.2">
      <c r="B379" s="88"/>
      <c r="C379" s="89" t="s">
        <v>454</v>
      </c>
      <c r="D379" s="89" t="s">
        <v>85</v>
      </c>
      <c r="E379" s="90" t="s">
        <v>455</v>
      </c>
      <c r="F379" s="91" t="s">
        <v>456</v>
      </c>
      <c r="G379" s="92" t="s">
        <v>106</v>
      </c>
      <c r="H379" s="93">
        <v>595</v>
      </c>
      <c r="I379" s="94"/>
      <c r="J379" s="93">
        <f>ROUND(I379*H379,3)</f>
        <v>0</v>
      </c>
      <c r="K379" s="95"/>
      <c r="L379" s="19"/>
      <c r="M379" s="96" t="s">
        <v>0</v>
      </c>
      <c r="N379" s="97" t="s">
        <v>31</v>
      </c>
      <c r="P379" s="98">
        <f>O379*H379</f>
        <v>0</v>
      </c>
      <c r="Q379" s="98">
        <v>0.151130352</v>
      </c>
      <c r="R379" s="98">
        <f>Q379*H379</f>
        <v>89.922559440000001</v>
      </c>
      <c r="S379" s="98">
        <v>0</v>
      </c>
      <c r="T379" s="99">
        <f>S379*H379</f>
        <v>0</v>
      </c>
      <c r="AR379" s="100" t="s">
        <v>89</v>
      </c>
      <c r="AT379" s="100" t="s">
        <v>85</v>
      </c>
      <c r="AU379" s="100" t="s">
        <v>90</v>
      </c>
      <c r="AY379" s="10" t="s">
        <v>83</v>
      </c>
      <c r="BE379" s="101">
        <f>IF(N379="základná",J379,0)</f>
        <v>0</v>
      </c>
      <c r="BF379" s="101">
        <f>IF(N379="znížená",J379,0)</f>
        <v>0</v>
      </c>
      <c r="BG379" s="101">
        <f>IF(N379="zákl. prenesená",J379,0)</f>
        <v>0</v>
      </c>
      <c r="BH379" s="101">
        <f>IF(N379="zníž. prenesená",J379,0)</f>
        <v>0</v>
      </c>
      <c r="BI379" s="101">
        <f>IF(N379="nulová",J379,0)</f>
        <v>0</v>
      </c>
      <c r="BJ379" s="10" t="s">
        <v>90</v>
      </c>
      <c r="BK379" s="102">
        <f>ROUND(I379*H379,3)</f>
        <v>0</v>
      </c>
      <c r="BL379" s="10" t="s">
        <v>89</v>
      </c>
      <c r="BM379" s="100" t="s">
        <v>457</v>
      </c>
    </row>
    <row r="380" spans="2:65" s="7" customFormat="1" ht="11.25" x14ac:dyDescent="0.2">
      <c r="B380" s="103"/>
      <c r="D380" s="104" t="s">
        <v>92</v>
      </c>
      <c r="E380" s="105" t="s">
        <v>0</v>
      </c>
      <c r="F380" s="106" t="s">
        <v>458</v>
      </c>
      <c r="H380" s="107">
        <v>595</v>
      </c>
      <c r="I380" s="108"/>
      <c r="L380" s="103"/>
      <c r="M380" s="109"/>
      <c r="T380" s="110"/>
      <c r="AT380" s="105" t="s">
        <v>92</v>
      </c>
      <c r="AU380" s="105" t="s">
        <v>90</v>
      </c>
      <c r="AV380" s="7" t="s">
        <v>90</v>
      </c>
      <c r="AW380" s="7" t="s">
        <v>21</v>
      </c>
      <c r="AX380" s="7" t="s">
        <v>48</v>
      </c>
      <c r="AY380" s="105" t="s">
        <v>83</v>
      </c>
    </row>
    <row r="381" spans="2:65" s="8" customFormat="1" ht="11.25" x14ac:dyDescent="0.2">
      <c r="B381" s="111"/>
      <c r="D381" s="104" t="s">
        <v>92</v>
      </c>
      <c r="E381" s="112" t="s">
        <v>0</v>
      </c>
      <c r="F381" s="113" t="s">
        <v>94</v>
      </c>
      <c r="H381" s="114">
        <v>595</v>
      </c>
      <c r="I381" s="115"/>
      <c r="L381" s="111"/>
      <c r="M381" s="116"/>
      <c r="T381" s="117"/>
      <c r="AT381" s="112" t="s">
        <v>92</v>
      </c>
      <c r="AU381" s="112" t="s">
        <v>90</v>
      </c>
      <c r="AV381" s="8" t="s">
        <v>89</v>
      </c>
      <c r="AW381" s="8" t="s">
        <v>21</v>
      </c>
      <c r="AX381" s="8" t="s">
        <v>49</v>
      </c>
      <c r="AY381" s="112" t="s">
        <v>83</v>
      </c>
    </row>
    <row r="382" spans="2:65" s="1" customFormat="1" ht="16.5" customHeight="1" x14ac:dyDescent="0.2">
      <c r="B382" s="88"/>
      <c r="C382" s="118" t="s">
        <v>459</v>
      </c>
      <c r="D382" s="118" t="s">
        <v>184</v>
      </c>
      <c r="E382" s="119" t="s">
        <v>460</v>
      </c>
      <c r="F382" s="120" t="s">
        <v>461</v>
      </c>
      <c r="G382" s="121" t="s">
        <v>246</v>
      </c>
      <c r="H382" s="122">
        <v>600.95000000000005</v>
      </c>
      <c r="I382" s="123"/>
      <c r="J382" s="122">
        <f>ROUND(I382*H382,3)</f>
        <v>0</v>
      </c>
      <c r="K382" s="124"/>
      <c r="L382" s="125"/>
      <c r="M382" s="126" t="s">
        <v>0</v>
      </c>
      <c r="N382" s="127" t="s">
        <v>31</v>
      </c>
      <c r="P382" s="98">
        <f>O382*H382</f>
        <v>0</v>
      </c>
      <c r="Q382" s="98">
        <v>8.5000000000000006E-2</v>
      </c>
      <c r="R382" s="98">
        <f>Q382*H382</f>
        <v>51.080750000000009</v>
      </c>
      <c r="S382" s="98">
        <v>0</v>
      </c>
      <c r="T382" s="99">
        <f>S382*H382</f>
        <v>0</v>
      </c>
      <c r="AR382" s="100" t="s">
        <v>124</v>
      </c>
      <c r="AT382" s="100" t="s">
        <v>184</v>
      </c>
      <c r="AU382" s="100" t="s">
        <v>90</v>
      </c>
      <c r="AY382" s="10" t="s">
        <v>83</v>
      </c>
      <c r="BE382" s="101">
        <f>IF(N382="základná",J382,0)</f>
        <v>0</v>
      </c>
      <c r="BF382" s="101">
        <f>IF(N382="znížená",J382,0)</f>
        <v>0</v>
      </c>
      <c r="BG382" s="101">
        <f>IF(N382="zákl. prenesená",J382,0)</f>
        <v>0</v>
      </c>
      <c r="BH382" s="101">
        <f>IF(N382="zníž. prenesená",J382,0)</f>
        <v>0</v>
      </c>
      <c r="BI382" s="101">
        <f>IF(N382="nulová",J382,0)</f>
        <v>0</v>
      </c>
      <c r="BJ382" s="10" t="s">
        <v>90</v>
      </c>
      <c r="BK382" s="102">
        <f>ROUND(I382*H382,3)</f>
        <v>0</v>
      </c>
      <c r="BL382" s="10" t="s">
        <v>89</v>
      </c>
      <c r="BM382" s="100" t="s">
        <v>462</v>
      </c>
    </row>
    <row r="383" spans="2:65" s="7" customFormat="1" ht="11.25" x14ac:dyDescent="0.2">
      <c r="B383" s="103"/>
      <c r="D383" s="104" t="s">
        <v>92</v>
      </c>
      <c r="E383" s="105" t="s">
        <v>0</v>
      </c>
      <c r="F383" s="106" t="s">
        <v>463</v>
      </c>
      <c r="H383" s="107">
        <v>595</v>
      </c>
      <c r="I383" s="108"/>
      <c r="L383" s="103"/>
      <c r="M383" s="109"/>
      <c r="T383" s="110"/>
      <c r="AT383" s="105" t="s">
        <v>92</v>
      </c>
      <c r="AU383" s="105" t="s">
        <v>90</v>
      </c>
      <c r="AV383" s="7" t="s">
        <v>90</v>
      </c>
      <c r="AW383" s="7" t="s">
        <v>21</v>
      </c>
      <c r="AX383" s="7" t="s">
        <v>48</v>
      </c>
      <c r="AY383" s="105" t="s">
        <v>83</v>
      </c>
    </row>
    <row r="384" spans="2:65" s="8" customFormat="1" ht="11.25" x14ac:dyDescent="0.2">
      <c r="B384" s="111"/>
      <c r="D384" s="104" t="s">
        <v>92</v>
      </c>
      <c r="E384" s="112" t="s">
        <v>0</v>
      </c>
      <c r="F384" s="113" t="s">
        <v>94</v>
      </c>
      <c r="H384" s="114">
        <v>595</v>
      </c>
      <c r="I384" s="115"/>
      <c r="L384" s="111"/>
      <c r="M384" s="116"/>
      <c r="T384" s="117"/>
      <c r="AT384" s="112" t="s">
        <v>92</v>
      </c>
      <c r="AU384" s="112" t="s">
        <v>90</v>
      </c>
      <c r="AV384" s="8" t="s">
        <v>89</v>
      </c>
      <c r="AW384" s="8" t="s">
        <v>21</v>
      </c>
      <c r="AX384" s="8" t="s">
        <v>49</v>
      </c>
      <c r="AY384" s="112" t="s">
        <v>83</v>
      </c>
    </row>
    <row r="385" spans="2:65" s="7" customFormat="1" ht="11.25" x14ac:dyDescent="0.2">
      <c r="B385" s="103"/>
      <c r="D385" s="104" t="s">
        <v>92</v>
      </c>
      <c r="F385" s="106" t="s">
        <v>464</v>
      </c>
      <c r="H385" s="107">
        <v>600.95000000000005</v>
      </c>
      <c r="I385" s="108"/>
      <c r="L385" s="103"/>
      <c r="M385" s="109"/>
      <c r="T385" s="110"/>
      <c r="AT385" s="105" t="s">
        <v>92</v>
      </c>
      <c r="AU385" s="105" t="s">
        <v>90</v>
      </c>
      <c r="AV385" s="7" t="s">
        <v>90</v>
      </c>
      <c r="AW385" s="7" t="s">
        <v>1</v>
      </c>
      <c r="AX385" s="7" t="s">
        <v>49</v>
      </c>
      <c r="AY385" s="105" t="s">
        <v>83</v>
      </c>
    </row>
    <row r="386" spans="2:65" s="1" customFormat="1" ht="37.9" customHeight="1" x14ac:dyDescent="0.2">
      <c r="B386" s="88"/>
      <c r="C386" s="89" t="s">
        <v>465</v>
      </c>
      <c r="D386" s="89" t="s">
        <v>85</v>
      </c>
      <c r="E386" s="90" t="s">
        <v>466</v>
      </c>
      <c r="F386" s="91" t="s">
        <v>467</v>
      </c>
      <c r="G386" s="92" t="s">
        <v>106</v>
      </c>
      <c r="H386" s="93">
        <v>14</v>
      </c>
      <c r="I386" s="94"/>
      <c r="J386" s="93">
        <f>ROUND(I386*H386,3)</f>
        <v>0</v>
      </c>
      <c r="K386" s="95"/>
      <c r="L386" s="19"/>
      <c r="M386" s="96" t="s">
        <v>0</v>
      </c>
      <c r="N386" s="97" t="s">
        <v>31</v>
      </c>
      <c r="P386" s="98">
        <f>O386*H386</f>
        <v>0</v>
      </c>
      <c r="Q386" s="98">
        <v>9.8529599999999995E-2</v>
      </c>
      <c r="R386" s="98">
        <f>Q386*H386</f>
        <v>1.3794143999999999</v>
      </c>
      <c r="S386" s="98">
        <v>0</v>
      </c>
      <c r="T386" s="99">
        <f>S386*H386</f>
        <v>0</v>
      </c>
      <c r="AR386" s="100" t="s">
        <v>89</v>
      </c>
      <c r="AT386" s="100" t="s">
        <v>85</v>
      </c>
      <c r="AU386" s="100" t="s">
        <v>90</v>
      </c>
      <c r="AY386" s="10" t="s">
        <v>83</v>
      </c>
      <c r="BE386" s="101">
        <f>IF(N386="základná",J386,0)</f>
        <v>0</v>
      </c>
      <c r="BF386" s="101">
        <f>IF(N386="znížená",J386,0)</f>
        <v>0</v>
      </c>
      <c r="BG386" s="101">
        <f>IF(N386="zákl. prenesená",J386,0)</f>
        <v>0</v>
      </c>
      <c r="BH386" s="101">
        <f>IF(N386="zníž. prenesená",J386,0)</f>
        <v>0</v>
      </c>
      <c r="BI386" s="101">
        <f>IF(N386="nulová",J386,0)</f>
        <v>0</v>
      </c>
      <c r="BJ386" s="10" t="s">
        <v>90</v>
      </c>
      <c r="BK386" s="102">
        <f>ROUND(I386*H386,3)</f>
        <v>0</v>
      </c>
      <c r="BL386" s="10" t="s">
        <v>89</v>
      </c>
      <c r="BM386" s="100" t="s">
        <v>468</v>
      </c>
    </row>
    <row r="387" spans="2:65" s="7" customFormat="1" ht="11.25" x14ac:dyDescent="0.2">
      <c r="B387" s="103"/>
      <c r="D387" s="104" t="s">
        <v>92</v>
      </c>
      <c r="E387" s="105" t="s">
        <v>0</v>
      </c>
      <c r="F387" s="106" t="s">
        <v>469</v>
      </c>
      <c r="H387" s="107">
        <v>14</v>
      </c>
      <c r="I387" s="108"/>
      <c r="L387" s="103"/>
      <c r="M387" s="109"/>
      <c r="T387" s="110"/>
      <c r="AT387" s="105" t="s">
        <v>92</v>
      </c>
      <c r="AU387" s="105" t="s">
        <v>90</v>
      </c>
      <c r="AV387" s="7" t="s">
        <v>90</v>
      </c>
      <c r="AW387" s="7" t="s">
        <v>21</v>
      </c>
      <c r="AX387" s="7" t="s">
        <v>48</v>
      </c>
      <c r="AY387" s="105" t="s">
        <v>83</v>
      </c>
    </row>
    <row r="388" spans="2:65" s="8" customFormat="1" ht="11.25" x14ac:dyDescent="0.2">
      <c r="B388" s="111"/>
      <c r="D388" s="104" t="s">
        <v>92</v>
      </c>
      <c r="E388" s="112" t="s">
        <v>0</v>
      </c>
      <c r="F388" s="113" t="s">
        <v>94</v>
      </c>
      <c r="H388" s="114">
        <v>14</v>
      </c>
      <c r="I388" s="115"/>
      <c r="L388" s="111"/>
      <c r="M388" s="116"/>
      <c r="T388" s="117"/>
      <c r="AT388" s="112" t="s">
        <v>92</v>
      </c>
      <c r="AU388" s="112" t="s">
        <v>90</v>
      </c>
      <c r="AV388" s="8" t="s">
        <v>89</v>
      </c>
      <c r="AW388" s="8" t="s">
        <v>21</v>
      </c>
      <c r="AX388" s="8" t="s">
        <v>49</v>
      </c>
      <c r="AY388" s="112" t="s">
        <v>83</v>
      </c>
    </row>
    <row r="389" spans="2:65" s="1" customFormat="1" ht="16.5" customHeight="1" x14ac:dyDescent="0.2">
      <c r="B389" s="88"/>
      <c r="C389" s="118" t="s">
        <v>470</v>
      </c>
      <c r="D389" s="118" t="s">
        <v>184</v>
      </c>
      <c r="E389" s="119" t="s">
        <v>471</v>
      </c>
      <c r="F389" s="120" t="s">
        <v>472</v>
      </c>
      <c r="G389" s="121" t="s">
        <v>246</v>
      </c>
      <c r="H389" s="122">
        <v>14.14</v>
      </c>
      <c r="I389" s="123"/>
      <c r="J389" s="122">
        <f>ROUND(I389*H389,3)</f>
        <v>0</v>
      </c>
      <c r="K389" s="124"/>
      <c r="L389" s="125"/>
      <c r="M389" s="126" t="s">
        <v>0</v>
      </c>
      <c r="N389" s="127" t="s">
        <v>31</v>
      </c>
      <c r="P389" s="98">
        <f>O389*H389</f>
        <v>0</v>
      </c>
      <c r="Q389" s="98">
        <v>0</v>
      </c>
      <c r="R389" s="98">
        <f>Q389*H389</f>
        <v>0</v>
      </c>
      <c r="S389" s="98">
        <v>0</v>
      </c>
      <c r="T389" s="99">
        <f>S389*H389</f>
        <v>0</v>
      </c>
      <c r="AR389" s="100" t="s">
        <v>124</v>
      </c>
      <c r="AT389" s="100" t="s">
        <v>184</v>
      </c>
      <c r="AU389" s="100" t="s">
        <v>90</v>
      </c>
      <c r="AY389" s="10" t="s">
        <v>83</v>
      </c>
      <c r="BE389" s="101">
        <f>IF(N389="základná",J389,0)</f>
        <v>0</v>
      </c>
      <c r="BF389" s="101">
        <f>IF(N389="znížená",J389,0)</f>
        <v>0</v>
      </c>
      <c r="BG389" s="101">
        <f>IF(N389="zákl. prenesená",J389,0)</f>
        <v>0</v>
      </c>
      <c r="BH389" s="101">
        <f>IF(N389="zníž. prenesená",J389,0)</f>
        <v>0</v>
      </c>
      <c r="BI389" s="101">
        <f>IF(N389="nulová",J389,0)</f>
        <v>0</v>
      </c>
      <c r="BJ389" s="10" t="s">
        <v>90</v>
      </c>
      <c r="BK389" s="102">
        <f>ROUND(I389*H389,3)</f>
        <v>0</v>
      </c>
      <c r="BL389" s="10" t="s">
        <v>89</v>
      </c>
      <c r="BM389" s="100" t="s">
        <v>473</v>
      </c>
    </row>
    <row r="390" spans="2:65" s="7" customFormat="1" ht="11.25" x14ac:dyDescent="0.2">
      <c r="B390" s="103"/>
      <c r="D390" s="104" t="s">
        <v>92</v>
      </c>
      <c r="E390" s="105" t="s">
        <v>0</v>
      </c>
      <c r="F390" s="106" t="s">
        <v>469</v>
      </c>
      <c r="H390" s="107">
        <v>14</v>
      </c>
      <c r="I390" s="108"/>
      <c r="L390" s="103"/>
      <c r="M390" s="109"/>
      <c r="T390" s="110"/>
      <c r="AT390" s="105" t="s">
        <v>92</v>
      </c>
      <c r="AU390" s="105" t="s">
        <v>90</v>
      </c>
      <c r="AV390" s="7" t="s">
        <v>90</v>
      </c>
      <c r="AW390" s="7" t="s">
        <v>21</v>
      </c>
      <c r="AX390" s="7" t="s">
        <v>48</v>
      </c>
      <c r="AY390" s="105" t="s">
        <v>83</v>
      </c>
    </row>
    <row r="391" spans="2:65" s="8" customFormat="1" ht="11.25" x14ac:dyDescent="0.2">
      <c r="B391" s="111"/>
      <c r="D391" s="104" t="s">
        <v>92</v>
      </c>
      <c r="E391" s="112" t="s">
        <v>0</v>
      </c>
      <c r="F391" s="113" t="s">
        <v>94</v>
      </c>
      <c r="H391" s="114">
        <v>14</v>
      </c>
      <c r="I391" s="115"/>
      <c r="L391" s="111"/>
      <c r="M391" s="116"/>
      <c r="T391" s="117"/>
      <c r="AT391" s="112" t="s">
        <v>92</v>
      </c>
      <c r="AU391" s="112" t="s">
        <v>90</v>
      </c>
      <c r="AV391" s="8" t="s">
        <v>89</v>
      </c>
      <c r="AW391" s="8" t="s">
        <v>21</v>
      </c>
      <c r="AX391" s="8" t="s">
        <v>49</v>
      </c>
      <c r="AY391" s="112" t="s">
        <v>83</v>
      </c>
    </row>
    <row r="392" spans="2:65" s="7" customFormat="1" ht="11.25" x14ac:dyDescent="0.2">
      <c r="B392" s="103"/>
      <c r="D392" s="104" t="s">
        <v>92</v>
      </c>
      <c r="F392" s="106" t="s">
        <v>474</v>
      </c>
      <c r="H392" s="107">
        <v>14.14</v>
      </c>
      <c r="I392" s="108"/>
      <c r="L392" s="103"/>
      <c r="M392" s="109"/>
      <c r="T392" s="110"/>
      <c r="AT392" s="105" t="s">
        <v>92</v>
      </c>
      <c r="AU392" s="105" t="s">
        <v>90</v>
      </c>
      <c r="AV392" s="7" t="s">
        <v>90</v>
      </c>
      <c r="AW392" s="7" t="s">
        <v>1</v>
      </c>
      <c r="AX392" s="7" t="s">
        <v>49</v>
      </c>
      <c r="AY392" s="105" t="s">
        <v>83</v>
      </c>
    </row>
    <row r="393" spans="2:65" s="1" customFormat="1" ht="33" customHeight="1" x14ac:dyDescent="0.2">
      <c r="B393" s="88"/>
      <c r="C393" s="89" t="s">
        <v>475</v>
      </c>
      <c r="D393" s="89" t="s">
        <v>85</v>
      </c>
      <c r="E393" s="90" t="s">
        <v>476</v>
      </c>
      <c r="F393" s="91" t="s">
        <v>477</v>
      </c>
      <c r="G393" s="92" t="s">
        <v>106</v>
      </c>
      <c r="H393" s="93">
        <v>24</v>
      </c>
      <c r="I393" s="94"/>
      <c r="J393" s="93">
        <f>ROUND(I393*H393,3)</f>
        <v>0</v>
      </c>
      <c r="K393" s="95"/>
      <c r="L393" s="19"/>
      <c r="M393" s="96" t="s">
        <v>0</v>
      </c>
      <c r="N393" s="97" t="s">
        <v>31</v>
      </c>
      <c r="P393" s="98">
        <f>O393*H393</f>
        <v>0</v>
      </c>
      <c r="Q393" s="98">
        <v>0.17015189999999999</v>
      </c>
      <c r="R393" s="98">
        <f>Q393*H393</f>
        <v>4.0836455999999997</v>
      </c>
      <c r="S393" s="98">
        <v>0</v>
      </c>
      <c r="T393" s="99">
        <f>S393*H393</f>
        <v>0</v>
      </c>
      <c r="AR393" s="100" t="s">
        <v>89</v>
      </c>
      <c r="AT393" s="100" t="s">
        <v>85</v>
      </c>
      <c r="AU393" s="100" t="s">
        <v>90</v>
      </c>
      <c r="AY393" s="10" t="s">
        <v>83</v>
      </c>
      <c r="BE393" s="101">
        <f>IF(N393="základná",J393,0)</f>
        <v>0</v>
      </c>
      <c r="BF393" s="101">
        <f>IF(N393="znížená",J393,0)</f>
        <v>0</v>
      </c>
      <c r="BG393" s="101">
        <f>IF(N393="zákl. prenesená",J393,0)</f>
        <v>0</v>
      </c>
      <c r="BH393" s="101">
        <f>IF(N393="zníž. prenesená",J393,0)</f>
        <v>0</v>
      </c>
      <c r="BI393" s="101">
        <f>IF(N393="nulová",J393,0)</f>
        <v>0</v>
      </c>
      <c r="BJ393" s="10" t="s">
        <v>90</v>
      </c>
      <c r="BK393" s="102">
        <f>ROUND(I393*H393,3)</f>
        <v>0</v>
      </c>
      <c r="BL393" s="10" t="s">
        <v>89</v>
      </c>
      <c r="BM393" s="100" t="s">
        <v>478</v>
      </c>
    </row>
    <row r="394" spans="2:65" s="7" customFormat="1" ht="11.25" x14ac:dyDescent="0.2">
      <c r="B394" s="103"/>
      <c r="D394" s="104" t="s">
        <v>92</v>
      </c>
      <c r="E394" s="105" t="s">
        <v>0</v>
      </c>
      <c r="F394" s="106" t="s">
        <v>479</v>
      </c>
      <c r="H394" s="107">
        <v>24</v>
      </c>
      <c r="I394" s="108"/>
      <c r="L394" s="103"/>
      <c r="M394" s="109"/>
      <c r="T394" s="110"/>
      <c r="AT394" s="105" t="s">
        <v>92</v>
      </c>
      <c r="AU394" s="105" t="s">
        <v>90</v>
      </c>
      <c r="AV394" s="7" t="s">
        <v>90</v>
      </c>
      <c r="AW394" s="7" t="s">
        <v>21</v>
      </c>
      <c r="AX394" s="7" t="s">
        <v>48</v>
      </c>
      <c r="AY394" s="105" t="s">
        <v>83</v>
      </c>
    </row>
    <row r="395" spans="2:65" s="8" customFormat="1" ht="11.25" x14ac:dyDescent="0.2">
      <c r="B395" s="111"/>
      <c r="D395" s="104" t="s">
        <v>92</v>
      </c>
      <c r="E395" s="112" t="s">
        <v>0</v>
      </c>
      <c r="F395" s="113" t="s">
        <v>94</v>
      </c>
      <c r="H395" s="114">
        <v>24</v>
      </c>
      <c r="I395" s="115"/>
      <c r="L395" s="111"/>
      <c r="M395" s="116"/>
      <c r="T395" s="117"/>
      <c r="AT395" s="112" t="s">
        <v>92</v>
      </c>
      <c r="AU395" s="112" t="s">
        <v>90</v>
      </c>
      <c r="AV395" s="8" t="s">
        <v>89</v>
      </c>
      <c r="AW395" s="8" t="s">
        <v>21</v>
      </c>
      <c r="AX395" s="8" t="s">
        <v>49</v>
      </c>
      <c r="AY395" s="112" t="s">
        <v>83</v>
      </c>
    </row>
    <row r="396" spans="2:65" s="1" customFormat="1" ht="24.2" customHeight="1" x14ac:dyDescent="0.2">
      <c r="B396" s="88"/>
      <c r="C396" s="118" t="s">
        <v>480</v>
      </c>
      <c r="D396" s="118" t="s">
        <v>184</v>
      </c>
      <c r="E396" s="119" t="s">
        <v>481</v>
      </c>
      <c r="F396" s="120" t="s">
        <v>482</v>
      </c>
      <c r="G396" s="121" t="s">
        <v>246</v>
      </c>
      <c r="H396" s="122">
        <v>24.24</v>
      </c>
      <c r="I396" s="123"/>
      <c r="J396" s="122">
        <f>ROUND(I396*H396,3)</f>
        <v>0</v>
      </c>
      <c r="K396" s="124"/>
      <c r="L396" s="125"/>
      <c r="M396" s="126" t="s">
        <v>0</v>
      </c>
      <c r="N396" s="127" t="s">
        <v>31</v>
      </c>
      <c r="P396" s="98">
        <f>O396*H396</f>
        <v>0</v>
      </c>
      <c r="Q396" s="98">
        <v>2.76E-2</v>
      </c>
      <c r="R396" s="98">
        <f>Q396*H396</f>
        <v>0.66902399999999995</v>
      </c>
      <c r="S396" s="98">
        <v>0</v>
      </c>
      <c r="T396" s="99">
        <f>S396*H396</f>
        <v>0</v>
      </c>
      <c r="AR396" s="100" t="s">
        <v>124</v>
      </c>
      <c r="AT396" s="100" t="s">
        <v>184</v>
      </c>
      <c r="AU396" s="100" t="s">
        <v>90</v>
      </c>
      <c r="AY396" s="10" t="s">
        <v>83</v>
      </c>
      <c r="BE396" s="101">
        <f>IF(N396="základná",J396,0)</f>
        <v>0</v>
      </c>
      <c r="BF396" s="101">
        <f>IF(N396="znížená",J396,0)</f>
        <v>0</v>
      </c>
      <c r="BG396" s="101">
        <f>IF(N396="zákl. prenesená",J396,0)</f>
        <v>0</v>
      </c>
      <c r="BH396" s="101">
        <f>IF(N396="zníž. prenesená",J396,0)</f>
        <v>0</v>
      </c>
      <c r="BI396" s="101">
        <f>IF(N396="nulová",J396,0)</f>
        <v>0</v>
      </c>
      <c r="BJ396" s="10" t="s">
        <v>90</v>
      </c>
      <c r="BK396" s="102">
        <f>ROUND(I396*H396,3)</f>
        <v>0</v>
      </c>
      <c r="BL396" s="10" t="s">
        <v>89</v>
      </c>
      <c r="BM396" s="100" t="s">
        <v>483</v>
      </c>
    </row>
    <row r="397" spans="2:65" s="7" customFormat="1" ht="11.25" x14ac:dyDescent="0.2">
      <c r="B397" s="103"/>
      <c r="D397" s="104" t="s">
        <v>92</v>
      </c>
      <c r="F397" s="106" t="s">
        <v>484</v>
      </c>
      <c r="H397" s="107">
        <v>24.24</v>
      </c>
      <c r="I397" s="108"/>
      <c r="L397" s="103"/>
      <c r="M397" s="109"/>
      <c r="T397" s="110"/>
      <c r="AT397" s="105" t="s">
        <v>92</v>
      </c>
      <c r="AU397" s="105" t="s">
        <v>90</v>
      </c>
      <c r="AV397" s="7" t="s">
        <v>90</v>
      </c>
      <c r="AW397" s="7" t="s">
        <v>1</v>
      </c>
      <c r="AX397" s="7" t="s">
        <v>49</v>
      </c>
      <c r="AY397" s="105" t="s">
        <v>83</v>
      </c>
    </row>
    <row r="398" spans="2:65" s="1" customFormat="1" ht="33" customHeight="1" x14ac:dyDescent="0.2">
      <c r="B398" s="88"/>
      <c r="C398" s="89" t="s">
        <v>485</v>
      </c>
      <c r="D398" s="89" t="s">
        <v>85</v>
      </c>
      <c r="E398" s="90" t="s">
        <v>486</v>
      </c>
      <c r="F398" s="91" t="s">
        <v>487</v>
      </c>
      <c r="G398" s="92" t="s">
        <v>175</v>
      </c>
      <c r="H398" s="93">
        <v>3.35</v>
      </c>
      <c r="I398" s="94"/>
      <c r="J398" s="93">
        <f>ROUND(I398*H398,3)</f>
        <v>0</v>
      </c>
      <c r="K398" s="95"/>
      <c r="L398" s="19"/>
      <c r="M398" s="96" t="s">
        <v>0</v>
      </c>
      <c r="N398" s="97" t="s">
        <v>31</v>
      </c>
      <c r="P398" s="98">
        <f>O398*H398</f>
        <v>0</v>
      </c>
      <c r="Q398" s="98">
        <v>1.0264547820000001</v>
      </c>
      <c r="R398" s="98">
        <f>Q398*H398</f>
        <v>3.4386235197000001</v>
      </c>
      <c r="S398" s="98">
        <v>0</v>
      </c>
      <c r="T398" s="99">
        <f>S398*H398</f>
        <v>0</v>
      </c>
      <c r="AR398" s="100" t="s">
        <v>89</v>
      </c>
      <c r="AT398" s="100" t="s">
        <v>85</v>
      </c>
      <c r="AU398" s="100" t="s">
        <v>90</v>
      </c>
      <c r="AY398" s="10" t="s">
        <v>83</v>
      </c>
      <c r="BE398" s="101">
        <f>IF(N398="základná",J398,0)</f>
        <v>0</v>
      </c>
      <c r="BF398" s="101">
        <f>IF(N398="znížená",J398,0)</f>
        <v>0</v>
      </c>
      <c r="BG398" s="101">
        <f>IF(N398="zákl. prenesená",J398,0)</f>
        <v>0</v>
      </c>
      <c r="BH398" s="101">
        <f>IF(N398="zníž. prenesená",J398,0)</f>
        <v>0</v>
      </c>
      <c r="BI398" s="101">
        <f>IF(N398="nulová",J398,0)</f>
        <v>0</v>
      </c>
      <c r="BJ398" s="10" t="s">
        <v>90</v>
      </c>
      <c r="BK398" s="102">
        <f>ROUND(I398*H398,3)</f>
        <v>0</v>
      </c>
      <c r="BL398" s="10" t="s">
        <v>89</v>
      </c>
      <c r="BM398" s="100" t="s">
        <v>488</v>
      </c>
    </row>
    <row r="399" spans="2:65" s="7" customFormat="1" ht="11.25" x14ac:dyDescent="0.2">
      <c r="B399" s="103"/>
      <c r="D399" s="104" t="s">
        <v>92</v>
      </c>
      <c r="E399" s="105" t="s">
        <v>0</v>
      </c>
      <c r="F399" s="106" t="s">
        <v>489</v>
      </c>
      <c r="H399" s="107">
        <v>1.502</v>
      </c>
      <c r="I399" s="108"/>
      <c r="L399" s="103"/>
      <c r="M399" s="109"/>
      <c r="T399" s="110"/>
      <c r="AT399" s="105" t="s">
        <v>92</v>
      </c>
      <c r="AU399" s="105" t="s">
        <v>90</v>
      </c>
      <c r="AV399" s="7" t="s">
        <v>90</v>
      </c>
      <c r="AW399" s="7" t="s">
        <v>21</v>
      </c>
      <c r="AX399" s="7" t="s">
        <v>48</v>
      </c>
      <c r="AY399" s="105" t="s">
        <v>83</v>
      </c>
    </row>
    <row r="400" spans="2:65" s="7" customFormat="1" ht="22.5" x14ac:dyDescent="0.2">
      <c r="B400" s="103"/>
      <c r="D400" s="104" t="s">
        <v>92</v>
      </c>
      <c r="E400" s="105" t="s">
        <v>0</v>
      </c>
      <c r="F400" s="106" t="s">
        <v>490</v>
      </c>
      <c r="H400" s="107">
        <v>1.8480000000000001</v>
      </c>
      <c r="I400" s="108"/>
      <c r="L400" s="103"/>
      <c r="M400" s="109"/>
      <c r="T400" s="110"/>
      <c r="AT400" s="105" t="s">
        <v>92</v>
      </c>
      <c r="AU400" s="105" t="s">
        <v>90</v>
      </c>
      <c r="AV400" s="7" t="s">
        <v>90</v>
      </c>
      <c r="AW400" s="7" t="s">
        <v>21</v>
      </c>
      <c r="AX400" s="7" t="s">
        <v>48</v>
      </c>
      <c r="AY400" s="105" t="s">
        <v>83</v>
      </c>
    </row>
    <row r="401" spans="2:65" s="8" customFormat="1" ht="11.25" x14ac:dyDescent="0.2">
      <c r="B401" s="111"/>
      <c r="D401" s="104" t="s">
        <v>92</v>
      </c>
      <c r="E401" s="112" t="s">
        <v>0</v>
      </c>
      <c r="F401" s="113" t="s">
        <v>94</v>
      </c>
      <c r="H401" s="114">
        <v>3.35</v>
      </c>
      <c r="I401" s="115"/>
      <c r="L401" s="111"/>
      <c r="M401" s="116"/>
      <c r="T401" s="117"/>
      <c r="AT401" s="112" t="s">
        <v>92</v>
      </c>
      <c r="AU401" s="112" t="s">
        <v>90</v>
      </c>
      <c r="AV401" s="8" t="s">
        <v>89</v>
      </c>
      <c r="AW401" s="8" t="s">
        <v>21</v>
      </c>
      <c r="AX401" s="8" t="s">
        <v>49</v>
      </c>
      <c r="AY401" s="112" t="s">
        <v>83</v>
      </c>
    </row>
    <row r="402" spans="2:65" s="1" customFormat="1" ht="37.9" customHeight="1" x14ac:dyDescent="0.2">
      <c r="B402" s="88"/>
      <c r="C402" s="89" t="s">
        <v>491</v>
      </c>
      <c r="D402" s="89" t="s">
        <v>85</v>
      </c>
      <c r="E402" s="90" t="s">
        <v>492</v>
      </c>
      <c r="F402" s="91" t="s">
        <v>493</v>
      </c>
      <c r="G402" s="92" t="s">
        <v>88</v>
      </c>
      <c r="H402" s="93">
        <v>7831</v>
      </c>
      <c r="I402" s="94"/>
      <c r="J402" s="93">
        <f>ROUND(I402*H402,3)</f>
        <v>0</v>
      </c>
      <c r="K402" s="95"/>
      <c r="L402" s="19"/>
      <c r="M402" s="96" t="s">
        <v>0</v>
      </c>
      <c r="N402" s="97" t="s">
        <v>31</v>
      </c>
      <c r="P402" s="98">
        <f>O402*H402</f>
        <v>0</v>
      </c>
      <c r="Q402" s="98">
        <v>1.35E-2</v>
      </c>
      <c r="R402" s="98">
        <f>Q402*H402</f>
        <v>105.71850000000001</v>
      </c>
      <c r="S402" s="98">
        <v>0</v>
      </c>
      <c r="T402" s="99">
        <f>S402*H402</f>
        <v>0</v>
      </c>
      <c r="AR402" s="100" t="s">
        <v>89</v>
      </c>
      <c r="AT402" s="100" t="s">
        <v>85</v>
      </c>
      <c r="AU402" s="100" t="s">
        <v>90</v>
      </c>
      <c r="AY402" s="10" t="s">
        <v>83</v>
      </c>
      <c r="BE402" s="101">
        <f>IF(N402="základná",J402,0)</f>
        <v>0</v>
      </c>
      <c r="BF402" s="101">
        <f>IF(N402="znížená",J402,0)</f>
        <v>0</v>
      </c>
      <c r="BG402" s="101">
        <f>IF(N402="zákl. prenesená",J402,0)</f>
        <v>0</v>
      </c>
      <c r="BH402" s="101">
        <f>IF(N402="zníž. prenesená",J402,0)</f>
        <v>0</v>
      </c>
      <c r="BI402" s="101">
        <f>IF(N402="nulová",J402,0)</f>
        <v>0</v>
      </c>
      <c r="BJ402" s="10" t="s">
        <v>90</v>
      </c>
      <c r="BK402" s="102">
        <f>ROUND(I402*H402,3)</f>
        <v>0</v>
      </c>
      <c r="BL402" s="10" t="s">
        <v>89</v>
      </c>
      <c r="BM402" s="100" t="s">
        <v>494</v>
      </c>
    </row>
    <row r="403" spans="2:65" s="7" customFormat="1" ht="11.25" x14ac:dyDescent="0.2">
      <c r="B403" s="103"/>
      <c r="D403" s="104" t="s">
        <v>92</v>
      </c>
      <c r="E403" s="105" t="s">
        <v>0</v>
      </c>
      <c r="F403" s="106" t="s">
        <v>306</v>
      </c>
      <c r="H403" s="107">
        <v>7831</v>
      </c>
      <c r="I403" s="108"/>
      <c r="L403" s="103"/>
      <c r="M403" s="109"/>
      <c r="T403" s="110"/>
      <c r="AT403" s="105" t="s">
        <v>92</v>
      </c>
      <c r="AU403" s="105" t="s">
        <v>90</v>
      </c>
      <c r="AV403" s="7" t="s">
        <v>90</v>
      </c>
      <c r="AW403" s="7" t="s">
        <v>21</v>
      </c>
      <c r="AX403" s="7" t="s">
        <v>48</v>
      </c>
      <c r="AY403" s="105" t="s">
        <v>83</v>
      </c>
    </row>
    <row r="404" spans="2:65" s="8" customFormat="1" ht="11.25" x14ac:dyDescent="0.2">
      <c r="B404" s="111"/>
      <c r="D404" s="104" t="s">
        <v>92</v>
      </c>
      <c r="E404" s="112" t="s">
        <v>0</v>
      </c>
      <c r="F404" s="113" t="s">
        <v>94</v>
      </c>
      <c r="H404" s="114">
        <v>7831</v>
      </c>
      <c r="I404" s="115"/>
      <c r="L404" s="111"/>
      <c r="M404" s="116"/>
      <c r="T404" s="117"/>
      <c r="AT404" s="112" t="s">
        <v>92</v>
      </c>
      <c r="AU404" s="112" t="s">
        <v>90</v>
      </c>
      <c r="AV404" s="8" t="s">
        <v>89</v>
      </c>
      <c r="AW404" s="8" t="s">
        <v>21</v>
      </c>
      <c r="AX404" s="8" t="s">
        <v>49</v>
      </c>
      <c r="AY404" s="112" t="s">
        <v>83</v>
      </c>
    </row>
    <row r="405" spans="2:65" s="1" customFormat="1" ht="24.2" customHeight="1" x14ac:dyDescent="0.2">
      <c r="B405" s="88"/>
      <c r="C405" s="118" t="s">
        <v>495</v>
      </c>
      <c r="D405" s="118" t="s">
        <v>184</v>
      </c>
      <c r="E405" s="119" t="s">
        <v>496</v>
      </c>
      <c r="F405" s="120" t="s">
        <v>497</v>
      </c>
      <c r="G405" s="121" t="s">
        <v>88</v>
      </c>
      <c r="H405" s="122">
        <v>8614.1</v>
      </c>
      <c r="I405" s="123"/>
      <c r="J405" s="122">
        <f>ROUND(I405*H405,3)</f>
        <v>0</v>
      </c>
      <c r="K405" s="124"/>
      <c r="L405" s="125"/>
      <c r="M405" s="126" t="s">
        <v>0</v>
      </c>
      <c r="N405" s="127" t="s">
        <v>31</v>
      </c>
      <c r="P405" s="98">
        <f>O405*H405</f>
        <v>0</v>
      </c>
      <c r="Q405" s="98">
        <v>5.0000000000000001E-4</v>
      </c>
      <c r="R405" s="98">
        <f>Q405*H405</f>
        <v>4.3070500000000003</v>
      </c>
      <c r="S405" s="98">
        <v>0</v>
      </c>
      <c r="T405" s="99">
        <f>S405*H405</f>
        <v>0</v>
      </c>
      <c r="AR405" s="100" t="s">
        <v>124</v>
      </c>
      <c r="AT405" s="100" t="s">
        <v>184</v>
      </c>
      <c r="AU405" s="100" t="s">
        <v>90</v>
      </c>
      <c r="AY405" s="10" t="s">
        <v>83</v>
      </c>
      <c r="BE405" s="101">
        <f>IF(N405="základná",J405,0)</f>
        <v>0</v>
      </c>
      <c r="BF405" s="101">
        <f>IF(N405="znížená",J405,0)</f>
        <v>0</v>
      </c>
      <c r="BG405" s="101">
        <f>IF(N405="zákl. prenesená",J405,0)</f>
        <v>0</v>
      </c>
      <c r="BH405" s="101">
        <f>IF(N405="zníž. prenesená",J405,0)</f>
        <v>0</v>
      </c>
      <c r="BI405" s="101">
        <f>IF(N405="nulová",J405,0)</f>
        <v>0</v>
      </c>
      <c r="BJ405" s="10" t="s">
        <v>90</v>
      </c>
      <c r="BK405" s="102">
        <f>ROUND(I405*H405,3)</f>
        <v>0</v>
      </c>
      <c r="BL405" s="10" t="s">
        <v>89</v>
      </c>
      <c r="BM405" s="100" t="s">
        <v>498</v>
      </c>
    </row>
    <row r="406" spans="2:65" s="7" customFormat="1" ht="11.25" x14ac:dyDescent="0.2">
      <c r="B406" s="103"/>
      <c r="D406" s="104" t="s">
        <v>92</v>
      </c>
      <c r="F406" s="106" t="s">
        <v>499</v>
      </c>
      <c r="H406" s="107">
        <v>8614.1</v>
      </c>
      <c r="I406" s="108"/>
      <c r="L406" s="103"/>
      <c r="M406" s="109"/>
      <c r="T406" s="110"/>
      <c r="AT406" s="105" t="s">
        <v>92</v>
      </c>
      <c r="AU406" s="105" t="s">
        <v>90</v>
      </c>
      <c r="AV406" s="7" t="s">
        <v>90</v>
      </c>
      <c r="AW406" s="7" t="s">
        <v>1</v>
      </c>
      <c r="AX406" s="7" t="s">
        <v>49</v>
      </c>
      <c r="AY406" s="105" t="s">
        <v>83</v>
      </c>
    </row>
    <row r="407" spans="2:65" s="1" customFormat="1" ht="33" customHeight="1" x14ac:dyDescent="0.2">
      <c r="B407" s="88"/>
      <c r="C407" s="89" t="s">
        <v>500</v>
      </c>
      <c r="D407" s="89" t="s">
        <v>85</v>
      </c>
      <c r="E407" s="90" t="s">
        <v>501</v>
      </c>
      <c r="F407" s="91" t="s">
        <v>502</v>
      </c>
      <c r="G407" s="92" t="s">
        <v>106</v>
      </c>
      <c r="H407" s="93">
        <v>36</v>
      </c>
      <c r="I407" s="94"/>
      <c r="J407" s="93">
        <f>ROUND(I407*H407,3)</f>
        <v>0</v>
      </c>
      <c r="K407" s="95"/>
      <c r="L407" s="19"/>
      <c r="M407" s="96" t="s">
        <v>0</v>
      </c>
      <c r="N407" s="97" t="s">
        <v>31</v>
      </c>
      <c r="P407" s="98">
        <f>O407*H407</f>
        <v>0</v>
      </c>
      <c r="Q407" s="98">
        <v>1.7728000000000001E-4</v>
      </c>
      <c r="R407" s="98">
        <f>Q407*H407</f>
        <v>6.38208E-3</v>
      </c>
      <c r="S407" s="98">
        <v>0</v>
      </c>
      <c r="T407" s="99">
        <f>S407*H407</f>
        <v>0</v>
      </c>
      <c r="AR407" s="100" t="s">
        <v>89</v>
      </c>
      <c r="AT407" s="100" t="s">
        <v>85</v>
      </c>
      <c r="AU407" s="100" t="s">
        <v>90</v>
      </c>
      <c r="AY407" s="10" t="s">
        <v>83</v>
      </c>
      <c r="BE407" s="101">
        <f>IF(N407="základná",J407,0)</f>
        <v>0</v>
      </c>
      <c r="BF407" s="101">
        <f>IF(N407="znížená",J407,0)</f>
        <v>0</v>
      </c>
      <c r="BG407" s="101">
        <f>IF(N407="zákl. prenesená",J407,0)</f>
        <v>0</v>
      </c>
      <c r="BH407" s="101">
        <f>IF(N407="zníž. prenesená",J407,0)</f>
        <v>0</v>
      </c>
      <c r="BI407" s="101">
        <f>IF(N407="nulová",J407,0)</f>
        <v>0</v>
      </c>
      <c r="BJ407" s="10" t="s">
        <v>90</v>
      </c>
      <c r="BK407" s="102">
        <f>ROUND(I407*H407,3)</f>
        <v>0</v>
      </c>
      <c r="BL407" s="10" t="s">
        <v>89</v>
      </c>
      <c r="BM407" s="100" t="s">
        <v>503</v>
      </c>
    </row>
    <row r="408" spans="2:65" s="7" customFormat="1" ht="11.25" x14ac:dyDescent="0.2">
      <c r="B408" s="103"/>
      <c r="D408" s="104" t="s">
        <v>92</v>
      </c>
      <c r="E408" s="105" t="s">
        <v>0</v>
      </c>
      <c r="F408" s="106" t="s">
        <v>504</v>
      </c>
      <c r="H408" s="107">
        <v>36</v>
      </c>
      <c r="I408" s="108"/>
      <c r="L408" s="103"/>
      <c r="M408" s="109"/>
      <c r="T408" s="110"/>
      <c r="AT408" s="105" t="s">
        <v>92</v>
      </c>
      <c r="AU408" s="105" t="s">
        <v>90</v>
      </c>
      <c r="AV408" s="7" t="s">
        <v>90</v>
      </c>
      <c r="AW408" s="7" t="s">
        <v>21</v>
      </c>
      <c r="AX408" s="7" t="s">
        <v>48</v>
      </c>
      <c r="AY408" s="105" t="s">
        <v>83</v>
      </c>
    </row>
    <row r="409" spans="2:65" s="8" customFormat="1" ht="11.25" x14ac:dyDescent="0.2">
      <c r="B409" s="111"/>
      <c r="D409" s="104" t="s">
        <v>92</v>
      </c>
      <c r="E409" s="112" t="s">
        <v>0</v>
      </c>
      <c r="F409" s="113" t="s">
        <v>94</v>
      </c>
      <c r="H409" s="114">
        <v>36</v>
      </c>
      <c r="I409" s="115"/>
      <c r="L409" s="111"/>
      <c r="M409" s="116"/>
      <c r="T409" s="117"/>
      <c r="AT409" s="112" t="s">
        <v>92</v>
      </c>
      <c r="AU409" s="112" t="s">
        <v>90</v>
      </c>
      <c r="AV409" s="8" t="s">
        <v>89</v>
      </c>
      <c r="AW409" s="8" t="s">
        <v>21</v>
      </c>
      <c r="AX409" s="8" t="s">
        <v>49</v>
      </c>
      <c r="AY409" s="112" t="s">
        <v>83</v>
      </c>
    </row>
    <row r="410" spans="2:65" s="1" customFormat="1" ht="33" customHeight="1" x14ac:dyDescent="0.2">
      <c r="B410" s="88"/>
      <c r="C410" s="89" t="s">
        <v>505</v>
      </c>
      <c r="D410" s="89" t="s">
        <v>85</v>
      </c>
      <c r="E410" s="90" t="s">
        <v>506</v>
      </c>
      <c r="F410" s="91" t="s">
        <v>507</v>
      </c>
      <c r="G410" s="92" t="s">
        <v>106</v>
      </c>
      <c r="H410" s="93">
        <v>2160</v>
      </c>
      <c r="I410" s="94"/>
      <c r="J410" s="93">
        <f>ROUND(I410*H410,3)</f>
        <v>0</v>
      </c>
      <c r="K410" s="95"/>
      <c r="L410" s="19"/>
      <c r="M410" s="96" t="s">
        <v>0</v>
      </c>
      <c r="N410" s="97" t="s">
        <v>31</v>
      </c>
      <c r="P410" s="98">
        <f>O410*H410</f>
        <v>0</v>
      </c>
      <c r="Q410" s="98">
        <v>4.2059999999999998E-4</v>
      </c>
      <c r="R410" s="98">
        <f>Q410*H410</f>
        <v>0.90849599999999997</v>
      </c>
      <c r="S410" s="98">
        <v>0</v>
      </c>
      <c r="T410" s="99">
        <f>S410*H410</f>
        <v>0</v>
      </c>
      <c r="AR410" s="100" t="s">
        <v>89</v>
      </c>
      <c r="AT410" s="100" t="s">
        <v>85</v>
      </c>
      <c r="AU410" s="100" t="s">
        <v>90</v>
      </c>
      <c r="AY410" s="10" t="s">
        <v>83</v>
      </c>
      <c r="BE410" s="101">
        <f>IF(N410="základná",J410,0)</f>
        <v>0</v>
      </c>
      <c r="BF410" s="101">
        <f>IF(N410="znížená",J410,0)</f>
        <v>0</v>
      </c>
      <c r="BG410" s="101">
        <f>IF(N410="zákl. prenesená",J410,0)</f>
        <v>0</v>
      </c>
      <c r="BH410" s="101">
        <f>IF(N410="zníž. prenesená",J410,0)</f>
        <v>0</v>
      </c>
      <c r="BI410" s="101">
        <f>IF(N410="nulová",J410,0)</f>
        <v>0</v>
      </c>
      <c r="BJ410" s="10" t="s">
        <v>90</v>
      </c>
      <c r="BK410" s="102">
        <f>ROUND(I410*H410,3)</f>
        <v>0</v>
      </c>
      <c r="BL410" s="10" t="s">
        <v>89</v>
      </c>
      <c r="BM410" s="100" t="s">
        <v>508</v>
      </c>
    </row>
    <row r="411" spans="2:65" s="7" customFormat="1" ht="11.25" x14ac:dyDescent="0.2">
      <c r="B411" s="103"/>
      <c r="D411" s="104" t="s">
        <v>92</v>
      </c>
      <c r="E411" s="105" t="s">
        <v>0</v>
      </c>
      <c r="F411" s="106" t="s">
        <v>509</v>
      </c>
      <c r="H411" s="107">
        <v>2160</v>
      </c>
      <c r="I411" s="108"/>
      <c r="L411" s="103"/>
      <c r="M411" s="109"/>
      <c r="T411" s="110"/>
      <c r="AT411" s="105" t="s">
        <v>92</v>
      </c>
      <c r="AU411" s="105" t="s">
        <v>90</v>
      </c>
      <c r="AV411" s="7" t="s">
        <v>90</v>
      </c>
      <c r="AW411" s="7" t="s">
        <v>21</v>
      </c>
      <c r="AX411" s="7" t="s">
        <v>48</v>
      </c>
      <c r="AY411" s="105" t="s">
        <v>83</v>
      </c>
    </row>
    <row r="412" spans="2:65" s="8" customFormat="1" ht="11.25" x14ac:dyDescent="0.2">
      <c r="B412" s="111"/>
      <c r="D412" s="104" t="s">
        <v>92</v>
      </c>
      <c r="E412" s="112" t="s">
        <v>0</v>
      </c>
      <c r="F412" s="113" t="s">
        <v>94</v>
      </c>
      <c r="H412" s="114">
        <v>2160</v>
      </c>
      <c r="I412" s="115"/>
      <c r="L412" s="111"/>
      <c r="M412" s="116"/>
      <c r="T412" s="117"/>
      <c r="AT412" s="112" t="s">
        <v>92</v>
      </c>
      <c r="AU412" s="112" t="s">
        <v>90</v>
      </c>
      <c r="AV412" s="8" t="s">
        <v>89</v>
      </c>
      <c r="AW412" s="8" t="s">
        <v>21</v>
      </c>
      <c r="AX412" s="8" t="s">
        <v>49</v>
      </c>
      <c r="AY412" s="112" t="s">
        <v>83</v>
      </c>
    </row>
    <row r="413" spans="2:65" s="1" customFormat="1" ht="33" customHeight="1" x14ac:dyDescent="0.2">
      <c r="B413" s="88"/>
      <c r="C413" s="89" t="s">
        <v>510</v>
      </c>
      <c r="D413" s="89" t="s">
        <v>85</v>
      </c>
      <c r="E413" s="90" t="s">
        <v>511</v>
      </c>
      <c r="F413" s="91" t="s">
        <v>512</v>
      </c>
      <c r="G413" s="92" t="s">
        <v>106</v>
      </c>
      <c r="H413" s="93">
        <v>270</v>
      </c>
      <c r="I413" s="94"/>
      <c r="J413" s="93">
        <f>ROUND(I413*H413,3)</f>
        <v>0</v>
      </c>
      <c r="K413" s="95"/>
      <c r="L413" s="19"/>
      <c r="M413" s="96" t="s">
        <v>0</v>
      </c>
      <c r="N413" s="97" t="s">
        <v>31</v>
      </c>
      <c r="P413" s="98">
        <f>O413*H413</f>
        <v>0</v>
      </c>
      <c r="Q413" s="98">
        <v>4.2059999999999998E-4</v>
      </c>
      <c r="R413" s="98">
        <f>Q413*H413</f>
        <v>0.113562</v>
      </c>
      <c r="S413" s="98">
        <v>0</v>
      </c>
      <c r="T413" s="99">
        <f>S413*H413</f>
        <v>0</v>
      </c>
      <c r="AR413" s="100" t="s">
        <v>89</v>
      </c>
      <c r="AT413" s="100" t="s">
        <v>85</v>
      </c>
      <c r="AU413" s="100" t="s">
        <v>90</v>
      </c>
      <c r="AY413" s="10" t="s">
        <v>83</v>
      </c>
      <c r="BE413" s="101">
        <f>IF(N413="základná",J413,0)</f>
        <v>0</v>
      </c>
      <c r="BF413" s="101">
        <f>IF(N413="znížená",J413,0)</f>
        <v>0</v>
      </c>
      <c r="BG413" s="101">
        <f>IF(N413="zákl. prenesená",J413,0)</f>
        <v>0</v>
      </c>
      <c r="BH413" s="101">
        <f>IF(N413="zníž. prenesená",J413,0)</f>
        <v>0</v>
      </c>
      <c r="BI413" s="101">
        <f>IF(N413="nulová",J413,0)</f>
        <v>0</v>
      </c>
      <c r="BJ413" s="10" t="s">
        <v>90</v>
      </c>
      <c r="BK413" s="102">
        <f>ROUND(I413*H413,3)</f>
        <v>0</v>
      </c>
      <c r="BL413" s="10" t="s">
        <v>89</v>
      </c>
      <c r="BM413" s="100" t="s">
        <v>513</v>
      </c>
    </row>
    <row r="414" spans="2:65" s="7" customFormat="1" ht="11.25" x14ac:dyDescent="0.2">
      <c r="B414" s="103"/>
      <c r="D414" s="104" t="s">
        <v>92</v>
      </c>
      <c r="E414" s="105" t="s">
        <v>0</v>
      </c>
      <c r="F414" s="106" t="s">
        <v>514</v>
      </c>
      <c r="H414" s="107">
        <v>270</v>
      </c>
      <c r="I414" s="108"/>
      <c r="L414" s="103"/>
      <c r="M414" s="109"/>
      <c r="T414" s="110"/>
      <c r="AT414" s="105" t="s">
        <v>92</v>
      </c>
      <c r="AU414" s="105" t="s">
        <v>90</v>
      </c>
      <c r="AV414" s="7" t="s">
        <v>90</v>
      </c>
      <c r="AW414" s="7" t="s">
        <v>21</v>
      </c>
      <c r="AX414" s="7" t="s">
        <v>48</v>
      </c>
      <c r="AY414" s="105" t="s">
        <v>83</v>
      </c>
    </row>
    <row r="415" spans="2:65" s="8" customFormat="1" ht="11.25" x14ac:dyDescent="0.2">
      <c r="B415" s="111"/>
      <c r="D415" s="104" t="s">
        <v>92</v>
      </c>
      <c r="E415" s="112" t="s">
        <v>0</v>
      </c>
      <c r="F415" s="113" t="s">
        <v>94</v>
      </c>
      <c r="H415" s="114">
        <v>270</v>
      </c>
      <c r="I415" s="115"/>
      <c r="L415" s="111"/>
      <c r="M415" s="116"/>
      <c r="T415" s="117"/>
      <c r="AT415" s="112" t="s">
        <v>92</v>
      </c>
      <c r="AU415" s="112" t="s">
        <v>90</v>
      </c>
      <c r="AV415" s="8" t="s">
        <v>89</v>
      </c>
      <c r="AW415" s="8" t="s">
        <v>21</v>
      </c>
      <c r="AX415" s="8" t="s">
        <v>49</v>
      </c>
      <c r="AY415" s="112" t="s">
        <v>83</v>
      </c>
    </row>
    <row r="416" spans="2:65" s="1" customFormat="1" ht="24.2" customHeight="1" x14ac:dyDescent="0.2">
      <c r="B416" s="88"/>
      <c r="C416" s="89" t="s">
        <v>515</v>
      </c>
      <c r="D416" s="89" t="s">
        <v>85</v>
      </c>
      <c r="E416" s="90" t="s">
        <v>516</v>
      </c>
      <c r="F416" s="91" t="s">
        <v>517</v>
      </c>
      <c r="G416" s="92" t="s">
        <v>106</v>
      </c>
      <c r="H416" s="93">
        <v>2196</v>
      </c>
      <c r="I416" s="94"/>
      <c r="J416" s="93">
        <f>ROUND(I416*H416,3)</f>
        <v>0</v>
      </c>
      <c r="K416" s="95"/>
      <c r="L416" s="19"/>
      <c r="M416" s="96" t="s">
        <v>0</v>
      </c>
      <c r="N416" s="97" t="s">
        <v>31</v>
      </c>
      <c r="P416" s="98">
        <f>O416*H416</f>
        <v>0</v>
      </c>
      <c r="Q416" s="98">
        <v>1.9999999999999999E-7</v>
      </c>
      <c r="R416" s="98">
        <f>Q416*H416</f>
        <v>4.392E-4</v>
      </c>
      <c r="S416" s="98">
        <v>0</v>
      </c>
      <c r="T416" s="99">
        <f>S416*H416</f>
        <v>0</v>
      </c>
      <c r="AR416" s="100" t="s">
        <v>89</v>
      </c>
      <c r="AT416" s="100" t="s">
        <v>85</v>
      </c>
      <c r="AU416" s="100" t="s">
        <v>90</v>
      </c>
      <c r="AY416" s="10" t="s">
        <v>83</v>
      </c>
      <c r="BE416" s="101">
        <f>IF(N416="základná",J416,0)</f>
        <v>0</v>
      </c>
      <c r="BF416" s="101">
        <f>IF(N416="znížená",J416,0)</f>
        <v>0</v>
      </c>
      <c r="BG416" s="101">
        <f>IF(N416="zákl. prenesená",J416,0)</f>
        <v>0</v>
      </c>
      <c r="BH416" s="101">
        <f>IF(N416="zníž. prenesená",J416,0)</f>
        <v>0</v>
      </c>
      <c r="BI416" s="101">
        <f>IF(N416="nulová",J416,0)</f>
        <v>0</v>
      </c>
      <c r="BJ416" s="10" t="s">
        <v>90</v>
      </c>
      <c r="BK416" s="102">
        <f>ROUND(I416*H416,3)</f>
        <v>0</v>
      </c>
      <c r="BL416" s="10" t="s">
        <v>89</v>
      </c>
      <c r="BM416" s="100" t="s">
        <v>518</v>
      </c>
    </row>
    <row r="417" spans="2:65" s="7" customFormat="1" ht="11.25" x14ac:dyDescent="0.2">
      <c r="B417" s="103"/>
      <c r="D417" s="104" t="s">
        <v>92</v>
      </c>
      <c r="E417" s="105" t="s">
        <v>0</v>
      </c>
      <c r="F417" s="106" t="s">
        <v>519</v>
      </c>
      <c r="H417" s="107">
        <v>2160</v>
      </c>
      <c r="I417" s="108"/>
      <c r="L417" s="103"/>
      <c r="M417" s="109"/>
      <c r="T417" s="110"/>
      <c r="AT417" s="105" t="s">
        <v>92</v>
      </c>
      <c r="AU417" s="105" t="s">
        <v>90</v>
      </c>
      <c r="AV417" s="7" t="s">
        <v>90</v>
      </c>
      <c r="AW417" s="7" t="s">
        <v>21</v>
      </c>
      <c r="AX417" s="7" t="s">
        <v>48</v>
      </c>
      <c r="AY417" s="105" t="s">
        <v>83</v>
      </c>
    </row>
    <row r="418" spans="2:65" s="7" customFormat="1" ht="11.25" x14ac:dyDescent="0.2">
      <c r="B418" s="103"/>
      <c r="D418" s="104" t="s">
        <v>92</v>
      </c>
      <c r="E418" s="105" t="s">
        <v>0</v>
      </c>
      <c r="F418" s="106" t="s">
        <v>520</v>
      </c>
      <c r="H418" s="107">
        <v>36</v>
      </c>
      <c r="I418" s="108"/>
      <c r="L418" s="103"/>
      <c r="M418" s="109"/>
      <c r="T418" s="110"/>
      <c r="AT418" s="105" t="s">
        <v>92</v>
      </c>
      <c r="AU418" s="105" t="s">
        <v>90</v>
      </c>
      <c r="AV418" s="7" t="s">
        <v>90</v>
      </c>
      <c r="AW418" s="7" t="s">
        <v>21</v>
      </c>
      <c r="AX418" s="7" t="s">
        <v>48</v>
      </c>
      <c r="AY418" s="105" t="s">
        <v>83</v>
      </c>
    </row>
    <row r="419" spans="2:65" s="8" customFormat="1" ht="11.25" x14ac:dyDescent="0.2">
      <c r="B419" s="111"/>
      <c r="D419" s="104" t="s">
        <v>92</v>
      </c>
      <c r="E419" s="112" t="s">
        <v>0</v>
      </c>
      <c r="F419" s="113" t="s">
        <v>94</v>
      </c>
      <c r="H419" s="114">
        <v>2196</v>
      </c>
      <c r="I419" s="115"/>
      <c r="L419" s="111"/>
      <c r="M419" s="116"/>
      <c r="T419" s="117"/>
      <c r="AT419" s="112" t="s">
        <v>92</v>
      </c>
      <c r="AU419" s="112" t="s">
        <v>90</v>
      </c>
      <c r="AV419" s="8" t="s">
        <v>89</v>
      </c>
      <c r="AW419" s="8" t="s">
        <v>21</v>
      </c>
      <c r="AX419" s="8" t="s">
        <v>49</v>
      </c>
      <c r="AY419" s="112" t="s">
        <v>83</v>
      </c>
    </row>
    <row r="420" spans="2:65" s="1" customFormat="1" ht="24.2" customHeight="1" x14ac:dyDescent="0.2">
      <c r="B420" s="88"/>
      <c r="C420" s="89" t="s">
        <v>521</v>
      </c>
      <c r="D420" s="89" t="s">
        <v>85</v>
      </c>
      <c r="E420" s="90" t="s">
        <v>522</v>
      </c>
      <c r="F420" s="91" t="s">
        <v>523</v>
      </c>
      <c r="G420" s="92" t="s">
        <v>106</v>
      </c>
      <c r="H420" s="93">
        <v>1626</v>
      </c>
      <c r="I420" s="94"/>
      <c r="J420" s="93">
        <f>ROUND(I420*H420,3)</f>
        <v>0</v>
      </c>
      <c r="K420" s="95"/>
      <c r="L420" s="19"/>
      <c r="M420" s="96" t="s">
        <v>0</v>
      </c>
      <c r="N420" s="97" t="s">
        <v>31</v>
      </c>
      <c r="P420" s="98">
        <f>O420*H420</f>
        <v>0</v>
      </c>
      <c r="Q420" s="98">
        <v>2.4999999999999999E-7</v>
      </c>
      <c r="R420" s="98">
        <f>Q420*H420</f>
        <v>4.0649999999999996E-4</v>
      </c>
      <c r="S420" s="98">
        <v>0</v>
      </c>
      <c r="T420" s="99">
        <f>S420*H420</f>
        <v>0</v>
      </c>
      <c r="AR420" s="100" t="s">
        <v>89</v>
      </c>
      <c r="AT420" s="100" t="s">
        <v>85</v>
      </c>
      <c r="AU420" s="100" t="s">
        <v>90</v>
      </c>
      <c r="AY420" s="10" t="s">
        <v>83</v>
      </c>
      <c r="BE420" s="101">
        <f>IF(N420="základná",J420,0)</f>
        <v>0</v>
      </c>
      <c r="BF420" s="101">
        <f>IF(N420="znížená",J420,0)</f>
        <v>0</v>
      </c>
      <c r="BG420" s="101">
        <f>IF(N420="zákl. prenesená",J420,0)</f>
        <v>0</v>
      </c>
      <c r="BH420" s="101">
        <f>IF(N420="zníž. prenesená",J420,0)</f>
        <v>0</v>
      </c>
      <c r="BI420" s="101">
        <f>IF(N420="nulová",J420,0)</f>
        <v>0</v>
      </c>
      <c r="BJ420" s="10" t="s">
        <v>90</v>
      </c>
      <c r="BK420" s="102">
        <f>ROUND(I420*H420,3)</f>
        <v>0</v>
      </c>
      <c r="BL420" s="10" t="s">
        <v>89</v>
      </c>
      <c r="BM420" s="100" t="s">
        <v>524</v>
      </c>
    </row>
    <row r="421" spans="2:65" s="7" customFormat="1" ht="11.25" x14ac:dyDescent="0.2">
      <c r="B421" s="103"/>
      <c r="D421" s="104" t="s">
        <v>92</v>
      </c>
      <c r="E421" s="105" t="s">
        <v>0</v>
      </c>
      <c r="F421" s="106" t="s">
        <v>525</v>
      </c>
      <c r="H421" s="107">
        <v>326</v>
      </c>
      <c r="I421" s="108"/>
      <c r="L421" s="103"/>
      <c r="M421" s="109"/>
      <c r="T421" s="110"/>
      <c r="AT421" s="105" t="s">
        <v>92</v>
      </c>
      <c r="AU421" s="105" t="s">
        <v>90</v>
      </c>
      <c r="AV421" s="7" t="s">
        <v>90</v>
      </c>
      <c r="AW421" s="7" t="s">
        <v>21</v>
      </c>
      <c r="AX421" s="7" t="s">
        <v>48</v>
      </c>
      <c r="AY421" s="105" t="s">
        <v>83</v>
      </c>
    </row>
    <row r="422" spans="2:65" s="7" customFormat="1" ht="11.25" x14ac:dyDescent="0.2">
      <c r="B422" s="103"/>
      <c r="D422" s="104" t="s">
        <v>92</v>
      </c>
      <c r="E422" s="105" t="s">
        <v>0</v>
      </c>
      <c r="F422" s="106" t="s">
        <v>526</v>
      </c>
      <c r="H422" s="107">
        <v>1300</v>
      </c>
      <c r="I422" s="108"/>
      <c r="L422" s="103"/>
      <c r="M422" s="109"/>
      <c r="T422" s="110"/>
      <c r="AT422" s="105" t="s">
        <v>92</v>
      </c>
      <c r="AU422" s="105" t="s">
        <v>90</v>
      </c>
      <c r="AV422" s="7" t="s">
        <v>90</v>
      </c>
      <c r="AW422" s="7" t="s">
        <v>21</v>
      </c>
      <c r="AX422" s="7" t="s">
        <v>48</v>
      </c>
      <c r="AY422" s="105" t="s">
        <v>83</v>
      </c>
    </row>
    <row r="423" spans="2:65" s="8" customFormat="1" ht="11.25" x14ac:dyDescent="0.2">
      <c r="B423" s="111"/>
      <c r="D423" s="104" t="s">
        <v>92</v>
      </c>
      <c r="E423" s="112" t="s">
        <v>0</v>
      </c>
      <c r="F423" s="113" t="s">
        <v>94</v>
      </c>
      <c r="H423" s="114">
        <v>1626</v>
      </c>
      <c r="I423" s="115"/>
      <c r="L423" s="111"/>
      <c r="M423" s="116"/>
      <c r="T423" s="117"/>
      <c r="AT423" s="112" t="s">
        <v>92</v>
      </c>
      <c r="AU423" s="112" t="s">
        <v>90</v>
      </c>
      <c r="AV423" s="8" t="s">
        <v>89</v>
      </c>
      <c r="AW423" s="8" t="s">
        <v>21</v>
      </c>
      <c r="AX423" s="8" t="s">
        <v>49</v>
      </c>
      <c r="AY423" s="112" t="s">
        <v>83</v>
      </c>
    </row>
    <row r="424" spans="2:65" s="1" customFormat="1" ht="21.75" customHeight="1" x14ac:dyDescent="0.2">
      <c r="B424" s="88"/>
      <c r="C424" s="89" t="s">
        <v>527</v>
      </c>
      <c r="D424" s="89" t="s">
        <v>85</v>
      </c>
      <c r="E424" s="90" t="s">
        <v>528</v>
      </c>
      <c r="F424" s="91" t="s">
        <v>529</v>
      </c>
      <c r="G424" s="92" t="s">
        <v>88</v>
      </c>
      <c r="H424" s="93">
        <v>135</v>
      </c>
      <c r="I424" s="94"/>
      <c r="J424" s="93">
        <f>ROUND(I424*H424,3)</f>
        <v>0</v>
      </c>
      <c r="K424" s="95"/>
      <c r="L424" s="19"/>
      <c r="M424" s="96" t="s">
        <v>0</v>
      </c>
      <c r="N424" s="97" t="s">
        <v>31</v>
      </c>
      <c r="P424" s="98">
        <f>O424*H424</f>
        <v>0</v>
      </c>
      <c r="Q424" s="98">
        <v>1.82E-3</v>
      </c>
      <c r="R424" s="98">
        <f>Q424*H424</f>
        <v>0.2457</v>
      </c>
      <c r="S424" s="98">
        <v>0</v>
      </c>
      <c r="T424" s="99">
        <f>S424*H424</f>
        <v>0</v>
      </c>
      <c r="AR424" s="100" t="s">
        <v>89</v>
      </c>
      <c r="AT424" s="100" t="s">
        <v>85</v>
      </c>
      <c r="AU424" s="100" t="s">
        <v>90</v>
      </c>
      <c r="AY424" s="10" t="s">
        <v>83</v>
      </c>
      <c r="BE424" s="101">
        <f>IF(N424="základná",J424,0)</f>
        <v>0</v>
      </c>
      <c r="BF424" s="101">
        <f>IF(N424="znížená",J424,0)</f>
        <v>0</v>
      </c>
      <c r="BG424" s="101">
        <f>IF(N424="zákl. prenesená",J424,0)</f>
        <v>0</v>
      </c>
      <c r="BH424" s="101">
        <f>IF(N424="zníž. prenesená",J424,0)</f>
        <v>0</v>
      </c>
      <c r="BI424" s="101">
        <f>IF(N424="nulová",J424,0)</f>
        <v>0</v>
      </c>
      <c r="BJ424" s="10" t="s">
        <v>90</v>
      </c>
      <c r="BK424" s="102">
        <f>ROUND(I424*H424,3)</f>
        <v>0</v>
      </c>
      <c r="BL424" s="10" t="s">
        <v>89</v>
      </c>
      <c r="BM424" s="100" t="s">
        <v>530</v>
      </c>
    </row>
    <row r="425" spans="2:65" s="7" customFormat="1" ht="11.25" x14ac:dyDescent="0.2">
      <c r="B425" s="103"/>
      <c r="D425" s="104" t="s">
        <v>92</v>
      </c>
      <c r="E425" s="105" t="s">
        <v>0</v>
      </c>
      <c r="F425" s="106" t="s">
        <v>531</v>
      </c>
      <c r="H425" s="107">
        <v>135</v>
      </c>
      <c r="I425" s="108"/>
      <c r="L425" s="103"/>
      <c r="M425" s="109"/>
      <c r="T425" s="110"/>
      <c r="AT425" s="105" t="s">
        <v>92</v>
      </c>
      <c r="AU425" s="105" t="s">
        <v>90</v>
      </c>
      <c r="AV425" s="7" t="s">
        <v>90</v>
      </c>
      <c r="AW425" s="7" t="s">
        <v>21</v>
      </c>
      <c r="AX425" s="7" t="s">
        <v>48</v>
      </c>
      <c r="AY425" s="105" t="s">
        <v>83</v>
      </c>
    </row>
    <row r="426" spans="2:65" s="8" customFormat="1" ht="11.25" x14ac:dyDescent="0.2">
      <c r="B426" s="111"/>
      <c r="D426" s="104" t="s">
        <v>92</v>
      </c>
      <c r="E426" s="112" t="s">
        <v>0</v>
      </c>
      <c r="F426" s="113" t="s">
        <v>94</v>
      </c>
      <c r="H426" s="114">
        <v>135</v>
      </c>
      <c r="I426" s="115"/>
      <c r="L426" s="111"/>
      <c r="M426" s="116"/>
      <c r="T426" s="117"/>
      <c r="AT426" s="112" t="s">
        <v>92</v>
      </c>
      <c r="AU426" s="112" t="s">
        <v>90</v>
      </c>
      <c r="AV426" s="8" t="s">
        <v>89</v>
      </c>
      <c r="AW426" s="8" t="s">
        <v>21</v>
      </c>
      <c r="AX426" s="8" t="s">
        <v>49</v>
      </c>
      <c r="AY426" s="112" t="s">
        <v>83</v>
      </c>
    </row>
    <row r="427" spans="2:65" s="1" customFormat="1" ht="16.5" customHeight="1" x14ac:dyDescent="0.2">
      <c r="B427" s="88"/>
      <c r="C427" s="89" t="s">
        <v>532</v>
      </c>
      <c r="D427" s="89" t="s">
        <v>85</v>
      </c>
      <c r="E427" s="90" t="s">
        <v>533</v>
      </c>
      <c r="F427" s="91" t="s">
        <v>534</v>
      </c>
      <c r="G427" s="92" t="s">
        <v>88</v>
      </c>
      <c r="H427" s="93">
        <v>135</v>
      </c>
      <c r="I427" s="94"/>
      <c r="J427" s="93">
        <f>ROUND(I427*H427,3)</f>
        <v>0</v>
      </c>
      <c r="K427" s="95"/>
      <c r="L427" s="19"/>
      <c r="M427" s="96" t="s">
        <v>0</v>
      </c>
      <c r="N427" s="97" t="s">
        <v>31</v>
      </c>
      <c r="P427" s="98">
        <f>O427*H427</f>
        <v>0</v>
      </c>
      <c r="Q427" s="98">
        <v>6.9999999999999994E-5</v>
      </c>
      <c r="R427" s="98">
        <f>Q427*H427</f>
        <v>9.4499999999999983E-3</v>
      </c>
      <c r="S427" s="98">
        <v>0</v>
      </c>
      <c r="T427" s="99">
        <f>S427*H427</f>
        <v>0</v>
      </c>
      <c r="AR427" s="100" t="s">
        <v>89</v>
      </c>
      <c r="AT427" s="100" t="s">
        <v>85</v>
      </c>
      <c r="AU427" s="100" t="s">
        <v>90</v>
      </c>
      <c r="AY427" s="10" t="s">
        <v>83</v>
      </c>
      <c r="BE427" s="101">
        <f>IF(N427="základná",J427,0)</f>
        <v>0</v>
      </c>
      <c r="BF427" s="101">
        <f>IF(N427="znížená",J427,0)</f>
        <v>0</v>
      </c>
      <c r="BG427" s="101">
        <f>IF(N427="zákl. prenesená",J427,0)</f>
        <v>0</v>
      </c>
      <c r="BH427" s="101">
        <f>IF(N427="zníž. prenesená",J427,0)</f>
        <v>0</v>
      </c>
      <c r="BI427" s="101">
        <f>IF(N427="nulová",J427,0)</f>
        <v>0</v>
      </c>
      <c r="BJ427" s="10" t="s">
        <v>90</v>
      </c>
      <c r="BK427" s="102">
        <f>ROUND(I427*H427,3)</f>
        <v>0</v>
      </c>
      <c r="BL427" s="10" t="s">
        <v>89</v>
      </c>
      <c r="BM427" s="100" t="s">
        <v>535</v>
      </c>
    </row>
    <row r="428" spans="2:65" s="7" customFormat="1" ht="11.25" x14ac:dyDescent="0.2">
      <c r="B428" s="103"/>
      <c r="D428" s="104" t="s">
        <v>92</v>
      </c>
      <c r="E428" s="105" t="s">
        <v>0</v>
      </c>
      <c r="F428" s="106" t="s">
        <v>531</v>
      </c>
      <c r="H428" s="107">
        <v>135</v>
      </c>
      <c r="I428" s="108"/>
      <c r="L428" s="103"/>
      <c r="M428" s="109"/>
      <c r="T428" s="110"/>
      <c r="AT428" s="105" t="s">
        <v>92</v>
      </c>
      <c r="AU428" s="105" t="s">
        <v>90</v>
      </c>
      <c r="AV428" s="7" t="s">
        <v>90</v>
      </c>
      <c r="AW428" s="7" t="s">
        <v>21</v>
      </c>
      <c r="AX428" s="7" t="s">
        <v>48</v>
      </c>
      <c r="AY428" s="105" t="s">
        <v>83</v>
      </c>
    </row>
    <row r="429" spans="2:65" s="8" customFormat="1" ht="11.25" x14ac:dyDescent="0.2">
      <c r="B429" s="111"/>
      <c r="D429" s="104" t="s">
        <v>92</v>
      </c>
      <c r="E429" s="112" t="s">
        <v>0</v>
      </c>
      <c r="F429" s="113" t="s">
        <v>94</v>
      </c>
      <c r="H429" s="114">
        <v>135</v>
      </c>
      <c r="I429" s="115"/>
      <c r="L429" s="111"/>
      <c r="M429" s="116"/>
      <c r="T429" s="117"/>
      <c r="AT429" s="112" t="s">
        <v>92</v>
      </c>
      <c r="AU429" s="112" t="s">
        <v>90</v>
      </c>
      <c r="AV429" s="8" t="s">
        <v>89</v>
      </c>
      <c r="AW429" s="8" t="s">
        <v>21</v>
      </c>
      <c r="AX429" s="8" t="s">
        <v>49</v>
      </c>
      <c r="AY429" s="112" t="s">
        <v>83</v>
      </c>
    </row>
    <row r="430" spans="2:65" s="1" customFormat="1" ht="37.9" customHeight="1" x14ac:dyDescent="0.2">
      <c r="B430" s="88"/>
      <c r="C430" s="89" t="s">
        <v>536</v>
      </c>
      <c r="D430" s="89" t="s">
        <v>85</v>
      </c>
      <c r="E430" s="90" t="s">
        <v>537</v>
      </c>
      <c r="F430" s="91" t="s">
        <v>538</v>
      </c>
      <c r="G430" s="92" t="s">
        <v>106</v>
      </c>
      <c r="H430" s="93">
        <v>96</v>
      </c>
      <c r="I430" s="94"/>
      <c r="J430" s="93">
        <f>ROUND(I430*H430,3)</f>
        <v>0</v>
      </c>
      <c r="K430" s="95"/>
      <c r="L430" s="19"/>
      <c r="M430" s="96" t="s">
        <v>0</v>
      </c>
      <c r="N430" s="97" t="s">
        <v>31</v>
      </c>
      <c r="P430" s="98">
        <f>O430*H430</f>
        <v>0</v>
      </c>
      <c r="Q430" s="98">
        <v>0.60519845559999996</v>
      </c>
      <c r="R430" s="98">
        <f>Q430*H430</f>
        <v>58.099051737599993</v>
      </c>
      <c r="S430" s="98">
        <v>0</v>
      </c>
      <c r="T430" s="99">
        <f>S430*H430</f>
        <v>0</v>
      </c>
      <c r="AR430" s="100" t="s">
        <v>89</v>
      </c>
      <c r="AT430" s="100" t="s">
        <v>85</v>
      </c>
      <c r="AU430" s="100" t="s">
        <v>90</v>
      </c>
      <c r="AY430" s="10" t="s">
        <v>83</v>
      </c>
      <c r="BE430" s="101">
        <f>IF(N430="základná",J430,0)</f>
        <v>0</v>
      </c>
      <c r="BF430" s="101">
        <f>IF(N430="znížená",J430,0)</f>
        <v>0</v>
      </c>
      <c r="BG430" s="101">
        <f>IF(N430="zákl. prenesená",J430,0)</f>
        <v>0</v>
      </c>
      <c r="BH430" s="101">
        <f>IF(N430="zníž. prenesená",J430,0)</f>
        <v>0</v>
      </c>
      <c r="BI430" s="101">
        <f>IF(N430="nulová",J430,0)</f>
        <v>0</v>
      </c>
      <c r="BJ430" s="10" t="s">
        <v>90</v>
      </c>
      <c r="BK430" s="102">
        <f>ROUND(I430*H430,3)</f>
        <v>0</v>
      </c>
      <c r="BL430" s="10" t="s">
        <v>89</v>
      </c>
      <c r="BM430" s="100" t="s">
        <v>539</v>
      </c>
    </row>
    <row r="431" spans="2:65" s="7" customFormat="1" ht="11.25" x14ac:dyDescent="0.2">
      <c r="B431" s="103"/>
      <c r="D431" s="104" t="s">
        <v>92</v>
      </c>
      <c r="E431" s="105" t="s">
        <v>0</v>
      </c>
      <c r="F431" s="106" t="s">
        <v>540</v>
      </c>
      <c r="H431" s="107">
        <v>96</v>
      </c>
      <c r="I431" s="108"/>
      <c r="L431" s="103"/>
      <c r="M431" s="109"/>
      <c r="T431" s="110"/>
      <c r="AT431" s="105" t="s">
        <v>92</v>
      </c>
      <c r="AU431" s="105" t="s">
        <v>90</v>
      </c>
      <c r="AV431" s="7" t="s">
        <v>90</v>
      </c>
      <c r="AW431" s="7" t="s">
        <v>21</v>
      </c>
      <c r="AX431" s="7" t="s">
        <v>48</v>
      </c>
      <c r="AY431" s="105" t="s">
        <v>83</v>
      </c>
    </row>
    <row r="432" spans="2:65" s="9" customFormat="1" ht="11.25" x14ac:dyDescent="0.2">
      <c r="B432" s="128"/>
      <c r="D432" s="104" t="s">
        <v>92</v>
      </c>
      <c r="E432" s="129" t="s">
        <v>0</v>
      </c>
      <c r="F432" s="130" t="s">
        <v>541</v>
      </c>
      <c r="H432" s="129" t="s">
        <v>0</v>
      </c>
      <c r="I432" s="131"/>
      <c r="L432" s="128"/>
      <c r="M432" s="132"/>
      <c r="T432" s="133"/>
      <c r="AT432" s="129" t="s">
        <v>92</v>
      </c>
      <c r="AU432" s="129" t="s">
        <v>90</v>
      </c>
      <c r="AV432" s="9" t="s">
        <v>49</v>
      </c>
      <c r="AW432" s="9" t="s">
        <v>21</v>
      </c>
      <c r="AX432" s="9" t="s">
        <v>48</v>
      </c>
      <c r="AY432" s="129" t="s">
        <v>83</v>
      </c>
    </row>
    <row r="433" spans="2:65" s="8" customFormat="1" ht="11.25" x14ac:dyDescent="0.2">
      <c r="B433" s="111"/>
      <c r="D433" s="104" t="s">
        <v>92</v>
      </c>
      <c r="E433" s="112" t="s">
        <v>0</v>
      </c>
      <c r="F433" s="113" t="s">
        <v>94</v>
      </c>
      <c r="H433" s="114">
        <v>96</v>
      </c>
      <c r="I433" s="115"/>
      <c r="L433" s="111"/>
      <c r="M433" s="116"/>
      <c r="T433" s="117"/>
      <c r="AT433" s="112" t="s">
        <v>92</v>
      </c>
      <c r="AU433" s="112" t="s">
        <v>90</v>
      </c>
      <c r="AV433" s="8" t="s">
        <v>89</v>
      </c>
      <c r="AW433" s="8" t="s">
        <v>21</v>
      </c>
      <c r="AX433" s="8" t="s">
        <v>49</v>
      </c>
      <c r="AY433" s="112" t="s">
        <v>83</v>
      </c>
    </row>
    <row r="434" spans="2:65" s="1" customFormat="1" ht="37.9" customHeight="1" x14ac:dyDescent="0.2">
      <c r="B434" s="88"/>
      <c r="C434" s="89" t="s">
        <v>542</v>
      </c>
      <c r="D434" s="89" t="s">
        <v>85</v>
      </c>
      <c r="E434" s="90" t="s">
        <v>543</v>
      </c>
      <c r="F434" s="91" t="s">
        <v>544</v>
      </c>
      <c r="G434" s="92" t="s">
        <v>106</v>
      </c>
      <c r="H434" s="93">
        <v>16</v>
      </c>
      <c r="I434" s="94"/>
      <c r="J434" s="93">
        <f>ROUND(I434*H434,3)</f>
        <v>0</v>
      </c>
      <c r="K434" s="95"/>
      <c r="L434" s="19"/>
      <c r="M434" s="96" t="s">
        <v>0</v>
      </c>
      <c r="N434" s="97" t="s">
        <v>31</v>
      </c>
      <c r="P434" s="98">
        <f>O434*H434</f>
        <v>0</v>
      </c>
      <c r="Q434" s="98">
        <v>0.6084673156</v>
      </c>
      <c r="R434" s="98">
        <f>Q434*H434</f>
        <v>9.7354770496</v>
      </c>
      <c r="S434" s="98">
        <v>0</v>
      </c>
      <c r="T434" s="99">
        <f>S434*H434</f>
        <v>0</v>
      </c>
      <c r="AR434" s="100" t="s">
        <v>89</v>
      </c>
      <c r="AT434" s="100" t="s">
        <v>85</v>
      </c>
      <c r="AU434" s="100" t="s">
        <v>90</v>
      </c>
      <c r="AY434" s="10" t="s">
        <v>83</v>
      </c>
      <c r="BE434" s="101">
        <f>IF(N434="základná",J434,0)</f>
        <v>0</v>
      </c>
      <c r="BF434" s="101">
        <f>IF(N434="znížená",J434,0)</f>
        <v>0</v>
      </c>
      <c r="BG434" s="101">
        <f>IF(N434="zákl. prenesená",J434,0)</f>
        <v>0</v>
      </c>
      <c r="BH434" s="101">
        <f>IF(N434="zníž. prenesená",J434,0)</f>
        <v>0</v>
      </c>
      <c r="BI434" s="101">
        <f>IF(N434="nulová",J434,0)</f>
        <v>0</v>
      </c>
      <c r="BJ434" s="10" t="s">
        <v>90</v>
      </c>
      <c r="BK434" s="102">
        <f>ROUND(I434*H434,3)</f>
        <v>0</v>
      </c>
      <c r="BL434" s="10" t="s">
        <v>89</v>
      </c>
      <c r="BM434" s="100" t="s">
        <v>545</v>
      </c>
    </row>
    <row r="435" spans="2:65" s="7" customFormat="1" ht="11.25" x14ac:dyDescent="0.2">
      <c r="B435" s="103"/>
      <c r="D435" s="104" t="s">
        <v>92</v>
      </c>
      <c r="E435" s="105" t="s">
        <v>0</v>
      </c>
      <c r="F435" s="106" t="s">
        <v>546</v>
      </c>
      <c r="H435" s="107">
        <v>16</v>
      </c>
      <c r="I435" s="108"/>
      <c r="L435" s="103"/>
      <c r="M435" s="109"/>
      <c r="T435" s="110"/>
      <c r="AT435" s="105" t="s">
        <v>92</v>
      </c>
      <c r="AU435" s="105" t="s">
        <v>90</v>
      </c>
      <c r="AV435" s="7" t="s">
        <v>90</v>
      </c>
      <c r="AW435" s="7" t="s">
        <v>21</v>
      </c>
      <c r="AX435" s="7" t="s">
        <v>48</v>
      </c>
      <c r="AY435" s="105" t="s">
        <v>83</v>
      </c>
    </row>
    <row r="436" spans="2:65" s="9" customFormat="1" ht="11.25" x14ac:dyDescent="0.2">
      <c r="B436" s="128"/>
      <c r="D436" s="104" t="s">
        <v>92</v>
      </c>
      <c r="E436" s="129" t="s">
        <v>0</v>
      </c>
      <c r="F436" s="130" t="s">
        <v>541</v>
      </c>
      <c r="H436" s="129" t="s">
        <v>0</v>
      </c>
      <c r="I436" s="131"/>
      <c r="L436" s="128"/>
      <c r="M436" s="132"/>
      <c r="T436" s="133"/>
      <c r="AT436" s="129" t="s">
        <v>92</v>
      </c>
      <c r="AU436" s="129" t="s">
        <v>90</v>
      </c>
      <c r="AV436" s="9" t="s">
        <v>49</v>
      </c>
      <c r="AW436" s="9" t="s">
        <v>21</v>
      </c>
      <c r="AX436" s="9" t="s">
        <v>48</v>
      </c>
      <c r="AY436" s="129" t="s">
        <v>83</v>
      </c>
    </row>
    <row r="437" spans="2:65" s="8" customFormat="1" ht="11.25" x14ac:dyDescent="0.2">
      <c r="B437" s="111"/>
      <c r="D437" s="104" t="s">
        <v>92</v>
      </c>
      <c r="E437" s="112" t="s">
        <v>0</v>
      </c>
      <c r="F437" s="113" t="s">
        <v>94</v>
      </c>
      <c r="H437" s="114">
        <v>16</v>
      </c>
      <c r="I437" s="115"/>
      <c r="L437" s="111"/>
      <c r="M437" s="116"/>
      <c r="T437" s="117"/>
      <c r="AT437" s="112" t="s">
        <v>92</v>
      </c>
      <c r="AU437" s="112" t="s">
        <v>90</v>
      </c>
      <c r="AV437" s="8" t="s">
        <v>89</v>
      </c>
      <c r="AW437" s="8" t="s">
        <v>21</v>
      </c>
      <c r="AX437" s="8" t="s">
        <v>49</v>
      </c>
      <c r="AY437" s="112" t="s">
        <v>83</v>
      </c>
    </row>
    <row r="438" spans="2:65" s="1" customFormat="1" ht="24.2" customHeight="1" x14ac:dyDescent="0.2">
      <c r="B438" s="88"/>
      <c r="C438" s="118" t="s">
        <v>547</v>
      </c>
      <c r="D438" s="118" t="s">
        <v>184</v>
      </c>
      <c r="E438" s="119" t="s">
        <v>548</v>
      </c>
      <c r="F438" s="120" t="s">
        <v>549</v>
      </c>
      <c r="G438" s="121" t="s">
        <v>246</v>
      </c>
      <c r="H438" s="122">
        <v>13</v>
      </c>
      <c r="I438" s="123"/>
      <c r="J438" s="122">
        <f>ROUND(I438*H438,3)</f>
        <v>0</v>
      </c>
      <c r="K438" s="124"/>
      <c r="L438" s="125"/>
      <c r="M438" s="126" t="s">
        <v>0</v>
      </c>
      <c r="N438" s="127" t="s">
        <v>31</v>
      </c>
      <c r="P438" s="98">
        <f>O438*H438</f>
        <v>0</v>
      </c>
      <c r="Q438" s="98">
        <v>0.23300000000000001</v>
      </c>
      <c r="R438" s="98">
        <f>Q438*H438</f>
        <v>3.0290000000000004</v>
      </c>
      <c r="S438" s="98">
        <v>0</v>
      </c>
      <c r="T438" s="99">
        <f>S438*H438</f>
        <v>0</v>
      </c>
      <c r="AR438" s="100" t="s">
        <v>124</v>
      </c>
      <c r="AT438" s="100" t="s">
        <v>184</v>
      </c>
      <c r="AU438" s="100" t="s">
        <v>90</v>
      </c>
      <c r="AY438" s="10" t="s">
        <v>83</v>
      </c>
      <c r="BE438" s="101">
        <f>IF(N438="základná",J438,0)</f>
        <v>0</v>
      </c>
      <c r="BF438" s="101">
        <f>IF(N438="znížená",J438,0)</f>
        <v>0</v>
      </c>
      <c r="BG438" s="101">
        <f>IF(N438="zákl. prenesená",J438,0)</f>
        <v>0</v>
      </c>
      <c r="BH438" s="101">
        <f>IF(N438="zníž. prenesená",J438,0)</f>
        <v>0</v>
      </c>
      <c r="BI438" s="101">
        <f>IF(N438="nulová",J438,0)</f>
        <v>0</v>
      </c>
      <c r="BJ438" s="10" t="s">
        <v>90</v>
      </c>
      <c r="BK438" s="102">
        <f>ROUND(I438*H438,3)</f>
        <v>0</v>
      </c>
      <c r="BL438" s="10" t="s">
        <v>89</v>
      </c>
      <c r="BM438" s="100" t="s">
        <v>550</v>
      </c>
    </row>
    <row r="439" spans="2:65" s="7" customFormat="1" ht="11.25" x14ac:dyDescent="0.2">
      <c r="B439" s="103"/>
      <c r="D439" s="104" t="s">
        <v>92</v>
      </c>
      <c r="E439" s="105" t="s">
        <v>0</v>
      </c>
      <c r="F439" s="106" t="s">
        <v>551</v>
      </c>
      <c r="H439" s="107">
        <v>12</v>
      </c>
      <c r="I439" s="108"/>
      <c r="L439" s="103"/>
      <c r="M439" s="109"/>
      <c r="T439" s="110"/>
      <c r="AT439" s="105" t="s">
        <v>92</v>
      </c>
      <c r="AU439" s="105" t="s">
        <v>90</v>
      </c>
      <c r="AV439" s="7" t="s">
        <v>90</v>
      </c>
      <c r="AW439" s="7" t="s">
        <v>21</v>
      </c>
      <c r="AX439" s="7" t="s">
        <v>48</v>
      </c>
      <c r="AY439" s="105" t="s">
        <v>83</v>
      </c>
    </row>
    <row r="440" spans="2:65" s="7" customFormat="1" ht="11.25" x14ac:dyDescent="0.2">
      <c r="B440" s="103"/>
      <c r="D440" s="104" t="s">
        <v>92</v>
      </c>
      <c r="E440" s="105" t="s">
        <v>0</v>
      </c>
      <c r="F440" s="106" t="s">
        <v>552</v>
      </c>
      <c r="H440" s="107">
        <v>1</v>
      </c>
      <c r="I440" s="108"/>
      <c r="L440" s="103"/>
      <c r="M440" s="109"/>
      <c r="T440" s="110"/>
      <c r="AT440" s="105" t="s">
        <v>92</v>
      </c>
      <c r="AU440" s="105" t="s">
        <v>90</v>
      </c>
      <c r="AV440" s="7" t="s">
        <v>90</v>
      </c>
      <c r="AW440" s="7" t="s">
        <v>21</v>
      </c>
      <c r="AX440" s="7" t="s">
        <v>48</v>
      </c>
      <c r="AY440" s="105" t="s">
        <v>83</v>
      </c>
    </row>
    <row r="441" spans="2:65" s="8" customFormat="1" ht="11.25" x14ac:dyDescent="0.2">
      <c r="B441" s="111"/>
      <c r="D441" s="104" t="s">
        <v>92</v>
      </c>
      <c r="E441" s="112" t="s">
        <v>0</v>
      </c>
      <c r="F441" s="113" t="s">
        <v>94</v>
      </c>
      <c r="H441" s="114">
        <v>13</v>
      </c>
      <c r="I441" s="115"/>
      <c r="L441" s="111"/>
      <c r="M441" s="116"/>
      <c r="T441" s="117"/>
      <c r="AT441" s="112" t="s">
        <v>92</v>
      </c>
      <c r="AU441" s="112" t="s">
        <v>90</v>
      </c>
      <c r="AV441" s="8" t="s">
        <v>89</v>
      </c>
      <c r="AW441" s="8" t="s">
        <v>21</v>
      </c>
      <c r="AX441" s="8" t="s">
        <v>49</v>
      </c>
      <c r="AY441" s="112" t="s">
        <v>83</v>
      </c>
    </row>
    <row r="442" spans="2:65" s="1" customFormat="1" ht="33" customHeight="1" x14ac:dyDescent="0.2">
      <c r="B442" s="88"/>
      <c r="C442" s="118" t="s">
        <v>553</v>
      </c>
      <c r="D442" s="118" t="s">
        <v>184</v>
      </c>
      <c r="E442" s="119" t="s">
        <v>554</v>
      </c>
      <c r="F442" s="120" t="s">
        <v>555</v>
      </c>
      <c r="G442" s="121" t="s">
        <v>246</v>
      </c>
      <c r="H442" s="122">
        <v>1</v>
      </c>
      <c r="I442" s="123"/>
      <c r="J442" s="122">
        <f>ROUND(I442*H442,3)</f>
        <v>0</v>
      </c>
      <c r="K442" s="124"/>
      <c r="L442" s="125"/>
      <c r="M442" s="126" t="s">
        <v>0</v>
      </c>
      <c r="N442" s="127" t="s">
        <v>31</v>
      </c>
      <c r="P442" s="98">
        <f>O442*H442</f>
        <v>0</v>
      </c>
      <c r="Q442" s="98">
        <v>0.39700000000000002</v>
      </c>
      <c r="R442" s="98">
        <f>Q442*H442</f>
        <v>0.39700000000000002</v>
      </c>
      <c r="S442" s="98">
        <v>0</v>
      </c>
      <c r="T442" s="99">
        <f>S442*H442</f>
        <v>0</v>
      </c>
      <c r="AR442" s="100" t="s">
        <v>124</v>
      </c>
      <c r="AT442" s="100" t="s">
        <v>184</v>
      </c>
      <c r="AU442" s="100" t="s">
        <v>90</v>
      </c>
      <c r="AY442" s="10" t="s">
        <v>83</v>
      </c>
      <c r="BE442" s="101">
        <f>IF(N442="základná",J442,0)</f>
        <v>0</v>
      </c>
      <c r="BF442" s="101">
        <f>IF(N442="znížená",J442,0)</f>
        <v>0</v>
      </c>
      <c r="BG442" s="101">
        <f>IF(N442="zákl. prenesená",J442,0)</f>
        <v>0</v>
      </c>
      <c r="BH442" s="101">
        <f>IF(N442="zníž. prenesená",J442,0)</f>
        <v>0</v>
      </c>
      <c r="BI442" s="101">
        <f>IF(N442="nulová",J442,0)</f>
        <v>0</v>
      </c>
      <c r="BJ442" s="10" t="s">
        <v>90</v>
      </c>
      <c r="BK442" s="102">
        <f>ROUND(I442*H442,3)</f>
        <v>0</v>
      </c>
      <c r="BL442" s="10" t="s">
        <v>89</v>
      </c>
      <c r="BM442" s="100" t="s">
        <v>556</v>
      </c>
    </row>
    <row r="443" spans="2:65" s="7" customFormat="1" ht="11.25" x14ac:dyDescent="0.2">
      <c r="B443" s="103"/>
      <c r="D443" s="104" t="s">
        <v>92</v>
      </c>
      <c r="E443" s="105" t="s">
        <v>0</v>
      </c>
      <c r="F443" s="106" t="s">
        <v>49</v>
      </c>
      <c r="H443" s="107">
        <v>1</v>
      </c>
      <c r="I443" s="108"/>
      <c r="L443" s="103"/>
      <c r="M443" s="109"/>
      <c r="T443" s="110"/>
      <c r="AT443" s="105" t="s">
        <v>92</v>
      </c>
      <c r="AU443" s="105" t="s">
        <v>90</v>
      </c>
      <c r="AV443" s="7" t="s">
        <v>90</v>
      </c>
      <c r="AW443" s="7" t="s">
        <v>21</v>
      </c>
      <c r="AX443" s="7" t="s">
        <v>48</v>
      </c>
      <c r="AY443" s="105" t="s">
        <v>83</v>
      </c>
    </row>
    <row r="444" spans="2:65" s="8" customFormat="1" ht="11.25" x14ac:dyDescent="0.2">
      <c r="B444" s="111"/>
      <c r="D444" s="104" t="s">
        <v>92</v>
      </c>
      <c r="E444" s="112" t="s">
        <v>0</v>
      </c>
      <c r="F444" s="113" t="s">
        <v>94</v>
      </c>
      <c r="H444" s="114">
        <v>1</v>
      </c>
      <c r="I444" s="115"/>
      <c r="L444" s="111"/>
      <c r="M444" s="116"/>
      <c r="T444" s="117"/>
      <c r="AT444" s="112" t="s">
        <v>92</v>
      </c>
      <c r="AU444" s="112" t="s">
        <v>90</v>
      </c>
      <c r="AV444" s="8" t="s">
        <v>89</v>
      </c>
      <c r="AW444" s="8" t="s">
        <v>21</v>
      </c>
      <c r="AX444" s="8" t="s">
        <v>49</v>
      </c>
      <c r="AY444" s="112" t="s">
        <v>83</v>
      </c>
    </row>
    <row r="445" spans="2:65" s="1" customFormat="1" ht="24.2" customHeight="1" x14ac:dyDescent="0.2">
      <c r="B445" s="88"/>
      <c r="C445" s="118" t="s">
        <v>557</v>
      </c>
      <c r="D445" s="118" t="s">
        <v>184</v>
      </c>
      <c r="E445" s="119" t="s">
        <v>558</v>
      </c>
      <c r="F445" s="120" t="s">
        <v>559</v>
      </c>
      <c r="G445" s="121" t="s">
        <v>246</v>
      </c>
      <c r="H445" s="122">
        <v>24</v>
      </c>
      <c r="I445" s="123"/>
      <c r="J445" s="122">
        <f>ROUND(I445*H445,3)</f>
        <v>0</v>
      </c>
      <c r="K445" s="124"/>
      <c r="L445" s="125"/>
      <c r="M445" s="126" t="s">
        <v>0</v>
      </c>
      <c r="N445" s="127" t="s">
        <v>31</v>
      </c>
      <c r="P445" s="98">
        <f>O445*H445</f>
        <v>0</v>
      </c>
      <c r="Q445" s="98">
        <v>7.5999999999999998E-2</v>
      </c>
      <c r="R445" s="98">
        <f>Q445*H445</f>
        <v>1.8239999999999998</v>
      </c>
      <c r="S445" s="98">
        <v>0</v>
      </c>
      <c r="T445" s="99">
        <f>S445*H445</f>
        <v>0</v>
      </c>
      <c r="AR445" s="100" t="s">
        <v>124</v>
      </c>
      <c r="AT445" s="100" t="s">
        <v>184</v>
      </c>
      <c r="AU445" s="100" t="s">
        <v>90</v>
      </c>
      <c r="AY445" s="10" t="s">
        <v>83</v>
      </c>
      <c r="BE445" s="101">
        <f>IF(N445="základná",J445,0)</f>
        <v>0</v>
      </c>
      <c r="BF445" s="101">
        <f>IF(N445="znížená",J445,0)</f>
        <v>0</v>
      </c>
      <c r="BG445" s="101">
        <f>IF(N445="zákl. prenesená",J445,0)</f>
        <v>0</v>
      </c>
      <c r="BH445" s="101">
        <f>IF(N445="zníž. prenesená",J445,0)</f>
        <v>0</v>
      </c>
      <c r="BI445" s="101">
        <f>IF(N445="nulová",J445,0)</f>
        <v>0</v>
      </c>
      <c r="BJ445" s="10" t="s">
        <v>90</v>
      </c>
      <c r="BK445" s="102">
        <f>ROUND(I445*H445,3)</f>
        <v>0</v>
      </c>
      <c r="BL445" s="10" t="s">
        <v>89</v>
      </c>
      <c r="BM445" s="100" t="s">
        <v>560</v>
      </c>
    </row>
    <row r="446" spans="2:65" s="7" customFormat="1" ht="11.25" x14ac:dyDescent="0.2">
      <c r="B446" s="103"/>
      <c r="D446" s="104" t="s">
        <v>92</v>
      </c>
      <c r="E446" s="105" t="s">
        <v>0</v>
      </c>
      <c r="F446" s="106" t="s">
        <v>561</v>
      </c>
      <c r="H446" s="107">
        <v>13</v>
      </c>
      <c r="I446" s="108"/>
      <c r="L446" s="103"/>
      <c r="M446" s="109"/>
      <c r="T446" s="110"/>
      <c r="AT446" s="105" t="s">
        <v>92</v>
      </c>
      <c r="AU446" s="105" t="s">
        <v>90</v>
      </c>
      <c r="AV446" s="7" t="s">
        <v>90</v>
      </c>
      <c r="AW446" s="7" t="s">
        <v>21</v>
      </c>
      <c r="AX446" s="7" t="s">
        <v>48</v>
      </c>
      <c r="AY446" s="105" t="s">
        <v>83</v>
      </c>
    </row>
    <row r="447" spans="2:65" s="7" customFormat="1" ht="11.25" x14ac:dyDescent="0.2">
      <c r="B447" s="103"/>
      <c r="D447" s="104" t="s">
        <v>92</v>
      </c>
      <c r="E447" s="105" t="s">
        <v>0</v>
      </c>
      <c r="F447" s="106" t="s">
        <v>562</v>
      </c>
      <c r="H447" s="107">
        <v>11</v>
      </c>
      <c r="I447" s="108"/>
      <c r="L447" s="103"/>
      <c r="M447" s="109"/>
      <c r="T447" s="110"/>
      <c r="AT447" s="105" t="s">
        <v>92</v>
      </c>
      <c r="AU447" s="105" t="s">
        <v>90</v>
      </c>
      <c r="AV447" s="7" t="s">
        <v>90</v>
      </c>
      <c r="AW447" s="7" t="s">
        <v>21</v>
      </c>
      <c r="AX447" s="7" t="s">
        <v>48</v>
      </c>
      <c r="AY447" s="105" t="s">
        <v>83</v>
      </c>
    </row>
    <row r="448" spans="2:65" s="8" customFormat="1" ht="11.25" x14ac:dyDescent="0.2">
      <c r="B448" s="111"/>
      <c r="D448" s="104" t="s">
        <v>92</v>
      </c>
      <c r="E448" s="112" t="s">
        <v>0</v>
      </c>
      <c r="F448" s="113" t="s">
        <v>94</v>
      </c>
      <c r="H448" s="114">
        <v>24</v>
      </c>
      <c r="I448" s="115"/>
      <c r="L448" s="111"/>
      <c r="M448" s="116"/>
      <c r="T448" s="117"/>
      <c r="AT448" s="112" t="s">
        <v>92</v>
      </c>
      <c r="AU448" s="112" t="s">
        <v>90</v>
      </c>
      <c r="AV448" s="8" t="s">
        <v>89</v>
      </c>
      <c r="AW448" s="8" t="s">
        <v>21</v>
      </c>
      <c r="AX448" s="8" t="s">
        <v>49</v>
      </c>
      <c r="AY448" s="112" t="s">
        <v>83</v>
      </c>
    </row>
    <row r="449" spans="2:65" s="1" customFormat="1" ht="37.9" customHeight="1" x14ac:dyDescent="0.2">
      <c r="B449" s="88"/>
      <c r="C449" s="118" t="s">
        <v>563</v>
      </c>
      <c r="D449" s="118" t="s">
        <v>184</v>
      </c>
      <c r="E449" s="119" t="s">
        <v>564</v>
      </c>
      <c r="F449" s="120" t="s">
        <v>565</v>
      </c>
      <c r="G449" s="121" t="s">
        <v>106</v>
      </c>
      <c r="H449" s="122">
        <v>16</v>
      </c>
      <c r="I449" s="123"/>
      <c r="J449" s="122">
        <f>ROUND(I449*H449,3)</f>
        <v>0</v>
      </c>
      <c r="K449" s="124"/>
      <c r="L449" s="125"/>
      <c r="M449" s="126" t="s">
        <v>0</v>
      </c>
      <c r="N449" s="127" t="s">
        <v>31</v>
      </c>
      <c r="P449" s="98">
        <f>O449*H449</f>
        <v>0</v>
      </c>
      <c r="Q449" s="98">
        <v>0.40150000000000002</v>
      </c>
      <c r="R449" s="98">
        <f>Q449*H449</f>
        <v>6.4240000000000004</v>
      </c>
      <c r="S449" s="98">
        <v>0</v>
      </c>
      <c r="T449" s="99">
        <f>S449*H449</f>
        <v>0</v>
      </c>
      <c r="AR449" s="100" t="s">
        <v>124</v>
      </c>
      <c r="AT449" s="100" t="s">
        <v>184</v>
      </c>
      <c r="AU449" s="100" t="s">
        <v>90</v>
      </c>
      <c r="AY449" s="10" t="s">
        <v>83</v>
      </c>
      <c r="BE449" s="101">
        <f>IF(N449="základná",J449,0)</f>
        <v>0</v>
      </c>
      <c r="BF449" s="101">
        <f>IF(N449="znížená",J449,0)</f>
        <v>0</v>
      </c>
      <c r="BG449" s="101">
        <f>IF(N449="zákl. prenesená",J449,0)</f>
        <v>0</v>
      </c>
      <c r="BH449" s="101">
        <f>IF(N449="zníž. prenesená",J449,0)</f>
        <v>0</v>
      </c>
      <c r="BI449" s="101">
        <f>IF(N449="nulová",J449,0)</f>
        <v>0</v>
      </c>
      <c r="BJ449" s="10" t="s">
        <v>90</v>
      </c>
      <c r="BK449" s="102">
        <f>ROUND(I449*H449,3)</f>
        <v>0</v>
      </c>
      <c r="BL449" s="10" t="s">
        <v>89</v>
      </c>
      <c r="BM449" s="100" t="s">
        <v>566</v>
      </c>
    </row>
    <row r="450" spans="2:65" s="7" customFormat="1" ht="11.25" x14ac:dyDescent="0.2">
      <c r="B450" s="103"/>
      <c r="D450" s="104" t="s">
        <v>92</v>
      </c>
      <c r="E450" s="105" t="s">
        <v>0</v>
      </c>
      <c r="F450" s="106" t="s">
        <v>546</v>
      </c>
      <c r="H450" s="107">
        <v>16</v>
      </c>
      <c r="I450" s="108"/>
      <c r="L450" s="103"/>
      <c r="M450" s="109"/>
      <c r="T450" s="110"/>
      <c r="AT450" s="105" t="s">
        <v>92</v>
      </c>
      <c r="AU450" s="105" t="s">
        <v>90</v>
      </c>
      <c r="AV450" s="7" t="s">
        <v>90</v>
      </c>
      <c r="AW450" s="7" t="s">
        <v>21</v>
      </c>
      <c r="AX450" s="7" t="s">
        <v>48</v>
      </c>
      <c r="AY450" s="105" t="s">
        <v>83</v>
      </c>
    </row>
    <row r="451" spans="2:65" s="8" customFormat="1" ht="11.25" x14ac:dyDescent="0.2">
      <c r="B451" s="111"/>
      <c r="D451" s="104" t="s">
        <v>92</v>
      </c>
      <c r="E451" s="112" t="s">
        <v>0</v>
      </c>
      <c r="F451" s="113" t="s">
        <v>94</v>
      </c>
      <c r="H451" s="114">
        <v>16</v>
      </c>
      <c r="I451" s="115"/>
      <c r="L451" s="111"/>
      <c r="M451" s="116"/>
      <c r="T451" s="117"/>
      <c r="AT451" s="112" t="s">
        <v>92</v>
      </c>
      <c r="AU451" s="112" t="s">
        <v>90</v>
      </c>
      <c r="AV451" s="8" t="s">
        <v>89</v>
      </c>
      <c r="AW451" s="8" t="s">
        <v>21</v>
      </c>
      <c r="AX451" s="8" t="s">
        <v>49</v>
      </c>
      <c r="AY451" s="112" t="s">
        <v>83</v>
      </c>
    </row>
    <row r="452" spans="2:65" s="1" customFormat="1" ht="37.9" customHeight="1" x14ac:dyDescent="0.2">
      <c r="B452" s="88"/>
      <c r="C452" s="118" t="s">
        <v>567</v>
      </c>
      <c r="D452" s="118" t="s">
        <v>184</v>
      </c>
      <c r="E452" s="119" t="s">
        <v>568</v>
      </c>
      <c r="F452" s="120" t="s">
        <v>569</v>
      </c>
      <c r="G452" s="121" t="s">
        <v>106</v>
      </c>
      <c r="H452" s="122">
        <v>96</v>
      </c>
      <c r="I452" s="123"/>
      <c r="J452" s="122">
        <f>ROUND(I452*H452,3)</f>
        <v>0</v>
      </c>
      <c r="K452" s="124"/>
      <c r="L452" s="125"/>
      <c r="M452" s="126" t="s">
        <v>0</v>
      </c>
      <c r="N452" s="127" t="s">
        <v>31</v>
      </c>
      <c r="P452" s="98">
        <f>O452*H452</f>
        <v>0</v>
      </c>
      <c r="Q452" s="98">
        <v>0.40150000000000002</v>
      </c>
      <c r="R452" s="98">
        <f>Q452*H452</f>
        <v>38.544000000000004</v>
      </c>
      <c r="S452" s="98">
        <v>0</v>
      </c>
      <c r="T452" s="99">
        <f>S452*H452</f>
        <v>0</v>
      </c>
      <c r="AR452" s="100" t="s">
        <v>124</v>
      </c>
      <c r="AT452" s="100" t="s">
        <v>184</v>
      </c>
      <c r="AU452" s="100" t="s">
        <v>90</v>
      </c>
      <c r="AY452" s="10" t="s">
        <v>83</v>
      </c>
      <c r="BE452" s="101">
        <f>IF(N452="základná",J452,0)</f>
        <v>0</v>
      </c>
      <c r="BF452" s="101">
        <f>IF(N452="znížená",J452,0)</f>
        <v>0</v>
      </c>
      <c r="BG452" s="101">
        <f>IF(N452="zákl. prenesená",J452,0)</f>
        <v>0</v>
      </c>
      <c r="BH452" s="101">
        <f>IF(N452="zníž. prenesená",J452,0)</f>
        <v>0</v>
      </c>
      <c r="BI452" s="101">
        <f>IF(N452="nulová",J452,0)</f>
        <v>0</v>
      </c>
      <c r="BJ452" s="10" t="s">
        <v>90</v>
      </c>
      <c r="BK452" s="102">
        <f>ROUND(I452*H452,3)</f>
        <v>0</v>
      </c>
      <c r="BL452" s="10" t="s">
        <v>89</v>
      </c>
      <c r="BM452" s="100" t="s">
        <v>570</v>
      </c>
    </row>
    <row r="453" spans="2:65" s="7" customFormat="1" ht="11.25" x14ac:dyDescent="0.2">
      <c r="B453" s="103"/>
      <c r="D453" s="104" t="s">
        <v>92</v>
      </c>
      <c r="E453" s="105" t="s">
        <v>0</v>
      </c>
      <c r="F453" s="106" t="s">
        <v>540</v>
      </c>
      <c r="H453" s="107">
        <v>96</v>
      </c>
      <c r="I453" s="108"/>
      <c r="L453" s="103"/>
      <c r="M453" s="109"/>
      <c r="T453" s="110"/>
      <c r="AT453" s="105" t="s">
        <v>92</v>
      </c>
      <c r="AU453" s="105" t="s">
        <v>90</v>
      </c>
      <c r="AV453" s="7" t="s">
        <v>90</v>
      </c>
      <c r="AW453" s="7" t="s">
        <v>21</v>
      </c>
      <c r="AX453" s="7" t="s">
        <v>48</v>
      </c>
      <c r="AY453" s="105" t="s">
        <v>83</v>
      </c>
    </row>
    <row r="454" spans="2:65" s="8" customFormat="1" ht="11.25" x14ac:dyDescent="0.2">
      <c r="B454" s="111"/>
      <c r="D454" s="104" t="s">
        <v>92</v>
      </c>
      <c r="E454" s="112" t="s">
        <v>0</v>
      </c>
      <c r="F454" s="113" t="s">
        <v>94</v>
      </c>
      <c r="H454" s="114">
        <v>96</v>
      </c>
      <c r="I454" s="115"/>
      <c r="L454" s="111"/>
      <c r="M454" s="116"/>
      <c r="T454" s="117"/>
      <c r="AT454" s="112" t="s">
        <v>92</v>
      </c>
      <c r="AU454" s="112" t="s">
        <v>90</v>
      </c>
      <c r="AV454" s="8" t="s">
        <v>89</v>
      </c>
      <c r="AW454" s="8" t="s">
        <v>21</v>
      </c>
      <c r="AX454" s="8" t="s">
        <v>49</v>
      </c>
      <c r="AY454" s="112" t="s">
        <v>83</v>
      </c>
    </row>
    <row r="455" spans="2:65" s="1" customFormat="1" ht="37.9" customHeight="1" x14ac:dyDescent="0.2">
      <c r="B455" s="88"/>
      <c r="C455" s="89" t="s">
        <v>571</v>
      </c>
      <c r="D455" s="89" t="s">
        <v>85</v>
      </c>
      <c r="E455" s="90" t="s">
        <v>572</v>
      </c>
      <c r="F455" s="91" t="s">
        <v>573</v>
      </c>
      <c r="G455" s="92" t="s">
        <v>246</v>
      </c>
      <c r="H455" s="93">
        <v>15</v>
      </c>
      <c r="I455" s="94"/>
      <c r="J455" s="93">
        <f>ROUND(I455*H455,3)</f>
        <v>0</v>
      </c>
      <c r="K455" s="95"/>
      <c r="L455" s="19"/>
      <c r="M455" s="96" t="s">
        <v>0</v>
      </c>
      <c r="N455" s="97" t="s">
        <v>31</v>
      </c>
      <c r="P455" s="98">
        <f>O455*H455</f>
        <v>0</v>
      </c>
      <c r="Q455" s="98">
        <v>0</v>
      </c>
      <c r="R455" s="98">
        <f>Q455*H455</f>
        <v>0</v>
      </c>
      <c r="S455" s="98">
        <v>0</v>
      </c>
      <c r="T455" s="99">
        <f>S455*H455</f>
        <v>0</v>
      </c>
      <c r="AR455" s="100" t="s">
        <v>574</v>
      </c>
      <c r="AT455" s="100" t="s">
        <v>85</v>
      </c>
      <c r="AU455" s="100" t="s">
        <v>90</v>
      </c>
      <c r="AY455" s="10" t="s">
        <v>83</v>
      </c>
      <c r="BE455" s="101">
        <f>IF(N455="základná",J455,0)</f>
        <v>0</v>
      </c>
      <c r="BF455" s="101">
        <f>IF(N455="znížená",J455,0)</f>
        <v>0</v>
      </c>
      <c r="BG455" s="101">
        <f>IF(N455="zákl. prenesená",J455,0)</f>
        <v>0</v>
      </c>
      <c r="BH455" s="101">
        <f>IF(N455="zníž. prenesená",J455,0)</f>
        <v>0</v>
      </c>
      <c r="BI455" s="101">
        <f>IF(N455="nulová",J455,0)</f>
        <v>0</v>
      </c>
      <c r="BJ455" s="10" t="s">
        <v>90</v>
      </c>
      <c r="BK455" s="102">
        <f>ROUND(I455*H455,3)</f>
        <v>0</v>
      </c>
      <c r="BL455" s="10" t="s">
        <v>574</v>
      </c>
      <c r="BM455" s="100" t="s">
        <v>575</v>
      </c>
    </row>
    <row r="456" spans="2:65" s="7" customFormat="1" ht="11.25" x14ac:dyDescent="0.2">
      <c r="B456" s="103"/>
      <c r="D456" s="104" t="s">
        <v>92</v>
      </c>
      <c r="E456" s="105" t="s">
        <v>0</v>
      </c>
      <c r="F456" s="106" t="s">
        <v>164</v>
      </c>
      <c r="H456" s="107">
        <v>15</v>
      </c>
      <c r="I456" s="108"/>
      <c r="L456" s="103"/>
      <c r="M456" s="109"/>
      <c r="T456" s="110"/>
      <c r="AT456" s="105" t="s">
        <v>92</v>
      </c>
      <c r="AU456" s="105" t="s">
        <v>90</v>
      </c>
      <c r="AV456" s="7" t="s">
        <v>90</v>
      </c>
      <c r="AW456" s="7" t="s">
        <v>21</v>
      </c>
      <c r="AX456" s="7" t="s">
        <v>48</v>
      </c>
      <c r="AY456" s="105" t="s">
        <v>83</v>
      </c>
    </row>
    <row r="457" spans="2:65" s="8" customFormat="1" ht="11.25" x14ac:dyDescent="0.2">
      <c r="B457" s="111"/>
      <c r="D457" s="104" t="s">
        <v>92</v>
      </c>
      <c r="E457" s="112" t="s">
        <v>0</v>
      </c>
      <c r="F457" s="113" t="s">
        <v>94</v>
      </c>
      <c r="H457" s="114">
        <v>15</v>
      </c>
      <c r="I457" s="115"/>
      <c r="L457" s="111"/>
      <c r="M457" s="116"/>
      <c r="T457" s="117"/>
      <c r="AT457" s="112" t="s">
        <v>92</v>
      </c>
      <c r="AU457" s="112" t="s">
        <v>90</v>
      </c>
      <c r="AV457" s="8" t="s">
        <v>89</v>
      </c>
      <c r="AW457" s="8" t="s">
        <v>21</v>
      </c>
      <c r="AX457" s="8" t="s">
        <v>49</v>
      </c>
      <c r="AY457" s="112" t="s">
        <v>83</v>
      </c>
    </row>
    <row r="458" spans="2:65" s="1" customFormat="1" ht="16.5" customHeight="1" x14ac:dyDescent="0.2">
      <c r="B458" s="88"/>
      <c r="C458" s="89" t="s">
        <v>576</v>
      </c>
      <c r="D458" s="89" t="s">
        <v>85</v>
      </c>
      <c r="E458" s="90" t="s">
        <v>577</v>
      </c>
      <c r="F458" s="91" t="s">
        <v>578</v>
      </c>
      <c r="G458" s="92" t="s">
        <v>106</v>
      </c>
      <c r="H458" s="93">
        <v>225</v>
      </c>
      <c r="I458" s="94"/>
      <c r="J458" s="93">
        <f>ROUND(I458*H458,3)</f>
        <v>0</v>
      </c>
      <c r="K458" s="95"/>
      <c r="L458" s="19"/>
      <c r="M458" s="96" t="s">
        <v>0</v>
      </c>
      <c r="N458" s="97" t="s">
        <v>31</v>
      </c>
      <c r="P458" s="98">
        <f>O458*H458</f>
        <v>0</v>
      </c>
      <c r="Q458" s="98">
        <v>0</v>
      </c>
      <c r="R458" s="98">
        <f>Q458*H458</f>
        <v>0</v>
      </c>
      <c r="S458" s="98">
        <v>0</v>
      </c>
      <c r="T458" s="99">
        <f>S458*H458</f>
        <v>0</v>
      </c>
      <c r="AR458" s="100" t="s">
        <v>574</v>
      </c>
      <c r="AT458" s="100" t="s">
        <v>85</v>
      </c>
      <c r="AU458" s="100" t="s">
        <v>90</v>
      </c>
      <c r="AY458" s="10" t="s">
        <v>83</v>
      </c>
      <c r="BE458" s="101">
        <f>IF(N458="základná",J458,0)</f>
        <v>0</v>
      </c>
      <c r="BF458" s="101">
        <f>IF(N458="znížená",J458,0)</f>
        <v>0</v>
      </c>
      <c r="BG458" s="101">
        <f>IF(N458="zákl. prenesená",J458,0)</f>
        <v>0</v>
      </c>
      <c r="BH458" s="101">
        <f>IF(N458="zníž. prenesená",J458,0)</f>
        <v>0</v>
      </c>
      <c r="BI458" s="101">
        <f>IF(N458="nulová",J458,0)</f>
        <v>0</v>
      </c>
      <c r="BJ458" s="10" t="s">
        <v>90</v>
      </c>
      <c r="BK458" s="102">
        <f>ROUND(I458*H458,3)</f>
        <v>0</v>
      </c>
      <c r="BL458" s="10" t="s">
        <v>574</v>
      </c>
      <c r="BM458" s="100" t="s">
        <v>579</v>
      </c>
    </row>
    <row r="459" spans="2:65" s="7" customFormat="1" ht="11.25" x14ac:dyDescent="0.2">
      <c r="B459" s="103"/>
      <c r="D459" s="104" t="s">
        <v>92</v>
      </c>
      <c r="E459" s="105" t="s">
        <v>0</v>
      </c>
      <c r="F459" s="106" t="s">
        <v>580</v>
      </c>
      <c r="H459" s="107">
        <v>225</v>
      </c>
      <c r="I459" s="108"/>
      <c r="L459" s="103"/>
      <c r="M459" s="109"/>
      <c r="T459" s="110"/>
      <c r="AT459" s="105" t="s">
        <v>92</v>
      </c>
      <c r="AU459" s="105" t="s">
        <v>90</v>
      </c>
      <c r="AV459" s="7" t="s">
        <v>90</v>
      </c>
      <c r="AW459" s="7" t="s">
        <v>21</v>
      </c>
      <c r="AX459" s="7" t="s">
        <v>48</v>
      </c>
      <c r="AY459" s="105" t="s">
        <v>83</v>
      </c>
    </row>
    <row r="460" spans="2:65" s="8" customFormat="1" ht="11.25" x14ac:dyDescent="0.2">
      <c r="B460" s="111"/>
      <c r="D460" s="104" t="s">
        <v>92</v>
      </c>
      <c r="E460" s="112" t="s">
        <v>0</v>
      </c>
      <c r="F460" s="113" t="s">
        <v>94</v>
      </c>
      <c r="H460" s="114">
        <v>225</v>
      </c>
      <c r="I460" s="115"/>
      <c r="L460" s="111"/>
      <c r="M460" s="116"/>
      <c r="T460" s="117"/>
      <c r="AT460" s="112" t="s">
        <v>92</v>
      </c>
      <c r="AU460" s="112" t="s">
        <v>90</v>
      </c>
      <c r="AV460" s="8" t="s">
        <v>89</v>
      </c>
      <c r="AW460" s="8" t="s">
        <v>21</v>
      </c>
      <c r="AX460" s="8" t="s">
        <v>49</v>
      </c>
      <c r="AY460" s="112" t="s">
        <v>83</v>
      </c>
    </row>
    <row r="461" spans="2:65" s="1" customFormat="1" ht="24.2" customHeight="1" x14ac:dyDescent="0.2">
      <c r="B461" s="88"/>
      <c r="C461" s="89" t="s">
        <v>581</v>
      </c>
      <c r="D461" s="89" t="s">
        <v>85</v>
      </c>
      <c r="E461" s="90" t="s">
        <v>582</v>
      </c>
      <c r="F461" s="91" t="s">
        <v>583</v>
      </c>
      <c r="G461" s="92" t="s">
        <v>127</v>
      </c>
      <c r="H461" s="93">
        <v>168.2</v>
      </c>
      <c r="I461" s="94"/>
      <c r="J461" s="93">
        <f>ROUND(I461*H461,3)</f>
        <v>0</v>
      </c>
      <c r="K461" s="95"/>
      <c r="L461" s="19"/>
      <c r="M461" s="96" t="s">
        <v>0</v>
      </c>
      <c r="N461" s="97" t="s">
        <v>31</v>
      </c>
      <c r="P461" s="98">
        <f>O461*H461</f>
        <v>0</v>
      </c>
      <c r="Q461" s="98">
        <v>1.7262816000000001E-3</v>
      </c>
      <c r="R461" s="98">
        <f>Q461*H461</f>
        <v>0.29036056511999997</v>
      </c>
      <c r="S461" s="98">
        <v>2.4</v>
      </c>
      <c r="T461" s="99">
        <f>S461*H461</f>
        <v>403.67999999999995</v>
      </c>
      <c r="AR461" s="100" t="s">
        <v>89</v>
      </c>
      <c r="AT461" s="100" t="s">
        <v>85</v>
      </c>
      <c r="AU461" s="100" t="s">
        <v>90</v>
      </c>
      <c r="AY461" s="10" t="s">
        <v>83</v>
      </c>
      <c r="BE461" s="101">
        <f>IF(N461="základná",J461,0)</f>
        <v>0</v>
      </c>
      <c r="BF461" s="101">
        <f>IF(N461="znížená",J461,0)</f>
        <v>0</v>
      </c>
      <c r="BG461" s="101">
        <f>IF(N461="zákl. prenesená",J461,0)</f>
        <v>0</v>
      </c>
      <c r="BH461" s="101">
        <f>IF(N461="zníž. prenesená",J461,0)</f>
        <v>0</v>
      </c>
      <c r="BI461" s="101">
        <f>IF(N461="nulová",J461,0)</f>
        <v>0</v>
      </c>
      <c r="BJ461" s="10" t="s">
        <v>90</v>
      </c>
      <c r="BK461" s="102">
        <f>ROUND(I461*H461,3)</f>
        <v>0</v>
      </c>
      <c r="BL461" s="10" t="s">
        <v>89</v>
      </c>
      <c r="BM461" s="100" t="s">
        <v>584</v>
      </c>
    </row>
    <row r="462" spans="2:65" s="7" customFormat="1" ht="11.25" x14ac:dyDescent="0.2">
      <c r="B462" s="103"/>
      <c r="D462" s="104" t="s">
        <v>92</v>
      </c>
      <c r="E462" s="105" t="s">
        <v>0</v>
      </c>
      <c r="F462" s="106" t="s">
        <v>585</v>
      </c>
      <c r="H462" s="107">
        <v>168.2</v>
      </c>
      <c r="I462" s="108"/>
      <c r="L462" s="103"/>
      <c r="M462" s="109"/>
      <c r="T462" s="110"/>
      <c r="AT462" s="105" t="s">
        <v>92</v>
      </c>
      <c r="AU462" s="105" t="s">
        <v>90</v>
      </c>
      <c r="AV462" s="7" t="s">
        <v>90</v>
      </c>
      <c r="AW462" s="7" t="s">
        <v>21</v>
      </c>
      <c r="AX462" s="7" t="s">
        <v>48</v>
      </c>
      <c r="AY462" s="105" t="s">
        <v>83</v>
      </c>
    </row>
    <row r="463" spans="2:65" s="8" customFormat="1" ht="11.25" x14ac:dyDescent="0.2">
      <c r="B463" s="111"/>
      <c r="D463" s="104" t="s">
        <v>92</v>
      </c>
      <c r="E463" s="112" t="s">
        <v>0</v>
      </c>
      <c r="F463" s="113" t="s">
        <v>94</v>
      </c>
      <c r="H463" s="114">
        <v>168.2</v>
      </c>
      <c r="I463" s="115"/>
      <c r="L463" s="111"/>
      <c r="M463" s="116"/>
      <c r="T463" s="117"/>
      <c r="AT463" s="112" t="s">
        <v>92</v>
      </c>
      <c r="AU463" s="112" t="s">
        <v>90</v>
      </c>
      <c r="AV463" s="8" t="s">
        <v>89</v>
      </c>
      <c r="AW463" s="8" t="s">
        <v>21</v>
      </c>
      <c r="AX463" s="8" t="s">
        <v>49</v>
      </c>
      <c r="AY463" s="112" t="s">
        <v>83</v>
      </c>
    </row>
    <row r="464" spans="2:65" s="1" customFormat="1" ht="24.2" customHeight="1" x14ac:dyDescent="0.2">
      <c r="B464" s="88"/>
      <c r="C464" s="89" t="s">
        <v>586</v>
      </c>
      <c r="D464" s="89" t="s">
        <v>85</v>
      </c>
      <c r="E464" s="90" t="s">
        <v>587</v>
      </c>
      <c r="F464" s="91" t="s">
        <v>588</v>
      </c>
      <c r="G464" s="92" t="s">
        <v>106</v>
      </c>
      <c r="H464" s="93">
        <v>86</v>
      </c>
      <c r="I464" s="94"/>
      <c r="J464" s="93">
        <f>ROUND(I464*H464,3)</f>
        <v>0</v>
      </c>
      <c r="K464" s="95"/>
      <c r="L464" s="19"/>
      <c r="M464" s="96" t="s">
        <v>0</v>
      </c>
      <c r="N464" s="97" t="s">
        <v>31</v>
      </c>
      <c r="P464" s="98">
        <f>O464*H464</f>
        <v>0</v>
      </c>
      <c r="Q464" s="98">
        <v>0</v>
      </c>
      <c r="R464" s="98">
        <f>Q464*H464</f>
        <v>0</v>
      </c>
      <c r="S464" s="98">
        <v>3.5000000000000003E-2</v>
      </c>
      <c r="T464" s="99">
        <f>S464*H464</f>
        <v>3.0100000000000002</v>
      </c>
      <c r="AR464" s="100" t="s">
        <v>89</v>
      </c>
      <c r="AT464" s="100" t="s">
        <v>85</v>
      </c>
      <c r="AU464" s="100" t="s">
        <v>90</v>
      </c>
      <c r="AY464" s="10" t="s">
        <v>83</v>
      </c>
      <c r="BE464" s="101">
        <f>IF(N464="základná",J464,0)</f>
        <v>0</v>
      </c>
      <c r="BF464" s="101">
        <f>IF(N464="znížená",J464,0)</f>
        <v>0</v>
      </c>
      <c r="BG464" s="101">
        <f>IF(N464="zákl. prenesená",J464,0)</f>
        <v>0</v>
      </c>
      <c r="BH464" s="101">
        <f>IF(N464="zníž. prenesená",J464,0)</f>
        <v>0</v>
      </c>
      <c r="BI464" s="101">
        <f>IF(N464="nulová",J464,0)</f>
        <v>0</v>
      </c>
      <c r="BJ464" s="10" t="s">
        <v>90</v>
      </c>
      <c r="BK464" s="102">
        <f>ROUND(I464*H464,3)</f>
        <v>0</v>
      </c>
      <c r="BL464" s="10" t="s">
        <v>89</v>
      </c>
      <c r="BM464" s="100" t="s">
        <v>589</v>
      </c>
    </row>
    <row r="465" spans="2:65" s="7" customFormat="1" ht="11.25" x14ac:dyDescent="0.2">
      <c r="B465" s="103"/>
      <c r="D465" s="104" t="s">
        <v>92</v>
      </c>
      <c r="E465" s="105" t="s">
        <v>0</v>
      </c>
      <c r="F465" s="106" t="s">
        <v>237</v>
      </c>
      <c r="H465" s="107">
        <v>86</v>
      </c>
      <c r="I465" s="108"/>
      <c r="L465" s="103"/>
      <c r="M465" s="109"/>
      <c r="T465" s="110"/>
      <c r="AT465" s="105" t="s">
        <v>92</v>
      </c>
      <c r="AU465" s="105" t="s">
        <v>90</v>
      </c>
      <c r="AV465" s="7" t="s">
        <v>90</v>
      </c>
      <c r="AW465" s="7" t="s">
        <v>21</v>
      </c>
      <c r="AX465" s="7" t="s">
        <v>48</v>
      </c>
      <c r="AY465" s="105" t="s">
        <v>83</v>
      </c>
    </row>
    <row r="466" spans="2:65" s="8" customFormat="1" ht="11.25" x14ac:dyDescent="0.2">
      <c r="B466" s="111"/>
      <c r="D466" s="104" t="s">
        <v>92</v>
      </c>
      <c r="E466" s="112" t="s">
        <v>0</v>
      </c>
      <c r="F466" s="113" t="s">
        <v>94</v>
      </c>
      <c r="H466" s="114">
        <v>86</v>
      </c>
      <c r="I466" s="115"/>
      <c r="L466" s="111"/>
      <c r="M466" s="116"/>
      <c r="T466" s="117"/>
      <c r="AT466" s="112" t="s">
        <v>92</v>
      </c>
      <c r="AU466" s="112" t="s">
        <v>90</v>
      </c>
      <c r="AV466" s="8" t="s">
        <v>89</v>
      </c>
      <c r="AW466" s="8" t="s">
        <v>21</v>
      </c>
      <c r="AX466" s="8" t="s">
        <v>49</v>
      </c>
      <c r="AY466" s="112" t="s">
        <v>83</v>
      </c>
    </row>
    <row r="467" spans="2:65" s="1" customFormat="1" ht="24.2" customHeight="1" x14ac:dyDescent="0.2">
      <c r="B467" s="88"/>
      <c r="C467" s="89" t="s">
        <v>590</v>
      </c>
      <c r="D467" s="89" t="s">
        <v>85</v>
      </c>
      <c r="E467" s="90" t="s">
        <v>591</v>
      </c>
      <c r="F467" s="91" t="s">
        <v>592</v>
      </c>
      <c r="G467" s="92" t="s">
        <v>175</v>
      </c>
      <c r="H467" s="93">
        <v>4394.1319999999996</v>
      </c>
      <c r="I467" s="94"/>
      <c r="J467" s="93">
        <f>ROUND(I467*H467,3)</f>
        <v>0</v>
      </c>
      <c r="K467" s="95"/>
      <c r="L467" s="19"/>
      <c r="M467" s="96" t="s">
        <v>0</v>
      </c>
      <c r="N467" s="97" t="s">
        <v>31</v>
      </c>
      <c r="P467" s="98">
        <f>O467*H467</f>
        <v>0</v>
      </c>
      <c r="Q467" s="98">
        <v>0</v>
      </c>
      <c r="R467" s="98">
        <f>Q467*H467</f>
        <v>0</v>
      </c>
      <c r="S467" s="98">
        <v>0</v>
      </c>
      <c r="T467" s="99">
        <f>S467*H467</f>
        <v>0</v>
      </c>
      <c r="AR467" s="100" t="s">
        <v>89</v>
      </c>
      <c r="AT467" s="100" t="s">
        <v>85</v>
      </c>
      <c r="AU467" s="100" t="s">
        <v>90</v>
      </c>
      <c r="AY467" s="10" t="s">
        <v>83</v>
      </c>
      <c r="BE467" s="101">
        <f>IF(N467="základná",J467,0)</f>
        <v>0</v>
      </c>
      <c r="BF467" s="101">
        <f>IF(N467="znížená",J467,0)</f>
        <v>0</v>
      </c>
      <c r="BG467" s="101">
        <f>IF(N467="zákl. prenesená",J467,0)</f>
        <v>0</v>
      </c>
      <c r="BH467" s="101">
        <f>IF(N467="zníž. prenesená",J467,0)</f>
        <v>0</v>
      </c>
      <c r="BI467" s="101">
        <f>IF(N467="nulová",J467,0)</f>
        <v>0</v>
      </c>
      <c r="BJ467" s="10" t="s">
        <v>90</v>
      </c>
      <c r="BK467" s="102">
        <f>ROUND(I467*H467,3)</f>
        <v>0</v>
      </c>
      <c r="BL467" s="10" t="s">
        <v>89</v>
      </c>
      <c r="BM467" s="100" t="s">
        <v>593</v>
      </c>
    </row>
    <row r="468" spans="2:65" s="7" customFormat="1" ht="11.25" x14ac:dyDescent="0.2">
      <c r="B468" s="103"/>
      <c r="D468" s="104" t="s">
        <v>92</v>
      </c>
      <c r="E468" s="105" t="s">
        <v>0</v>
      </c>
      <c r="F468" s="106" t="s">
        <v>594</v>
      </c>
      <c r="H468" s="107">
        <v>2532.5720000000001</v>
      </c>
      <c r="I468" s="108"/>
      <c r="L468" s="103"/>
      <c r="M468" s="109"/>
      <c r="T468" s="110"/>
      <c r="AT468" s="105" t="s">
        <v>92</v>
      </c>
      <c r="AU468" s="105" t="s">
        <v>90</v>
      </c>
      <c r="AV468" s="7" t="s">
        <v>90</v>
      </c>
      <c r="AW468" s="7" t="s">
        <v>21</v>
      </c>
      <c r="AX468" s="7" t="s">
        <v>48</v>
      </c>
      <c r="AY468" s="105" t="s">
        <v>83</v>
      </c>
    </row>
    <row r="469" spans="2:65" s="7" customFormat="1" ht="11.25" x14ac:dyDescent="0.2">
      <c r="B469" s="103"/>
      <c r="D469" s="104" t="s">
        <v>92</v>
      </c>
      <c r="E469" s="105" t="s">
        <v>0</v>
      </c>
      <c r="F469" s="106" t="s">
        <v>595</v>
      </c>
      <c r="H469" s="107">
        <v>1861.56</v>
      </c>
      <c r="I469" s="108"/>
      <c r="L469" s="103"/>
      <c r="M469" s="109"/>
      <c r="T469" s="110"/>
      <c r="AT469" s="105" t="s">
        <v>92</v>
      </c>
      <c r="AU469" s="105" t="s">
        <v>90</v>
      </c>
      <c r="AV469" s="7" t="s">
        <v>90</v>
      </c>
      <c r="AW469" s="7" t="s">
        <v>21</v>
      </c>
      <c r="AX469" s="7" t="s">
        <v>48</v>
      </c>
      <c r="AY469" s="105" t="s">
        <v>83</v>
      </c>
    </row>
    <row r="470" spans="2:65" s="8" customFormat="1" ht="11.25" x14ac:dyDescent="0.2">
      <c r="B470" s="111"/>
      <c r="D470" s="104" t="s">
        <v>92</v>
      </c>
      <c r="E470" s="112" t="s">
        <v>0</v>
      </c>
      <c r="F470" s="113" t="s">
        <v>94</v>
      </c>
      <c r="H470" s="114">
        <v>4394.1319999999996</v>
      </c>
      <c r="I470" s="115"/>
      <c r="L470" s="111"/>
      <c r="M470" s="116"/>
      <c r="T470" s="117"/>
      <c r="AT470" s="112" t="s">
        <v>92</v>
      </c>
      <c r="AU470" s="112" t="s">
        <v>90</v>
      </c>
      <c r="AV470" s="8" t="s">
        <v>89</v>
      </c>
      <c r="AW470" s="8" t="s">
        <v>21</v>
      </c>
      <c r="AX470" s="8" t="s">
        <v>49</v>
      </c>
      <c r="AY470" s="112" t="s">
        <v>83</v>
      </c>
    </row>
    <row r="471" spans="2:65" s="1" customFormat="1" ht="33" customHeight="1" x14ac:dyDescent="0.2">
      <c r="B471" s="88"/>
      <c r="C471" s="89" t="s">
        <v>596</v>
      </c>
      <c r="D471" s="89" t="s">
        <v>85</v>
      </c>
      <c r="E471" s="90" t="s">
        <v>597</v>
      </c>
      <c r="F471" s="91" t="s">
        <v>598</v>
      </c>
      <c r="G471" s="92" t="s">
        <v>175</v>
      </c>
      <c r="H471" s="93">
        <v>61517.847999999998</v>
      </c>
      <c r="I471" s="94"/>
      <c r="J471" s="93">
        <f>ROUND(I471*H471,3)</f>
        <v>0</v>
      </c>
      <c r="K471" s="95"/>
      <c r="L471" s="19"/>
      <c r="M471" s="96" t="s">
        <v>0</v>
      </c>
      <c r="N471" s="97" t="s">
        <v>31</v>
      </c>
      <c r="P471" s="98">
        <f>O471*H471</f>
        <v>0</v>
      </c>
      <c r="Q471" s="98">
        <v>0</v>
      </c>
      <c r="R471" s="98">
        <f>Q471*H471</f>
        <v>0</v>
      </c>
      <c r="S471" s="98">
        <v>0</v>
      </c>
      <c r="T471" s="99">
        <f>S471*H471</f>
        <v>0</v>
      </c>
      <c r="AR471" s="100" t="s">
        <v>89</v>
      </c>
      <c r="AT471" s="100" t="s">
        <v>85</v>
      </c>
      <c r="AU471" s="100" t="s">
        <v>90</v>
      </c>
      <c r="AY471" s="10" t="s">
        <v>83</v>
      </c>
      <c r="BE471" s="101">
        <f>IF(N471="základná",J471,0)</f>
        <v>0</v>
      </c>
      <c r="BF471" s="101">
        <f>IF(N471="znížená",J471,0)</f>
        <v>0</v>
      </c>
      <c r="BG471" s="101">
        <f>IF(N471="zákl. prenesená",J471,0)</f>
        <v>0</v>
      </c>
      <c r="BH471" s="101">
        <f>IF(N471="zníž. prenesená",J471,0)</f>
        <v>0</v>
      </c>
      <c r="BI471" s="101">
        <f>IF(N471="nulová",J471,0)</f>
        <v>0</v>
      </c>
      <c r="BJ471" s="10" t="s">
        <v>90</v>
      </c>
      <c r="BK471" s="102">
        <f>ROUND(I471*H471,3)</f>
        <v>0</v>
      </c>
      <c r="BL471" s="10" t="s">
        <v>89</v>
      </c>
      <c r="BM471" s="100" t="s">
        <v>599</v>
      </c>
    </row>
    <row r="472" spans="2:65" s="7" customFormat="1" ht="11.25" x14ac:dyDescent="0.2">
      <c r="B472" s="103"/>
      <c r="D472" s="104" t="s">
        <v>92</v>
      </c>
      <c r="E472" s="105" t="s">
        <v>0</v>
      </c>
      <c r="F472" s="106" t="s">
        <v>600</v>
      </c>
      <c r="H472" s="107">
        <v>61517.847999999998</v>
      </c>
      <c r="I472" s="108"/>
      <c r="L472" s="103"/>
      <c r="M472" s="109"/>
      <c r="T472" s="110"/>
      <c r="AT472" s="105" t="s">
        <v>92</v>
      </c>
      <c r="AU472" s="105" t="s">
        <v>90</v>
      </c>
      <c r="AV472" s="7" t="s">
        <v>90</v>
      </c>
      <c r="AW472" s="7" t="s">
        <v>21</v>
      </c>
      <c r="AX472" s="7" t="s">
        <v>48</v>
      </c>
      <c r="AY472" s="105" t="s">
        <v>83</v>
      </c>
    </row>
    <row r="473" spans="2:65" s="8" customFormat="1" ht="11.25" x14ac:dyDescent="0.2">
      <c r="B473" s="111"/>
      <c r="D473" s="104" t="s">
        <v>92</v>
      </c>
      <c r="E473" s="112" t="s">
        <v>0</v>
      </c>
      <c r="F473" s="113" t="s">
        <v>94</v>
      </c>
      <c r="H473" s="114">
        <v>61517.847999999998</v>
      </c>
      <c r="I473" s="115"/>
      <c r="L473" s="111"/>
      <c r="M473" s="116"/>
      <c r="T473" s="117"/>
      <c r="AT473" s="112" t="s">
        <v>92</v>
      </c>
      <c r="AU473" s="112" t="s">
        <v>90</v>
      </c>
      <c r="AV473" s="8" t="s">
        <v>89</v>
      </c>
      <c r="AW473" s="8" t="s">
        <v>21</v>
      </c>
      <c r="AX473" s="8" t="s">
        <v>49</v>
      </c>
      <c r="AY473" s="112" t="s">
        <v>83</v>
      </c>
    </row>
    <row r="474" spans="2:65" s="1" customFormat="1" ht="24.2" customHeight="1" x14ac:dyDescent="0.2">
      <c r="B474" s="88"/>
      <c r="C474" s="89" t="s">
        <v>601</v>
      </c>
      <c r="D474" s="89" t="s">
        <v>85</v>
      </c>
      <c r="E474" s="90" t="s">
        <v>602</v>
      </c>
      <c r="F474" s="91" t="s">
        <v>603</v>
      </c>
      <c r="G474" s="92" t="s">
        <v>175</v>
      </c>
      <c r="H474" s="93">
        <v>4394.1319999999996</v>
      </c>
      <c r="I474" s="94"/>
      <c r="J474" s="93">
        <f>ROUND(I474*H474,3)</f>
        <v>0</v>
      </c>
      <c r="K474" s="95"/>
      <c r="L474" s="19"/>
      <c r="M474" s="96" t="s">
        <v>0</v>
      </c>
      <c r="N474" s="97" t="s">
        <v>31</v>
      </c>
      <c r="P474" s="98">
        <f>O474*H474</f>
        <v>0</v>
      </c>
      <c r="Q474" s="98">
        <v>0</v>
      </c>
      <c r="R474" s="98">
        <f>Q474*H474</f>
        <v>0</v>
      </c>
      <c r="S474" s="98">
        <v>0</v>
      </c>
      <c r="T474" s="99">
        <f>S474*H474</f>
        <v>0</v>
      </c>
      <c r="AR474" s="100" t="s">
        <v>89</v>
      </c>
      <c r="AT474" s="100" t="s">
        <v>85</v>
      </c>
      <c r="AU474" s="100" t="s">
        <v>90</v>
      </c>
      <c r="AY474" s="10" t="s">
        <v>83</v>
      </c>
      <c r="BE474" s="101">
        <f>IF(N474="základná",J474,0)</f>
        <v>0</v>
      </c>
      <c r="BF474" s="101">
        <f>IF(N474="znížená",J474,0)</f>
        <v>0</v>
      </c>
      <c r="BG474" s="101">
        <f>IF(N474="zákl. prenesená",J474,0)</f>
        <v>0</v>
      </c>
      <c r="BH474" s="101">
        <f>IF(N474="zníž. prenesená",J474,0)</f>
        <v>0</v>
      </c>
      <c r="BI474" s="101">
        <f>IF(N474="nulová",J474,0)</f>
        <v>0</v>
      </c>
      <c r="BJ474" s="10" t="s">
        <v>90</v>
      </c>
      <c r="BK474" s="102">
        <f>ROUND(I474*H474,3)</f>
        <v>0</v>
      </c>
      <c r="BL474" s="10" t="s">
        <v>89</v>
      </c>
      <c r="BM474" s="100" t="s">
        <v>604</v>
      </c>
    </row>
    <row r="475" spans="2:65" s="7" customFormat="1" ht="11.25" x14ac:dyDescent="0.2">
      <c r="B475" s="103"/>
      <c r="D475" s="104" t="s">
        <v>92</v>
      </c>
      <c r="E475" s="105" t="s">
        <v>0</v>
      </c>
      <c r="F475" s="106" t="s">
        <v>594</v>
      </c>
      <c r="H475" s="107">
        <v>2532.5720000000001</v>
      </c>
      <c r="I475" s="108"/>
      <c r="L475" s="103"/>
      <c r="M475" s="109"/>
      <c r="T475" s="110"/>
      <c r="AT475" s="105" t="s">
        <v>92</v>
      </c>
      <c r="AU475" s="105" t="s">
        <v>90</v>
      </c>
      <c r="AV475" s="7" t="s">
        <v>90</v>
      </c>
      <c r="AW475" s="7" t="s">
        <v>21</v>
      </c>
      <c r="AX475" s="7" t="s">
        <v>48</v>
      </c>
      <c r="AY475" s="105" t="s">
        <v>83</v>
      </c>
    </row>
    <row r="476" spans="2:65" s="7" customFormat="1" ht="11.25" x14ac:dyDescent="0.2">
      <c r="B476" s="103"/>
      <c r="D476" s="104" t="s">
        <v>92</v>
      </c>
      <c r="E476" s="105" t="s">
        <v>0</v>
      </c>
      <c r="F476" s="106" t="s">
        <v>605</v>
      </c>
      <c r="H476" s="107">
        <v>1861.56</v>
      </c>
      <c r="I476" s="108"/>
      <c r="L476" s="103"/>
      <c r="M476" s="109"/>
      <c r="T476" s="110"/>
      <c r="AT476" s="105" t="s">
        <v>92</v>
      </c>
      <c r="AU476" s="105" t="s">
        <v>90</v>
      </c>
      <c r="AV476" s="7" t="s">
        <v>90</v>
      </c>
      <c r="AW476" s="7" t="s">
        <v>21</v>
      </c>
      <c r="AX476" s="7" t="s">
        <v>48</v>
      </c>
      <c r="AY476" s="105" t="s">
        <v>83</v>
      </c>
    </row>
    <row r="477" spans="2:65" s="8" customFormat="1" ht="11.25" x14ac:dyDescent="0.2">
      <c r="B477" s="111"/>
      <c r="D477" s="104" t="s">
        <v>92</v>
      </c>
      <c r="E477" s="112" t="s">
        <v>0</v>
      </c>
      <c r="F477" s="113" t="s">
        <v>94</v>
      </c>
      <c r="H477" s="114">
        <v>4394.1319999999996</v>
      </c>
      <c r="I477" s="115"/>
      <c r="L477" s="111"/>
      <c r="M477" s="116"/>
      <c r="T477" s="117"/>
      <c r="AT477" s="112" t="s">
        <v>92</v>
      </c>
      <c r="AU477" s="112" t="s">
        <v>90</v>
      </c>
      <c r="AV477" s="8" t="s">
        <v>89</v>
      </c>
      <c r="AW477" s="8" t="s">
        <v>21</v>
      </c>
      <c r="AX477" s="8" t="s">
        <v>49</v>
      </c>
      <c r="AY477" s="112" t="s">
        <v>83</v>
      </c>
    </row>
    <row r="478" spans="2:65" s="1" customFormat="1" ht="24.2" customHeight="1" x14ac:dyDescent="0.2">
      <c r="B478" s="88"/>
      <c r="C478" s="89" t="s">
        <v>606</v>
      </c>
      <c r="D478" s="89" t="s">
        <v>85</v>
      </c>
      <c r="E478" s="90" t="s">
        <v>607</v>
      </c>
      <c r="F478" s="91" t="s">
        <v>608</v>
      </c>
      <c r="G478" s="92" t="s">
        <v>175</v>
      </c>
      <c r="H478" s="93">
        <v>1861.56</v>
      </c>
      <c r="I478" s="94"/>
      <c r="J478" s="93">
        <f>ROUND(I478*H478,3)</f>
        <v>0</v>
      </c>
      <c r="K478" s="95"/>
      <c r="L478" s="19"/>
      <c r="M478" s="96" t="s">
        <v>0</v>
      </c>
      <c r="N478" s="97" t="s">
        <v>31</v>
      </c>
      <c r="P478" s="98">
        <f>O478*H478</f>
        <v>0</v>
      </c>
      <c r="Q478" s="98">
        <v>0</v>
      </c>
      <c r="R478" s="98">
        <f>Q478*H478</f>
        <v>0</v>
      </c>
      <c r="S478" s="98">
        <v>0</v>
      </c>
      <c r="T478" s="99">
        <f>S478*H478</f>
        <v>0</v>
      </c>
      <c r="AR478" s="100" t="s">
        <v>89</v>
      </c>
      <c r="AT478" s="100" t="s">
        <v>85</v>
      </c>
      <c r="AU478" s="100" t="s">
        <v>90</v>
      </c>
      <c r="AY478" s="10" t="s">
        <v>83</v>
      </c>
      <c r="BE478" s="101">
        <f>IF(N478="základná",J478,0)</f>
        <v>0</v>
      </c>
      <c r="BF478" s="101">
        <f>IF(N478="znížená",J478,0)</f>
        <v>0</v>
      </c>
      <c r="BG478" s="101">
        <f>IF(N478="zákl. prenesená",J478,0)</f>
        <v>0</v>
      </c>
      <c r="BH478" s="101">
        <f>IF(N478="zníž. prenesená",J478,0)</f>
        <v>0</v>
      </c>
      <c r="BI478" s="101">
        <f>IF(N478="nulová",J478,0)</f>
        <v>0</v>
      </c>
      <c r="BJ478" s="10" t="s">
        <v>90</v>
      </c>
      <c r="BK478" s="102">
        <f>ROUND(I478*H478,3)</f>
        <v>0</v>
      </c>
      <c r="BL478" s="10" t="s">
        <v>89</v>
      </c>
      <c r="BM478" s="100" t="s">
        <v>609</v>
      </c>
    </row>
    <row r="479" spans="2:65" s="7" customFormat="1" ht="11.25" x14ac:dyDescent="0.2">
      <c r="B479" s="103"/>
      <c r="D479" s="104" t="s">
        <v>92</v>
      </c>
      <c r="E479" s="105" t="s">
        <v>0</v>
      </c>
      <c r="F479" s="106" t="s">
        <v>610</v>
      </c>
      <c r="H479" s="107">
        <v>8.9700000000000006</v>
      </c>
      <c r="I479" s="108"/>
      <c r="L479" s="103"/>
      <c r="M479" s="109"/>
      <c r="T479" s="110"/>
      <c r="AT479" s="105" t="s">
        <v>92</v>
      </c>
      <c r="AU479" s="105" t="s">
        <v>90</v>
      </c>
      <c r="AV479" s="7" t="s">
        <v>90</v>
      </c>
      <c r="AW479" s="7" t="s">
        <v>21</v>
      </c>
      <c r="AX479" s="7" t="s">
        <v>48</v>
      </c>
      <c r="AY479" s="105" t="s">
        <v>83</v>
      </c>
    </row>
    <row r="480" spans="2:65" s="7" customFormat="1" ht="11.25" x14ac:dyDescent="0.2">
      <c r="B480" s="103"/>
      <c r="D480" s="104" t="s">
        <v>92</v>
      </c>
      <c r="E480" s="105" t="s">
        <v>0</v>
      </c>
      <c r="F480" s="106" t="s">
        <v>611</v>
      </c>
      <c r="H480" s="107">
        <v>1356</v>
      </c>
      <c r="I480" s="108"/>
      <c r="L480" s="103"/>
      <c r="M480" s="109"/>
      <c r="T480" s="110"/>
      <c r="AT480" s="105" t="s">
        <v>92</v>
      </c>
      <c r="AU480" s="105" t="s">
        <v>90</v>
      </c>
      <c r="AV480" s="7" t="s">
        <v>90</v>
      </c>
      <c r="AW480" s="7" t="s">
        <v>21</v>
      </c>
      <c r="AX480" s="7" t="s">
        <v>48</v>
      </c>
      <c r="AY480" s="105" t="s">
        <v>83</v>
      </c>
    </row>
    <row r="481" spans="2:65" s="7" customFormat="1" ht="11.25" x14ac:dyDescent="0.2">
      <c r="B481" s="103"/>
      <c r="D481" s="104" t="s">
        <v>92</v>
      </c>
      <c r="E481" s="105" t="s">
        <v>0</v>
      </c>
      <c r="F481" s="106" t="s">
        <v>612</v>
      </c>
      <c r="H481" s="107">
        <v>89.9</v>
      </c>
      <c r="I481" s="108"/>
      <c r="L481" s="103"/>
      <c r="M481" s="109"/>
      <c r="T481" s="110"/>
      <c r="AT481" s="105" t="s">
        <v>92</v>
      </c>
      <c r="AU481" s="105" t="s">
        <v>90</v>
      </c>
      <c r="AV481" s="7" t="s">
        <v>90</v>
      </c>
      <c r="AW481" s="7" t="s">
        <v>21</v>
      </c>
      <c r="AX481" s="7" t="s">
        <v>48</v>
      </c>
      <c r="AY481" s="105" t="s">
        <v>83</v>
      </c>
    </row>
    <row r="482" spans="2:65" s="7" customFormat="1" ht="11.25" x14ac:dyDescent="0.2">
      <c r="B482" s="103"/>
      <c r="D482" s="104" t="s">
        <v>92</v>
      </c>
      <c r="E482" s="105" t="s">
        <v>0</v>
      </c>
      <c r="F482" s="106" t="s">
        <v>613</v>
      </c>
      <c r="H482" s="107">
        <v>403.68</v>
      </c>
      <c r="I482" s="108"/>
      <c r="L482" s="103"/>
      <c r="M482" s="109"/>
      <c r="T482" s="110"/>
      <c r="AT482" s="105" t="s">
        <v>92</v>
      </c>
      <c r="AU482" s="105" t="s">
        <v>90</v>
      </c>
      <c r="AV482" s="7" t="s">
        <v>90</v>
      </c>
      <c r="AW482" s="7" t="s">
        <v>21</v>
      </c>
      <c r="AX482" s="7" t="s">
        <v>48</v>
      </c>
      <c r="AY482" s="105" t="s">
        <v>83</v>
      </c>
    </row>
    <row r="483" spans="2:65" s="7" customFormat="1" ht="11.25" x14ac:dyDescent="0.2">
      <c r="B483" s="103"/>
      <c r="D483" s="104" t="s">
        <v>92</v>
      </c>
      <c r="E483" s="105" t="s">
        <v>0</v>
      </c>
      <c r="F483" s="106" t="s">
        <v>614</v>
      </c>
      <c r="H483" s="107">
        <v>3.01</v>
      </c>
      <c r="I483" s="108"/>
      <c r="L483" s="103"/>
      <c r="M483" s="109"/>
      <c r="T483" s="110"/>
      <c r="AT483" s="105" t="s">
        <v>92</v>
      </c>
      <c r="AU483" s="105" t="s">
        <v>90</v>
      </c>
      <c r="AV483" s="7" t="s">
        <v>90</v>
      </c>
      <c r="AW483" s="7" t="s">
        <v>21</v>
      </c>
      <c r="AX483" s="7" t="s">
        <v>48</v>
      </c>
      <c r="AY483" s="105" t="s">
        <v>83</v>
      </c>
    </row>
    <row r="484" spans="2:65" s="8" customFormat="1" ht="11.25" x14ac:dyDescent="0.2">
      <c r="B484" s="111"/>
      <c r="D484" s="104" t="s">
        <v>92</v>
      </c>
      <c r="E484" s="112" t="s">
        <v>0</v>
      </c>
      <c r="F484" s="113" t="s">
        <v>94</v>
      </c>
      <c r="H484" s="114">
        <v>1861.56</v>
      </c>
      <c r="I484" s="115"/>
      <c r="L484" s="111"/>
      <c r="M484" s="116"/>
      <c r="T484" s="117"/>
      <c r="AT484" s="112" t="s">
        <v>92</v>
      </c>
      <c r="AU484" s="112" t="s">
        <v>90</v>
      </c>
      <c r="AV484" s="8" t="s">
        <v>89</v>
      </c>
      <c r="AW484" s="8" t="s">
        <v>21</v>
      </c>
      <c r="AX484" s="8" t="s">
        <v>49</v>
      </c>
      <c r="AY484" s="112" t="s">
        <v>83</v>
      </c>
    </row>
    <row r="485" spans="2:65" s="1" customFormat="1" ht="24.2" customHeight="1" x14ac:dyDescent="0.2">
      <c r="B485" s="88"/>
      <c r="C485" s="89" t="s">
        <v>615</v>
      </c>
      <c r="D485" s="89" t="s">
        <v>85</v>
      </c>
      <c r="E485" s="90" t="s">
        <v>616</v>
      </c>
      <c r="F485" s="91" t="s">
        <v>617</v>
      </c>
      <c r="G485" s="92" t="s">
        <v>175</v>
      </c>
      <c r="H485" s="93">
        <v>2532.5720000000001</v>
      </c>
      <c r="I485" s="94"/>
      <c r="J485" s="93">
        <f>ROUND(I485*H485,3)</f>
        <v>0</v>
      </c>
      <c r="K485" s="95"/>
      <c r="L485" s="19"/>
      <c r="M485" s="96" t="s">
        <v>0</v>
      </c>
      <c r="N485" s="97" t="s">
        <v>31</v>
      </c>
      <c r="P485" s="98">
        <f>O485*H485</f>
        <v>0</v>
      </c>
      <c r="Q485" s="98">
        <v>0</v>
      </c>
      <c r="R485" s="98">
        <f>Q485*H485</f>
        <v>0</v>
      </c>
      <c r="S485" s="98">
        <v>0</v>
      </c>
      <c r="T485" s="99">
        <f>S485*H485</f>
        <v>0</v>
      </c>
      <c r="AR485" s="100" t="s">
        <v>89</v>
      </c>
      <c r="AT485" s="100" t="s">
        <v>85</v>
      </c>
      <c r="AU485" s="100" t="s">
        <v>90</v>
      </c>
      <c r="AY485" s="10" t="s">
        <v>83</v>
      </c>
      <c r="BE485" s="101">
        <f>IF(N485="základná",J485,0)</f>
        <v>0</v>
      </c>
      <c r="BF485" s="101">
        <f>IF(N485="znížená",J485,0)</f>
        <v>0</v>
      </c>
      <c r="BG485" s="101">
        <f>IF(N485="zákl. prenesená",J485,0)</f>
        <v>0</v>
      </c>
      <c r="BH485" s="101">
        <f>IF(N485="zníž. prenesená",J485,0)</f>
        <v>0</v>
      </c>
      <c r="BI485" s="101">
        <f>IF(N485="nulová",J485,0)</f>
        <v>0</v>
      </c>
      <c r="BJ485" s="10" t="s">
        <v>90</v>
      </c>
      <c r="BK485" s="102">
        <f>ROUND(I485*H485,3)</f>
        <v>0</v>
      </c>
      <c r="BL485" s="10" t="s">
        <v>89</v>
      </c>
      <c r="BM485" s="100" t="s">
        <v>618</v>
      </c>
    </row>
    <row r="486" spans="2:65" s="7" customFormat="1" ht="11.25" x14ac:dyDescent="0.2">
      <c r="B486" s="103"/>
      <c r="D486" s="104" t="s">
        <v>92</v>
      </c>
      <c r="E486" s="105" t="s">
        <v>0</v>
      </c>
      <c r="F486" s="106" t="s">
        <v>619</v>
      </c>
      <c r="H486" s="107">
        <v>1989.0740000000001</v>
      </c>
      <c r="I486" s="108"/>
      <c r="L486" s="103"/>
      <c r="M486" s="109"/>
      <c r="T486" s="110"/>
      <c r="AT486" s="105" t="s">
        <v>92</v>
      </c>
      <c r="AU486" s="105" t="s">
        <v>90</v>
      </c>
      <c r="AV486" s="7" t="s">
        <v>90</v>
      </c>
      <c r="AW486" s="7" t="s">
        <v>21</v>
      </c>
      <c r="AX486" s="7" t="s">
        <v>48</v>
      </c>
      <c r="AY486" s="105" t="s">
        <v>83</v>
      </c>
    </row>
    <row r="487" spans="2:65" s="7" customFormat="1" ht="11.25" x14ac:dyDescent="0.2">
      <c r="B487" s="103"/>
      <c r="D487" s="104" t="s">
        <v>92</v>
      </c>
      <c r="E487" s="105" t="s">
        <v>0</v>
      </c>
      <c r="F487" s="106" t="s">
        <v>620</v>
      </c>
      <c r="H487" s="107">
        <v>52.625999999999998</v>
      </c>
      <c r="I487" s="108"/>
      <c r="L487" s="103"/>
      <c r="M487" s="109"/>
      <c r="T487" s="110"/>
      <c r="AT487" s="105" t="s">
        <v>92</v>
      </c>
      <c r="AU487" s="105" t="s">
        <v>90</v>
      </c>
      <c r="AV487" s="7" t="s">
        <v>90</v>
      </c>
      <c r="AW487" s="7" t="s">
        <v>21</v>
      </c>
      <c r="AX487" s="7" t="s">
        <v>48</v>
      </c>
      <c r="AY487" s="105" t="s">
        <v>83</v>
      </c>
    </row>
    <row r="488" spans="2:65" s="7" customFormat="1" ht="11.25" x14ac:dyDescent="0.2">
      <c r="B488" s="103"/>
      <c r="D488" s="104" t="s">
        <v>92</v>
      </c>
      <c r="E488" s="105" t="s">
        <v>0</v>
      </c>
      <c r="F488" s="106" t="s">
        <v>621</v>
      </c>
      <c r="H488" s="107">
        <v>490.87200000000001</v>
      </c>
      <c r="I488" s="108"/>
      <c r="L488" s="103"/>
      <c r="M488" s="109"/>
      <c r="T488" s="110"/>
      <c r="AT488" s="105" t="s">
        <v>92</v>
      </c>
      <c r="AU488" s="105" t="s">
        <v>90</v>
      </c>
      <c r="AV488" s="7" t="s">
        <v>90</v>
      </c>
      <c r="AW488" s="7" t="s">
        <v>21</v>
      </c>
      <c r="AX488" s="7" t="s">
        <v>48</v>
      </c>
      <c r="AY488" s="105" t="s">
        <v>83</v>
      </c>
    </row>
    <row r="489" spans="2:65" s="8" customFormat="1" ht="11.25" x14ac:dyDescent="0.2">
      <c r="B489" s="111"/>
      <c r="D489" s="104" t="s">
        <v>92</v>
      </c>
      <c r="E489" s="112" t="s">
        <v>0</v>
      </c>
      <c r="F489" s="113" t="s">
        <v>94</v>
      </c>
      <c r="H489" s="114">
        <v>2532.5720000000001</v>
      </c>
      <c r="I489" s="115"/>
      <c r="L489" s="111"/>
      <c r="M489" s="116"/>
      <c r="T489" s="117"/>
      <c r="AT489" s="112" t="s">
        <v>92</v>
      </c>
      <c r="AU489" s="112" t="s">
        <v>90</v>
      </c>
      <c r="AV489" s="8" t="s">
        <v>89</v>
      </c>
      <c r="AW489" s="8" t="s">
        <v>21</v>
      </c>
      <c r="AX489" s="8" t="s">
        <v>49</v>
      </c>
      <c r="AY489" s="112" t="s">
        <v>83</v>
      </c>
    </row>
    <row r="490" spans="2:65" s="6" customFormat="1" ht="22.9" customHeight="1" x14ac:dyDescent="0.2">
      <c r="B490" s="76"/>
      <c r="D490" s="77" t="s">
        <v>47</v>
      </c>
      <c r="E490" s="86" t="s">
        <v>586</v>
      </c>
      <c r="F490" s="86" t="s">
        <v>622</v>
      </c>
      <c r="I490" s="79"/>
      <c r="J490" s="87">
        <f>BK490</f>
        <v>0</v>
      </c>
      <c r="L490" s="76"/>
      <c r="M490" s="81"/>
      <c r="P490" s="82">
        <f>P491</f>
        <v>0</v>
      </c>
      <c r="R490" s="82">
        <f>R491</f>
        <v>0</v>
      </c>
      <c r="T490" s="83">
        <f>T491</f>
        <v>0</v>
      </c>
      <c r="AR490" s="77" t="s">
        <v>49</v>
      </c>
      <c r="AT490" s="84" t="s">
        <v>47</v>
      </c>
      <c r="AU490" s="84" t="s">
        <v>49</v>
      </c>
      <c r="AY490" s="77" t="s">
        <v>83</v>
      </c>
      <c r="BK490" s="85">
        <f>BK491</f>
        <v>0</v>
      </c>
    </row>
    <row r="491" spans="2:65" s="1" customFormat="1" ht="33" customHeight="1" x14ac:dyDescent="0.2">
      <c r="B491" s="88"/>
      <c r="C491" s="89" t="s">
        <v>623</v>
      </c>
      <c r="D491" s="89" t="s">
        <v>85</v>
      </c>
      <c r="E491" s="90" t="s">
        <v>624</v>
      </c>
      <c r="F491" s="91" t="s">
        <v>625</v>
      </c>
      <c r="G491" s="92" t="s">
        <v>175</v>
      </c>
      <c r="H491" s="93">
        <v>7358.5209999999997</v>
      </c>
      <c r="I491" s="94"/>
      <c r="J491" s="93">
        <f>ROUND(I491*H491,3)</f>
        <v>0</v>
      </c>
      <c r="K491" s="95"/>
      <c r="L491" s="19"/>
      <c r="M491" s="96" t="s">
        <v>0</v>
      </c>
      <c r="N491" s="97" t="s">
        <v>31</v>
      </c>
      <c r="P491" s="98">
        <f>O491*H491</f>
        <v>0</v>
      </c>
      <c r="Q491" s="98">
        <v>0</v>
      </c>
      <c r="R491" s="98">
        <f>Q491*H491</f>
        <v>0</v>
      </c>
      <c r="S491" s="98">
        <v>0</v>
      </c>
      <c r="T491" s="99">
        <f>S491*H491</f>
        <v>0</v>
      </c>
      <c r="AR491" s="100" t="s">
        <v>89</v>
      </c>
      <c r="AT491" s="100" t="s">
        <v>85</v>
      </c>
      <c r="AU491" s="100" t="s">
        <v>90</v>
      </c>
      <c r="AY491" s="10" t="s">
        <v>83</v>
      </c>
      <c r="BE491" s="101">
        <f>IF(N491="základná",J491,0)</f>
        <v>0</v>
      </c>
      <c r="BF491" s="101">
        <f>IF(N491="znížená",J491,0)</f>
        <v>0</v>
      </c>
      <c r="BG491" s="101">
        <f>IF(N491="zákl. prenesená",J491,0)</f>
        <v>0</v>
      </c>
      <c r="BH491" s="101">
        <f>IF(N491="zníž. prenesená",J491,0)</f>
        <v>0</v>
      </c>
      <c r="BI491" s="101">
        <f>IF(N491="nulová",J491,0)</f>
        <v>0</v>
      </c>
      <c r="BJ491" s="10" t="s">
        <v>90</v>
      </c>
      <c r="BK491" s="102">
        <f>ROUND(I491*H491,3)</f>
        <v>0</v>
      </c>
      <c r="BL491" s="10" t="s">
        <v>89</v>
      </c>
      <c r="BM491" s="100" t="s">
        <v>626</v>
      </c>
    </row>
    <row r="492" spans="2:65" s="6" customFormat="1" ht="25.9" customHeight="1" x14ac:dyDescent="0.2">
      <c r="B492" s="76"/>
      <c r="D492" s="77" t="s">
        <v>47</v>
      </c>
      <c r="E492" s="78" t="s">
        <v>627</v>
      </c>
      <c r="F492" s="78" t="s">
        <v>628</v>
      </c>
      <c r="I492" s="79"/>
      <c r="J492" s="80">
        <f>BK492</f>
        <v>0</v>
      </c>
      <c r="L492" s="76"/>
      <c r="M492" s="81"/>
      <c r="P492" s="82">
        <f>SUM(P493:P498)</f>
        <v>0</v>
      </c>
      <c r="R492" s="82">
        <f>SUM(R493:R498)</f>
        <v>0</v>
      </c>
      <c r="T492" s="83">
        <f>SUM(T493:T498)</f>
        <v>0</v>
      </c>
      <c r="AR492" s="77" t="s">
        <v>109</v>
      </c>
      <c r="AT492" s="84" t="s">
        <v>47</v>
      </c>
      <c r="AU492" s="84" t="s">
        <v>48</v>
      </c>
      <c r="AY492" s="77" t="s">
        <v>83</v>
      </c>
      <c r="BK492" s="85">
        <f>SUM(BK493:BK498)</f>
        <v>0</v>
      </c>
    </row>
    <row r="493" spans="2:65" s="1" customFormat="1" ht="44.25" customHeight="1" x14ac:dyDescent="0.2">
      <c r="B493" s="88"/>
      <c r="C493" s="89" t="s">
        <v>629</v>
      </c>
      <c r="D493" s="89" t="s">
        <v>85</v>
      </c>
      <c r="E493" s="90" t="s">
        <v>630</v>
      </c>
      <c r="F493" s="91" t="s">
        <v>631</v>
      </c>
      <c r="G493" s="92" t="s">
        <v>632</v>
      </c>
      <c r="H493" s="93">
        <v>1</v>
      </c>
      <c r="I493" s="94"/>
      <c r="J493" s="93">
        <f>ROUND(I493*H493,3)</f>
        <v>0</v>
      </c>
      <c r="K493" s="95"/>
      <c r="L493" s="19"/>
      <c r="M493" s="96" t="s">
        <v>0</v>
      </c>
      <c r="N493" s="97" t="s">
        <v>31</v>
      </c>
      <c r="P493" s="98">
        <f>O493*H493</f>
        <v>0</v>
      </c>
      <c r="Q493" s="98">
        <v>0</v>
      </c>
      <c r="R493" s="98">
        <f>Q493*H493</f>
        <v>0</v>
      </c>
      <c r="S493" s="98">
        <v>0</v>
      </c>
      <c r="T493" s="99">
        <f>S493*H493</f>
        <v>0</v>
      </c>
      <c r="AR493" s="100" t="s">
        <v>574</v>
      </c>
      <c r="AT493" s="100" t="s">
        <v>85</v>
      </c>
      <c r="AU493" s="100" t="s">
        <v>49</v>
      </c>
      <c r="AY493" s="10" t="s">
        <v>83</v>
      </c>
      <c r="BE493" s="101">
        <f>IF(N493="základná",J493,0)</f>
        <v>0</v>
      </c>
      <c r="BF493" s="101">
        <f>IF(N493="znížená",J493,0)</f>
        <v>0</v>
      </c>
      <c r="BG493" s="101">
        <f>IF(N493="zákl. prenesená",J493,0)</f>
        <v>0</v>
      </c>
      <c r="BH493" s="101">
        <f>IF(N493="zníž. prenesená",J493,0)</f>
        <v>0</v>
      </c>
      <c r="BI493" s="101">
        <f>IF(N493="nulová",J493,0)</f>
        <v>0</v>
      </c>
      <c r="BJ493" s="10" t="s">
        <v>90</v>
      </c>
      <c r="BK493" s="102">
        <f>ROUND(I493*H493,3)</f>
        <v>0</v>
      </c>
      <c r="BL493" s="10" t="s">
        <v>574</v>
      </c>
      <c r="BM493" s="100" t="s">
        <v>633</v>
      </c>
    </row>
    <row r="494" spans="2:65" s="7" customFormat="1" ht="11.25" x14ac:dyDescent="0.2">
      <c r="B494" s="103"/>
      <c r="D494" s="104" t="s">
        <v>92</v>
      </c>
      <c r="E494" s="105" t="s">
        <v>0</v>
      </c>
      <c r="F494" s="106" t="s">
        <v>49</v>
      </c>
      <c r="H494" s="107">
        <v>1</v>
      </c>
      <c r="I494" s="108"/>
      <c r="L494" s="103"/>
      <c r="M494" s="109"/>
      <c r="T494" s="110"/>
      <c r="AT494" s="105" t="s">
        <v>92</v>
      </c>
      <c r="AU494" s="105" t="s">
        <v>49</v>
      </c>
      <c r="AV494" s="7" t="s">
        <v>90</v>
      </c>
      <c r="AW494" s="7" t="s">
        <v>21</v>
      </c>
      <c r="AX494" s="7" t="s">
        <v>48</v>
      </c>
      <c r="AY494" s="105" t="s">
        <v>83</v>
      </c>
    </row>
    <row r="495" spans="2:65" s="8" customFormat="1" ht="11.25" x14ac:dyDescent="0.2">
      <c r="B495" s="111"/>
      <c r="D495" s="104" t="s">
        <v>92</v>
      </c>
      <c r="E495" s="112" t="s">
        <v>0</v>
      </c>
      <c r="F495" s="113" t="s">
        <v>94</v>
      </c>
      <c r="H495" s="114">
        <v>1</v>
      </c>
      <c r="I495" s="115"/>
      <c r="L495" s="111"/>
      <c r="M495" s="116"/>
      <c r="T495" s="117"/>
      <c r="AT495" s="112" t="s">
        <v>92</v>
      </c>
      <c r="AU495" s="112" t="s">
        <v>49</v>
      </c>
      <c r="AV495" s="8" t="s">
        <v>89</v>
      </c>
      <c r="AW495" s="8" t="s">
        <v>21</v>
      </c>
      <c r="AX495" s="8" t="s">
        <v>49</v>
      </c>
      <c r="AY495" s="112" t="s">
        <v>83</v>
      </c>
    </row>
    <row r="496" spans="2:65" s="1" customFormat="1" ht="24.2" customHeight="1" x14ac:dyDescent="0.2">
      <c r="B496" s="88"/>
      <c r="C496" s="89" t="s">
        <v>634</v>
      </c>
      <c r="D496" s="89" t="s">
        <v>85</v>
      </c>
      <c r="E496" s="90" t="s">
        <v>635</v>
      </c>
      <c r="F496" s="91" t="s">
        <v>636</v>
      </c>
      <c r="G496" s="92" t="s">
        <v>632</v>
      </c>
      <c r="H496" s="93">
        <v>1</v>
      </c>
      <c r="I496" s="94"/>
      <c r="J496" s="93">
        <f>ROUND(I496*H496,3)</f>
        <v>0</v>
      </c>
      <c r="K496" s="95"/>
      <c r="L496" s="19"/>
      <c r="M496" s="96" t="s">
        <v>0</v>
      </c>
      <c r="N496" s="97" t="s">
        <v>31</v>
      </c>
      <c r="P496" s="98">
        <f>O496*H496</f>
        <v>0</v>
      </c>
      <c r="Q496" s="98">
        <v>0</v>
      </c>
      <c r="R496" s="98">
        <f>Q496*H496</f>
        <v>0</v>
      </c>
      <c r="S496" s="98">
        <v>0</v>
      </c>
      <c r="T496" s="99">
        <f>S496*H496</f>
        <v>0</v>
      </c>
      <c r="AR496" s="100" t="s">
        <v>574</v>
      </c>
      <c r="AT496" s="100" t="s">
        <v>85</v>
      </c>
      <c r="AU496" s="100" t="s">
        <v>49</v>
      </c>
      <c r="AY496" s="10" t="s">
        <v>83</v>
      </c>
      <c r="BE496" s="101">
        <f>IF(N496="základná",J496,0)</f>
        <v>0</v>
      </c>
      <c r="BF496" s="101">
        <f>IF(N496="znížená",J496,0)</f>
        <v>0</v>
      </c>
      <c r="BG496" s="101">
        <f>IF(N496="zákl. prenesená",J496,0)</f>
        <v>0</v>
      </c>
      <c r="BH496" s="101">
        <f>IF(N496="zníž. prenesená",J496,0)</f>
        <v>0</v>
      </c>
      <c r="BI496" s="101">
        <f>IF(N496="nulová",J496,0)</f>
        <v>0</v>
      </c>
      <c r="BJ496" s="10" t="s">
        <v>90</v>
      </c>
      <c r="BK496" s="102">
        <f>ROUND(I496*H496,3)</f>
        <v>0</v>
      </c>
      <c r="BL496" s="10" t="s">
        <v>574</v>
      </c>
      <c r="BM496" s="100" t="s">
        <v>637</v>
      </c>
    </row>
    <row r="497" spans="2:51" s="7" customFormat="1" ht="11.25" x14ac:dyDescent="0.2">
      <c r="B497" s="103"/>
      <c r="D497" s="104" t="s">
        <v>92</v>
      </c>
      <c r="E497" s="105" t="s">
        <v>0</v>
      </c>
      <c r="F497" s="106" t="s">
        <v>49</v>
      </c>
      <c r="H497" s="107">
        <v>1</v>
      </c>
      <c r="I497" s="108"/>
      <c r="L497" s="103"/>
      <c r="M497" s="109"/>
      <c r="T497" s="110"/>
      <c r="AT497" s="105" t="s">
        <v>92</v>
      </c>
      <c r="AU497" s="105" t="s">
        <v>49</v>
      </c>
      <c r="AV497" s="7" t="s">
        <v>90</v>
      </c>
      <c r="AW497" s="7" t="s">
        <v>21</v>
      </c>
      <c r="AX497" s="7" t="s">
        <v>48</v>
      </c>
      <c r="AY497" s="105" t="s">
        <v>83</v>
      </c>
    </row>
    <row r="498" spans="2:51" s="8" customFormat="1" ht="11.25" x14ac:dyDescent="0.2">
      <c r="B498" s="111"/>
      <c r="D498" s="104" t="s">
        <v>92</v>
      </c>
      <c r="E498" s="112" t="s">
        <v>0</v>
      </c>
      <c r="F498" s="113" t="s">
        <v>94</v>
      </c>
      <c r="H498" s="114">
        <v>1</v>
      </c>
      <c r="I498" s="115"/>
      <c r="L498" s="111"/>
      <c r="M498" s="134"/>
      <c r="N498" s="135"/>
      <c r="O498" s="135"/>
      <c r="P498" s="135"/>
      <c r="Q498" s="135"/>
      <c r="R498" s="135"/>
      <c r="S498" s="135"/>
      <c r="T498" s="136"/>
      <c r="AT498" s="112" t="s">
        <v>92</v>
      </c>
      <c r="AU498" s="112" t="s">
        <v>49</v>
      </c>
      <c r="AV498" s="8" t="s">
        <v>89</v>
      </c>
      <c r="AW498" s="8" t="s">
        <v>21</v>
      </c>
      <c r="AX498" s="8" t="s">
        <v>49</v>
      </c>
      <c r="AY498" s="112" t="s">
        <v>83</v>
      </c>
    </row>
    <row r="499" spans="2:51" s="1" customFormat="1" ht="6.95" customHeight="1" x14ac:dyDescent="0.2">
      <c r="B499" s="26"/>
      <c r="C499" s="27"/>
      <c r="D499" s="27"/>
      <c r="E499" s="27"/>
      <c r="F499" s="27"/>
      <c r="G499" s="27"/>
      <c r="H499" s="27"/>
      <c r="I499" s="27"/>
      <c r="J499" s="27"/>
      <c r="K499" s="27"/>
      <c r="L499" s="19"/>
    </row>
  </sheetData>
  <autoFilter ref="C125:K498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SO 101-00 - Oprava miestn...</vt:lpstr>
      <vt:lpstr>'SO 101-00 - Oprava miestn...'!Názvy_tlače</vt:lpstr>
      <vt:lpstr>'SO 101-00 - Oprava miestn...'!Oblasť_tlače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2023-07-20T11:21:36Z</dcterms:created>
  <dcterms:modified xsi:type="dcterms:W3CDTF">2023-07-21T09:49:04Z</dcterms:modified>
</cp:coreProperties>
</file>