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10" activeTab="0"/>
  </bookViews>
  <sheets>
    <sheet name="Výkaz Výmer" sheetId="1" r:id="rId1"/>
  </sheets>
  <definedNames>
    <definedName name="Cena">#REF!</definedName>
    <definedName name="CU">#REF!</definedName>
    <definedName name="KCN">#REF!</definedName>
    <definedName name="KodPolozky">#REF!</definedName>
    <definedName name="MC">#REF!</definedName>
    <definedName name="MJ">#REF!</definedName>
    <definedName name="_xlnm.Print_Area" localSheetId="0">'Výkaz Výmer'!$A$1:$H$113</definedName>
    <definedName name="PopisPolozky">#REF!</definedName>
    <definedName name="PorCislo">#REF!</definedName>
    <definedName name="Pracnost">#REF!</definedName>
    <definedName name="Zdroj">#REF!</definedName>
  </definedNames>
  <calcPr fullCalcOnLoad="1"/>
</workbook>
</file>

<file path=xl/sharedStrings.xml><?xml version="1.0" encoding="utf-8"?>
<sst xmlns="http://schemas.openxmlformats.org/spreadsheetml/2006/main" count="298" uniqueCount="122">
  <si>
    <t>Stavba :</t>
  </si>
  <si>
    <t>Objekt :</t>
  </si>
  <si>
    <t>P.č.</t>
  </si>
  <si>
    <t>MJ</t>
  </si>
  <si>
    <t>Počet</t>
  </si>
  <si>
    <t>%</t>
  </si>
  <si>
    <t>podružný materiál</t>
  </si>
  <si>
    <t>spolu</t>
  </si>
  <si>
    <t>doprava</t>
  </si>
  <si>
    <t>HZS a revízia</t>
  </si>
  <si>
    <t>&gt;</t>
  </si>
  <si>
    <t>zariadenie staveniska</t>
  </si>
  <si>
    <t>KCN</t>
  </si>
  <si>
    <t>Kód Položky</t>
  </si>
  <si>
    <t>Popis Položky</t>
  </si>
  <si>
    <t>ks</t>
  </si>
  <si>
    <t>m</t>
  </si>
  <si>
    <t>hod</t>
  </si>
  <si>
    <t>Geodetické zameranie</t>
  </si>
  <si>
    <t>t</t>
  </si>
  <si>
    <t>Úradná skúška</t>
  </si>
  <si>
    <t>Východisková revízia</t>
  </si>
  <si>
    <t>MC</t>
  </si>
  <si>
    <t>Cena</t>
  </si>
  <si>
    <t>Cena za dielo bez DPH</t>
  </si>
  <si>
    <t>DPH 20 %</t>
  </si>
  <si>
    <t>Cena za dielo s DPH</t>
  </si>
  <si>
    <t>Modernizácia ET - Vajnorská radiála</t>
  </si>
  <si>
    <t>Materiál a práca</t>
  </si>
  <si>
    <t>MatMont</t>
  </si>
  <si>
    <t>SPOLU</t>
  </si>
  <si>
    <t>Spojkovanie kábla AYKFY 1x500 vrátane materiálu spojky</t>
  </si>
  <si>
    <t>položenie trakčného kábla AYKCY 1x500 vrátane dodávky kábla a ziadenia pieskového lôžka</t>
  </si>
  <si>
    <t>ukončenie trakčného kábla AYKCY 1x500 okom vrátane dodávky oka a zapojenia</t>
  </si>
  <si>
    <t>vyspravenie existujúceho základu pre trakčný rozvádzač - TRP, TRM</t>
  </si>
  <si>
    <t>Osadenie trakčného rozvádzača komplet vrátane dodávky TRP so 6-mi odpojovačmi</t>
  </si>
  <si>
    <t>Osadenie trakčného rozvádzača komplet vrátane dodávky TRM bez odpojovačov</t>
  </si>
  <si>
    <t>Osadenie ochranných trubiek na TS napájacieho bodu vrátane pripáskovania systémom Bandimex</t>
  </si>
  <si>
    <t>Osadenie bleskoistky napájacieho bodu na TS vrátane dodávky a zriadenia uzemnenia</t>
  </si>
  <si>
    <t>Skrinka meracej svorky uzemnenia bleskoistky</t>
  </si>
  <si>
    <t>osadenie skrinky meracej svorky uzemnenia bleskoistky</t>
  </si>
  <si>
    <t xml:space="preserve">Kábel CHBU 1x50 </t>
  </si>
  <si>
    <t xml:space="preserve">Kábel CHBU 1x120 </t>
  </si>
  <si>
    <t>Kábel CHBU 1x185</t>
  </si>
  <si>
    <t>Cu káblové oko lisovacie 185x16 Ku-L</t>
  </si>
  <si>
    <t>Cu káblové oko lisovacie 50x16 Ku-L</t>
  </si>
  <si>
    <t>Cu káblové oko lisovacie 120x16 Ku-L</t>
  </si>
  <si>
    <t>Koľajová skrinka malá KSM osadenie + dodávka</t>
  </si>
  <si>
    <t>Zriadenie uzemnenia bleskoistky + dodávka (ZD 2x,  Rz=max 10 Ohm)</t>
  </si>
  <si>
    <t>Práca elektromontéra všeobecne</t>
  </si>
  <si>
    <t>Výkop ryhy 0,3 x 0,7 m ručne v zeleni</t>
  </si>
  <si>
    <t>Výkop ryhy 0,3 x 0,55 m ručne chodnik dlažba/asfalt</t>
  </si>
  <si>
    <t>Výkop ryhy 0,3 x 0,7 m ručne chodnik dlažba/asfalt</t>
  </si>
  <si>
    <t>Výkop ryhy 0,45 x 0,9 m ručne v zeleni</t>
  </si>
  <si>
    <t>Výkop ryhy 0,45 x 0,7 m ručne chodnik dlažba/asfalt</t>
  </si>
  <si>
    <t>Položenie chráničiek v ceste / ET vrátane dodávky chráničiek FX-KVS D110</t>
  </si>
  <si>
    <t>Obetónovanie chráničiek v ceste / ET</t>
  </si>
  <si>
    <t>Osadenie KARI rohože vrátane dodávky</t>
  </si>
  <si>
    <t>Mechanická ochrana osadenie vrátane dodávky</t>
  </si>
  <si>
    <t>Výstražná folia položenie vrátane dodávky</t>
  </si>
  <si>
    <t>Zához ryhy 0,3 x 0,7 m ručne v zeleni</t>
  </si>
  <si>
    <t>Zához ryhy 0,3 x 0,55 m ručne chodnik dlažba</t>
  </si>
  <si>
    <t>Zához ryhy 0,3 x 0,7 m ručne chodnik dlažba</t>
  </si>
  <si>
    <t>Zához ryhy 0,45 x 0,9 m ručne v zeleni</t>
  </si>
  <si>
    <t>Zához ryhy 0,45 x 0,7 m ručne chodnik dlažba</t>
  </si>
  <si>
    <t>Zarezanie asfaltu do hrúbky 5 cm</t>
  </si>
  <si>
    <t>Búranie asfaltu do hrúbky 5 cm</t>
  </si>
  <si>
    <t>Zarezanie betónu do hrúbky 10 cm - chodník</t>
  </si>
  <si>
    <t>Búranie betónu do hrúbky 10 cm - chodník</t>
  </si>
  <si>
    <t>Zarezanie asfaltu do hrúbky 7 cm-cesta</t>
  </si>
  <si>
    <t>Búranie asfaltu do hrúbky 7cm-cesta</t>
  </si>
  <si>
    <t>Zarezanie betónu do hrúbky 20 cm-cesta</t>
  </si>
  <si>
    <t>Búranie betónu do hrúbky 20 cm-cesta</t>
  </si>
  <si>
    <t>Betónovanie všeobecne - cesta</t>
  </si>
  <si>
    <t>Betónovanie všeobecne - chodník</t>
  </si>
  <si>
    <t>Asfaltovanie do hrúbky 5 cm - chodník</t>
  </si>
  <si>
    <t>Asfaltovanie do hrúbky 7 cm - cesta</t>
  </si>
  <si>
    <t>Odvoz a likvidácia odpadu - betón</t>
  </si>
  <si>
    <t>Odvoz a likvidácia odpadu - asfalt</t>
  </si>
  <si>
    <t>Odvoz a likvidácia odpadu - zemina</t>
  </si>
  <si>
    <t>Identifikácia káblov DPB, a.s.</t>
  </si>
  <si>
    <t>Vytýčenie káblov DPB, a.s.</t>
  </si>
  <si>
    <t>Demontáž kábel.lôžka do š.50cm,odvoz a likvidácia</t>
  </si>
  <si>
    <t>Manipulácia kábla pred demonážou kábla ,zaistenie kábla</t>
  </si>
  <si>
    <t>Demontáž kábla s odvozom na skládku</t>
  </si>
  <si>
    <t>Poplatok za skládku - AYKFY kábel 1x500</t>
  </si>
  <si>
    <t>Zahumusovanie ryhy do š 50 cm a hr.10cm</t>
  </si>
  <si>
    <t>Zatravnenie ryhy do š 50 cm -travnikový koberec</t>
  </si>
  <si>
    <t>Zakrytie výkopu železnou platňou</t>
  </si>
  <si>
    <t>Dočasné dopravné značenie</t>
  </si>
  <si>
    <t xml:space="preserve">Odstránenie porastu </t>
  </si>
  <si>
    <t>Manipulácie v trakčnej sieti - B - príkaz</t>
  </si>
  <si>
    <t>SO-01 ET Tomášikova - Vozovňa.</t>
  </si>
  <si>
    <t>Výkop ryhy 0,45 x 1,1 m ručne cesta X-X, Y-Y a Z-Z</t>
  </si>
  <si>
    <t>Výkop ryhy 0,75 x 1,1 m ručne cesta W-W</t>
  </si>
  <si>
    <t>Zához ryhy 0,45 x 1,1 m ručne cesta X-X, Y-Y a Z-Z</t>
  </si>
  <si>
    <t>Zához ryhy 0,75 x 1,1 m ručne cesta W-W</t>
  </si>
  <si>
    <t>SO-01.4.1 Modernizácia trakčných káblov DPB, a.s. - Meniareň Februárka</t>
  </si>
  <si>
    <t>SO-01.4.2 Modernizácia trakčných káblov DPB, a.s. - Meniareň Trnávka</t>
  </si>
  <si>
    <t>demontáž existujúceho trakčného rozvádzača - TRP, TRM</t>
  </si>
  <si>
    <t>Zriadenie uzemnenia TRP alebo TRM + dodávka (ZD 1x,  Rz=max 15 Ohm)</t>
  </si>
  <si>
    <t>osadenie prierazky vrátane dodávky prierazky HL 120</t>
  </si>
  <si>
    <t>Príchytka gumená na CHBU 1x185 s oceľovou sťahovacou páskou montáž + dodávka</t>
  </si>
  <si>
    <t>Kábel CHBU 1x240</t>
  </si>
  <si>
    <t>Svorka električková kábel CHBU 1x185 - trolej 150</t>
  </si>
  <si>
    <t>Koľajová skrinka veľká KSV osadenie + dodávka</t>
  </si>
  <si>
    <t>Cu káblové oko lisovacie 240x16 Ku-L</t>
  </si>
  <si>
    <t>Položenie chráničky pod cestou / ET / do výkopu vrátane dodávky chráničiek FX-KVS D63</t>
  </si>
  <si>
    <t>Výkop ryhy 0,3 x 0,9 m ručne cesta Q5-Q5 až Q11-Q11</t>
  </si>
  <si>
    <t>Zához ryhy 0,3 x 0,9 m ručne cesta Q5-Q5 až Q11-Q11</t>
  </si>
  <si>
    <t>Výkresová dokumentácia DRS/DSRS 6x sada</t>
  </si>
  <si>
    <t>Vtiahnutie kábla CHBU 1x50, 1x120 do chráničky</t>
  </si>
  <si>
    <r>
      <t>m</t>
    </r>
    <r>
      <rPr>
        <i/>
        <vertAlign val="superscript"/>
        <sz val="12"/>
        <rFont val="Times New Roman"/>
        <family val="1"/>
      </rPr>
      <t>3</t>
    </r>
  </si>
  <si>
    <r>
      <t>m</t>
    </r>
    <r>
      <rPr>
        <i/>
        <vertAlign val="superscript"/>
        <sz val="12"/>
        <rFont val="Times New Roman"/>
        <family val="1"/>
      </rPr>
      <t>2</t>
    </r>
  </si>
  <si>
    <t>Osadenie výzbroja napájacieho bodu na TS vrátane dodávky OMD 3/2000 s ručným pohonom</t>
  </si>
  <si>
    <t>Označenie traťových rozvádzačov - bezpečnostné nálepky + prevádzkové značenie</t>
  </si>
  <si>
    <t>zriadenie prierazu jadrovým vŕtaním priemeru D=100 mm do meniarne DH</t>
  </si>
  <si>
    <t>osadenie káblového prestupu systému Roxtec "vzor DPB" vrátane dodávky RS 100 AISI 316 - samotesniaca priechodka - nerez</t>
  </si>
  <si>
    <t>Zaistenie výkopov - BOZP</t>
  </si>
  <si>
    <t xml:space="preserve">POD - vypracovanie </t>
  </si>
  <si>
    <t>Náhradná výsadba</t>
  </si>
  <si>
    <t>Úprava káblových roštov v meniarni Trnávka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</si>
</sst>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"/>
    <numFmt numFmtId="191" formatCode="#,##0.000"/>
    <numFmt numFmtId="192" formatCode="0.00;[Red]0.00"/>
    <numFmt numFmtId="193" formatCode="_(* #,##0.00_);_(* \(#,##0.00\);_(* &quot;-&quot;??_);_(@_)"/>
    <numFmt numFmtId="194" formatCode="0.000;[Red]0.000"/>
    <numFmt numFmtId="195" formatCode="0.0;[Red]0.0"/>
    <numFmt numFmtId="196" formatCode="0;[Red]0"/>
    <numFmt numFmtId="197" formatCode="00\-000"/>
    <numFmt numFmtId="198" formatCode="yyyy/mm/dd"/>
    <numFmt numFmtId="199" formatCode="0.000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#,##0\ _z_ł"/>
    <numFmt numFmtId="204" formatCode="0.0%"/>
    <numFmt numFmtId="205" formatCode="&quot; &quot;dd/mm/yyyy\ &quot;r.&quot;"/>
    <numFmt numFmtId="206" formatCode="#,##0.00\ &quot;zł&quot;"/>
    <numFmt numFmtId="207" formatCode="#,##0_ ;\-#,##0\ "/>
    <numFmt numFmtId="208" formatCode="_-* #,##0.0\ &quot;Sk&quot;_-;\-* #,##0.0\ &quot;Sk&quot;_-;_-* &quot;-&quot;?\ &quot;Sk&quot;_-;_-@_-"/>
    <numFmt numFmtId="209" formatCode="0.00000"/>
    <numFmt numFmtId="210" formatCode="#,##0.000_ ;\-#,##0.000\ "/>
    <numFmt numFmtId="211" formatCode="#,##0.00_ ;\-#,##0.00\ "/>
    <numFmt numFmtId="212" formatCode="#,##0\ &quot;Sk&quot;"/>
    <numFmt numFmtId="213" formatCode="#,##0.0"/>
    <numFmt numFmtId="214" formatCode="&quot;Áno&quot;;&quot;Áno&quot;;&quot;Nie&quot;"/>
    <numFmt numFmtId="215" formatCode="&quot;Pravda&quot;;&quot;Pravda&quot;;&quot;Nepravda&quot;"/>
    <numFmt numFmtId="216" formatCode="&quot;Zapnuté&quot;;&quot;Zapnuté&quot;;&quot;Vypnuté&quot;"/>
    <numFmt numFmtId="217" formatCode="_-* #,##0.00\ [$€-1]_-;\-* #,##0.00\ [$€-1]_-;_-* &quot;-&quot;??\ [$€-1]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0"/>
      <name val="Arial PL"/>
      <family val="0"/>
    </font>
    <font>
      <u val="single"/>
      <sz val="10"/>
      <color indexed="36"/>
      <name val="Arial CE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0" borderId="0" applyNumberFormat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hidden="1" locked="0"/>
    </xf>
    <xf numFmtId="207" fontId="11" fillId="0" borderId="0" xfId="0" applyNumberFormat="1" applyFont="1" applyBorder="1" applyAlignment="1" applyProtection="1">
      <alignment vertical="center"/>
      <protection hidden="1" locked="0"/>
    </xf>
    <xf numFmtId="2" fontId="11" fillId="0" borderId="0" xfId="0" applyNumberFormat="1" applyFont="1" applyBorder="1" applyAlignment="1" applyProtection="1">
      <alignment vertical="center"/>
      <protection hidden="1" locked="0"/>
    </xf>
    <xf numFmtId="0" fontId="11" fillId="0" borderId="10" xfId="0" applyFont="1" applyBorder="1" applyAlignment="1" applyProtection="1">
      <alignment horizontal="center" vertical="center"/>
      <protection hidden="1"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207" fontId="11" fillId="0" borderId="10" xfId="0" applyNumberFormat="1" applyFont="1" applyBorder="1" applyAlignment="1" applyProtection="1">
      <alignment vertical="center"/>
      <protection hidden="1" locked="0"/>
    </xf>
    <xf numFmtId="2" fontId="11" fillId="0" borderId="10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2" fontId="10" fillId="34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2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 wrapText="1"/>
      <protection hidden="1" locked="0"/>
    </xf>
    <xf numFmtId="2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217" fontId="50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217" fontId="5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 applyProtection="1">
      <alignment horizontal="center" vertical="center"/>
      <protection hidden="1"/>
    </xf>
    <xf numFmtId="217" fontId="5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17" fontId="49" fillId="0" borderId="10" xfId="0" applyNumberFormat="1" applyFont="1" applyBorder="1" applyAlignment="1">
      <alignment horizontal="center"/>
    </xf>
    <xf numFmtId="217" fontId="49" fillId="0" borderId="10" xfId="0" applyNumberFormat="1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ziesiętny [0]_Cennik_A" xfId="36"/>
    <cellStyle name="Dziesiętny_Cennik_A" xfId="37"/>
    <cellStyle name="Hiperłącze_Cennik_A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alny_Arkusz1_LATO99" xfId="49"/>
    <cellStyle name="Odwiedzone hiperłącze_Cennik_A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Walutowy [0]_Cennik_A" xfId="61"/>
    <cellStyle name="Walutowy_Cennik_A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tabSelected="1" view="pageLayout" zoomScale="75" zoomScalePageLayoutView="75" workbookViewId="0" topLeftCell="A1">
      <selection activeCell="D90" sqref="D90"/>
    </sheetView>
  </sheetViews>
  <sheetFormatPr defaultColWidth="9.140625" defaultRowHeight="12.75"/>
  <cols>
    <col min="1" max="1" width="4.7109375" style="1" customWidth="1"/>
    <col min="2" max="2" width="10.28125" style="1" bestFit="1" customWidth="1"/>
    <col min="3" max="3" width="16.00390625" style="2" customWidth="1"/>
    <col min="4" max="4" width="97.57421875" style="3" customWidth="1"/>
    <col min="5" max="5" width="5.7109375" style="2" customWidth="1"/>
    <col min="6" max="6" width="9.421875" style="4" bestFit="1" customWidth="1"/>
    <col min="7" max="7" width="13.421875" style="2" bestFit="1" customWidth="1"/>
    <col min="8" max="8" width="12.8515625" style="2" bestFit="1" customWidth="1"/>
    <col min="9" max="9" width="9.28125" style="2" bestFit="1" customWidth="1"/>
    <col min="10" max="10" width="9.421875" style="2" bestFit="1" customWidth="1"/>
    <col min="11" max="16384" width="9.140625" style="2" customWidth="1"/>
  </cols>
  <sheetData>
    <row r="1" spans="1:5" s="9" customFormat="1" ht="15.75">
      <c r="A1" s="5"/>
      <c r="B1" s="5"/>
      <c r="C1" s="6" t="s">
        <v>0</v>
      </c>
      <c r="D1" s="7" t="s">
        <v>27</v>
      </c>
      <c r="E1" s="8"/>
    </row>
    <row r="2" spans="1:5" s="9" customFormat="1" ht="15.75">
      <c r="A2" s="5"/>
      <c r="B2" s="5"/>
      <c r="C2" s="10" t="s">
        <v>1</v>
      </c>
      <c r="D2" s="7" t="s">
        <v>92</v>
      </c>
      <c r="E2" s="8"/>
    </row>
    <row r="3" spans="1:5" s="9" customFormat="1" ht="16.5" customHeight="1">
      <c r="A3" s="5"/>
      <c r="B3" s="5"/>
      <c r="C3" s="6"/>
      <c r="D3" s="7" t="s">
        <v>97</v>
      </c>
      <c r="E3" s="8"/>
    </row>
    <row r="4" spans="1:6" s="9" customFormat="1" ht="15" customHeight="1">
      <c r="A4" s="5"/>
      <c r="B4" s="5"/>
      <c r="C4" s="10"/>
      <c r="D4" s="7" t="s">
        <v>98</v>
      </c>
      <c r="F4" s="11"/>
    </row>
    <row r="5" spans="1:8" s="9" customFormat="1" ht="15.75">
      <c r="A5" s="12" t="s">
        <v>2</v>
      </c>
      <c r="B5" s="12" t="s">
        <v>12</v>
      </c>
      <c r="C5" s="13" t="s">
        <v>13</v>
      </c>
      <c r="D5" s="14" t="s">
        <v>14</v>
      </c>
      <c r="E5" s="12" t="s">
        <v>3</v>
      </c>
      <c r="F5" s="15" t="s">
        <v>4</v>
      </c>
      <c r="G5" s="29" t="s">
        <v>22</v>
      </c>
      <c r="H5" s="29" t="s">
        <v>23</v>
      </c>
    </row>
    <row r="6" spans="1:6" s="9" customFormat="1" ht="12.75" customHeight="1">
      <c r="A6" s="16">
        <f>IF(E6&lt;&gt;"",MAX($A$5:A5)+1,"")</f>
      </c>
      <c r="B6" s="16"/>
      <c r="C6" s="17"/>
      <c r="D6" s="18"/>
      <c r="E6" s="19"/>
      <c r="F6" s="20"/>
    </row>
    <row r="7" spans="1:8" s="9" customFormat="1" ht="15.75">
      <c r="A7" s="16">
        <f>IF(E7&lt;&gt;"",MAX($A$5:A6)+1,"")</f>
      </c>
      <c r="B7" s="21"/>
      <c r="C7" s="22"/>
      <c r="D7" s="23" t="s">
        <v>28</v>
      </c>
      <c r="E7" s="24"/>
      <c r="F7" s="25"/>
      <c r="G7" s="30"/>
      <c r="H7" s="30"/>
    </row>
    <row r="8" spans="1:8" s="36" customFormat="1" ht="15.75">
      <c r="A8" s="16">
        <f>IF(E8&lt;&gt;"",MAX($A$5:A7)+1,"")</f>
        <v>1</v>
      </c>
      <c r="B8" s="33" t="s">
        <v>29</v>
      </c>
      <c r="C8" s="34"/>
      <c r="D8" s="47" t="s">
        <v>31</v>
      </c>
      <c r="E8" s="24" t="s">
        <v>15</v>
      </c>
      <c r="F8" s="48">
        <v>12</v>
      </c>
      <c r="G8" s="46"/>
      <c r="H8" s="35">
        <f aca="true" t="shared" si="0" ref="H8:H79">ROUND(G8*F8,2)</f>
        <v>0</v>
      </c>
    </row>
    <row r="9" spans="1:8" s="36" customFormat="1" ht="15.75">
      <c r="A9" s="37">
        <f>IF(E9&lt;&gt;"",MAX($A$5:A8)+1,"")</f>
        <v>2</v>
      </c>
      <c r="B9" s="33" t="s">
        <v>29</v>
      </c>
      <c r="C9" s="34"/>
      <c r="D9" s="44" t="s">
        <v>32</v>
      </c>
      <c r="E9" s="24" t="s">
        <v>16</v>
      </c>
      <c r="F9" s="45">
        <v>12600</v>
      </c>
      <c r="G9" s="46"/>
      <c r="H9" s="35">
        <f t="shared" si="0"/>
        <v>0</v>
      </c>
    </row>
    <row r="10" spans="1:8" s="36" customFormat="1" ht="15.75">
      <c r="A10" s="16">
        <f>IF(E10&lt;&gt;"",MAX($A$5:A9)+1,"")</f>
        <v>3</v>
      </c>
      <c r="B10" s="33" t="s">
        <v>29</v>
      </c>
      <c r="C10" s="34"/>
      <c r="D10" s="44" t="s">
        <v>33</v>
      </c>
      <c r="E10" s="24" t="s">
        <v>15</v>
      </c>
      <c r="F10" s="45">
        <v>96</v>
      </c>
      <c r="G10" s="46"/>
      <c r="H10" s="35">
        <f t="shared" si="0"/>
        <v>0</v>
      </c>
    </row>
    <row r="11" spans="1:8" s="36" customFormat="1" ht="15.75">
      <c r="A11" s="16">
        <f>IF(E11&lt;&gt;"",MAX($A$5:A10)+1,"")</f>
        <v>4</v>
      </c>
      <c r="B11" s="33" t="s">
        <v>29</v>
      </c>
      <c r="C11" s="34"/>
      <c r="D11" s="44" t="s">
        <v>34</v>
      </c>
      <c r="E11" s="24" t="s">
        <v>15</v>
      </c>
      <c r="F11" s="45">
        <v>15</v>
      </c>
      <c r="G11" s="46"/>
      <c r="H11" s="35">
        <f t="shared" si="0"/>
        <v>0</v>
      </c>
    </row>
    <row r="12" spans="1:8" s="36" customFormat="1" ht="15.75">
      <c r="A12" s="16">
        <f>IF(E12&lt;&gt;"",MAX($A$5:A11)+1,"")</f>
        <v>5</v>
      </c>
      <c r="B12" s="33" t="s">
        <v>29</v>
      </c>
      <c r="C12" s="34"/>
      <c r="D12" s="44" t="s">
        <v>99</v>
      </c>
      <c r="E12" s="24" t="s">
        <v>15</v>
      </c>
      <c r="F12" s="45">
        <v>15</v>
      </c>
      <c r="G12" s="46"/>
      <c r="H12" s="35">
        <f t="shared" si="0"/>
        <v>0</v>
      </c>
    </row>
    <row r="13" spans="1:8" s="36" customFormat="1" ht="15.75">
      <c r="A13" s="16">
        <f>IF(E13&lt;&gt;"",MAX($A$5:A12)+1,"")</f>
        <v>6</v>
      </c>
      <c r="B13" s="33" t="s">
        <v>29</v>
      </c>
      <c r="C13" s="34"/>
      <c r="D13" s="44" t="s">
        <v>35</v>
      </c>
      <c r="E13" s="24" t="s">
        <v>15</v>
      </c>
      <c r="F13" s="45">
        <v>7</v>
      </c>
      <c r="G13" s="46"/>
      <c r="H13" s="35">
        <f t="shared" si="0"/>
        <v>0</v>
      </c>
    </row>
    <row r="14" spans="1:8" s="36" customFormat="1" ht="15.75">
      <c r="A14" s="16">
        <f>IF(E14&lt;&gt;"",MAX($A$5:A13)+1,"")</f>
        <v>7</v>
      </c>
      <c r="B14" s="33" t="s">
        <v>29</v>
      </c>
      <c r="C14" s="34"/>
      <c r="D14" s="44" t="s">
        <v>36</v>
      </c>
      <c r="E14" s="24" t="s">
        <v>15</v>
      </c>
      <c r="F14" s="45">
        <v>8</v>
      </c>
      <c r="G14" s="46"/>
      <c r="H14" s="35">
        <f t="shared" si="0"/>
        <v>0</v>
      </c>
    </row>
    <row r="15" spans="1:8" s="9" customFormat="1" ht="16.5" customHeight="1">
      <c r="A15" s="43">
        <f>IF(E15&lt;&gt;"",MAX($A$4:A14)+1,"")</f>
        <v>8</v>
      </c>
      <c r="B15" s="33" t="s">
        <v>29</v>
      </c>
      <c r="C15" s="22"/>
      <c r="D15" s="44" t="s">
        <v>100</v>
      </c>
      <c r="E15" s="24" t="s">
        <v>15</v>
      </c>
      <c r="F15" s="45">
        <v>8</v>
      </c>
      <c r="G15" s="51"/>
      <c r="H15" s="35">
        <f t="shared" si="0"/>
        <v>0</v>
      </c>
    </row>
    <row r="16" spans="1:8" s="36" customFormat="1" ht="15.75">
      <c r="A16" s="43">
        <f>IF(E16&lt;&gt;"",MAX($A$4:A15)+1,"")</f>
        <v>9</v>
      </c>
      <c r="B16" s="33" t="s">
        <v>29</v>
      </c>
      <c r="C16" s="34"/>
      <c r="D16" s="44" t="s">
        <v>37</v>
      </c>
      <c r="E16" s="24" t="s">
        <v>15</v>
      </c>
      <c r="F16" s="45">
        <v>14</v>
      </c>
      <c r="G16" s="53"/>
      <c r="H16" s="35">
        <f t="shared" si="0"/>
        <v>0</v>
      </c>
    </row>
    <row r="17" spans="1:8" s="36" customFormat="1" ht="27.75" customHeight="1">
      <c r="A17" s="16">
        <f>IF(E17&lt;&gt;"",MAX($A$5:A16)+1,"")</f>
        <v>10</v>
      </c>
      <c r="B17" s="33" t="s">
        <v>29</v>
      </c>
      <c r="C17" s="34"/>
      <c r="D17" s="44" t="s">
        <v>114</v>
      </c>
      <c r="E17" s="24" t="s">
        <v>15</v>
      </c>
      <c r="F17" s="45">
        <v>7</v>
      </c>
      <c r="G17" s="53"/>
      <c r="H17" s="35">
        <f t="shared" si="0"/>
        <v>0</v>
      </c>
    </row>
    <row r="18" spans="1:8" s="36" customFormat="1" ht="15.75">
      <c r="A18" s="37">
        <f>IF(E18&lt;&gt;"",MAX($A$5:A17)+1,"")</f>
        <v>11</v>
      </c>
      <c r="B18" s="33" t="s">
        <v>29</v>
      </c>
      <c r="C18" s="34"/>
      <c r="D18" s="44" t="s">
        <v>38</v>
      </c>
      <c r="E18" s="24" t="s">
        <v>15</v>
      </c>
      <c r="F18" s="45">
        <v>7</v>
      </c>
      <c r="G18" s="46"/>
      <c r="H18" s="35">
        <f t="shared" si="0"/>
        <v>0</v>
      </c>
    </row>
    <row r="19" spans="1:8" s="36" customFormat="1" ht="15.75">
      <c r="A19" s="37">
        <f>IF(E19&lt;&gt;"",MAX($A$5:A18)+1,"")</f>
        <v>12</v>
      </c>
      <c r="B19" s="33" t="s">
        <v>29</v>
      </c>
      <c r="C19" s="34"/>
      <c r="D19" s="44" t="s">
        <v>39</v>
      </c>
      <c r="E19" s="24" t="s">
        <v>15</v>
      </c>
      <c r="F19" s="45">
        <v>7</v>
      </c>
      <c r="G19" s="46"/>
      <c r="H19" s="35">
        <f t="shared" si="0"/>
        <v>0</v>
      </c>
    </row>
    <row r="20" spans="1:8" s="36" customFormat="1" ht="15.75">
      <c r="A20" s="37">
        <f>IF(E20&lt;&gt;"",MAX($A$5:A19)+1,"")</f>
        <v>13</v>
      </c>
      <c r="B20" s="33" t="s">
        <v>29</v>
      </c>
      <c r="C20" s="34"/>
      <c r="D20" s="44" t="s">
        <v>40</v>
      </c>
      <c r="E20" s="24" t="s">
        <v>15</v>
      </c>
      <c r="F20" s="45">
        <v>7</v>
      </c>
      <c r="G20" s="46"/>
      <c r="H20" s="35">
        <f t="shared" si="0"/>
        <v>0</v>
      </c>
    </row>
    <row r="21" spans="1:8" s="9" customFormat="1" ht="15.75" customHeight="1">
      <c r="A21" s="43">
        <f>IF(E21&lt;&gt;"",MAX($A$4:A20)+1,"")</f>
        <v>14</v>
      </c>
      <c r="B21" s="33" t="s">
        <v>29</v>
      </c>
      <c r="C21" s="22"/>
      <c r="D21" s="44" t="s">
        <v>101</v>
      </c>
      <c r="E21" s="24" t="s">
        <v>15</v>
      </c>
      <c r="F21" s="45">
        <v>7</v>
      </c>
      <c r="G21" s="51"/>
      <c r="H21" s="35">
        <f t="shared" si="0"/>
        <v>0</v>
      </c>
    </row>
    <row r="22" spans="1:8" s="9" customFormat="1" ht="16.5" customHeight="1">
      <c r="A22" s="43">
        <f>IF(E22&lt;&gt;"",MAX($A$4:A21)+1,"")</f>
        <v>15</v>
      </c>
      <c r="B22" s="33" t="s">
        <v>29</v>
      </c>
      <c r="C22" s="22"/>
      <c r="D22" s="44" t="s">
        <v>102</v>
      </c>
      <c r="E22" s="24" t="s">
        <v>15</v>
      </c>
      <c r="F22" s="45">
        <v>325</v>
      </c>
      <c r="G22" s="51"/>
      <c r="H22" s="35">
        <f t="shared" si="0"/>
        <v>0</v>
      </c>
    </row>
    <row r="23" spans="1:8" s="36" customFormat="1" ht="15.75">
      <c r="A23" s="43">
        <f>IF(E23&lt;&gt;"",MAX($A$4:A22)+1,"")</f>
        <v>16</v>
      </c>
      <c r="B23" s="33" t="s">
        <v>29</v>
      </c>
      <c r="C23" s="34"/>
      <c r="D23" s="44" t="s">
        <v>41</v>
      </c>
      <c r="E23" s="24" t="s">
        <v>16</v>
      </c>
      <c r="F23" s="45">
        <v>35</v>
      </c>
      <c r="G23" s="51"/>
      <c r="H23" s="35">
        <f t="shared" si="0"/>
        <v>0</v>
      </c>
    </row>
    <row r="24" spans="1:8" s="36" customFormat="1" ht="15.75">
      <c r="A24" s="37">
        <f>IF(E24&lt;&gt;"",MAX($A$5:A23)+1,"")</f>
        <v>17</v>
      </c>
      <c r="B24" s="33" t="s">
        <v>29</v>
      </c>
      <c r="C24" s="34"/>
      <c r="D24" s="44" t="s">
        <v>42</v>
      </c>
      <c r="E24" s="24" t="s">
        <v>16</v>
      </c>
      <c r="F24" s="45">
        <v>280</v>
      </c>
      <c r="G24" s="46"/>
      <c r="H24" s="35">
        <f t="shared" si="0"/>
        <v>0</v>
      </c>
    </row>
    <row r="25" spans="1:8" s="9" customFormat="1" ht="15.75">
      <c r="A25" s="43">
        <f>IF(E25&lt;&gt;"",MAX($A$5:A24)+1,"")</f>
        <v>18</v>
      </c>
      <c r="B25" s="33" t="s">
        <v>29</v>
      </c>
      <c r="C25" s="22"/>
      <c r="D25" s="44" t="s">
        <v>43</v>
      </c>
      <c r="E25" s="24" t="s">
        <v>16</v>
      </c>
      <c r="F25" s="45">
        <v>315</v>
      </c>
      <c r="G25" s="51"/>
      <c r="H25" s="35">
        <f t="shared" si="0"/>
        <v>0</v>
      </c>
    </row>
    <row r="26" spans="1:8" s="9" customFormat="1" ht="16.5" customHeight="1">
      <c r="A26" s="43">
        <f>IF(E26&lt;&gt;"",MAX($A$4:A25)+1,"")</f>
        <v>19</v>
      </c>
      <c r="B26" s="33" t="s">
        <v>29</v>
      </c>
      <c r="C26" s="22"/>
      <c r="D26" s="44" t="s">
        <v>103</v>
      </c>
      <c r="E26" s="24" t="s">
        <v>16</v>
      </c>
      <c r="F26" s="45">
        <v>35</v>
      </c>
      <c r="G26" s="51"/>
      <c r="H26" s="35">
        <f t="shared" si="0"/>
        <v>0</v>
      </c>
    </row>
    <row r="27" spans="1:8" s="9" customFormat="1" ht="16.5" customHeight="1">
      <c r="A27" s="43">
        <f>IF(E27&lt;&gt;"",MAX($A$4:A26)+1,"")</f>
        <v>20</v>
      </c>
      <c r="B27" s="33" t="s">
        <v>29</v>
      </c>
      <c r="C27" s="22"/>
      <c r="D27" s="44" t="s">
        <v>104</v>
      </c>
      <c r="E27" s="24" t="s">
        <v>15</v>
      </c>
      <c r="F27" s="45">
        <v>21</v>
      </c>
      <c r="G27" s="46"/>
      <c r="H27" s="35">
        <f t="shared" si="0"/>
        <v>0</v>
      </c>
    </row>
    <row r="28" spans="1:8" s="36" customFormat="1" ht="15.75">
      <c r="A28" s="37">
        <f>IF(E28&lt;&gt;"",MAX($A$5:A27)+1,"")</f>
        <v>21</v>
      </c>
      <c r="B28" s="33" t="s">
        <v>29</v>
      </c>
      <c r="C28" s="34"/>
      <c r="D28" s="44" t="s">
        <v>44</v>
      </c>
      <c r="E28" s="24" t="s">
        <v>15</v>
      </c>
      <c r="F28" s="45">
        <v>28</v>
      </c>
      <c r="G28" s="46"/>
      <c r="H28" s="35">
        <f t="shared" si="0"/>
        <v>0</v>
      </c>
    </row>
    <row r="29" spans="1:8" s="36" customFormat="1" ht="15.75">
      <c r="A29" s="16">
        <f>IF(E29&lt;&gt;"",MAX($A$5:A28)+1,"")</f>
        <v>22</v>
      </c>
      <c r="B29" s="33" t="s">
        <v>29</v>
      </c>
      <c r="C29" s="34"/>
      <c r="D29" s="44" t="s">
        <v>45</v>
      </c>
      <c r="E29" s="24" t="s">
        <v>15</v>
      </c>
      <c r="F29" s="45">
        <v>14</v>
      </c>
      <c r="G29" s="46"/>
      <c r="H29" s="35">
        <f t="shared" si="0"/>
        <v>0</v>
      </c>
    </row>
    <row r="30" spans="1:8" s="36" customFormat="1" ht="15.75">
      <c r="A30" s="16">
        <f>IF(E30&lt;&gt;"",MAX($A$5:A29)+1,"")</f>
        <v>23</v>
      </c>
      <c r="B30" s="33" t="s">
        <v>29</v>
      </c>
      <c r="C30" s="34"/>
      <c r="D30" s="44" t="s">
        <v>46</v>
      </c>
      <c r="E30" s="24" t="s">
        <v>15</v>
      </c>
      <c r="F30" s="45">
        <v>112</v>
      </c>
      <c r="G30" s="46"/>
      <c r="H30" s="35">
        <f t="shared" si="0"/>
        <v>0</v>
      </c>
    </row>
    <row r="31" spans="1:8" s="9" customFormat="1" ht="16.5" customHeight="1">
      <c r="A31" s="43">
        <f>IF(E31&lt;&gt;"",MAX($A$4:A30)+1,"")</f>
        <v>24</v>
      </c>
      <c r="B31" s="33" t="s">
        <v>29</v>
      </c>
      <c r="C31" s="22"/>
      <c r="D31" s="44" t="s">
        <v>106</v>
      </c>
      <c r="E31" s="24" t="s">
        <v>15</v>
      </c>
      <c r="F31" s="45">
        <v>28</v>
      </c>
      <c r="G31" s="51"/>
      <c r="H31" s="35">
        <f t="shared" si="0"/>
        <v>0</v>
      </c>
    </row>
    <row r="32" spans="1:8" s="36" customFormat="1" ht="15.75">
      <c r="A32" s="43">
        <f>IF(E32&lt;&gt;"",MAX($A$4:A31)+1,"")</f>
        <v>25</v>
      </c>
      <c r="B32" s="33" t="s">
        <v>29</v>
      </c>
      <c r="C32" s="34"/>
      <c r="D32" s="44" t="s">
        <v>47</v>
      </c>
      <c r="E32" s="24" t="s">
        <v>15</v>
      </c>
      <c r="F32" s="45">
        <v>28</v>
      </c>
      <c r="G32" s="46"/>
      <c r="H32" s="35">
        <f t="shared" si="0"/>
        <v>0</v>
      </c>
    </row>
    <row r="33" spans="1:8" s="36" customFormat="1" ht="15.75">
      <c r="A33" s="16">
        <f>IF(E33&lt;&gt;"",MAX($A$5:A32)+1,"")</f>
        <v>26</v>
      </c>
      <c r="B33" s="33" t="s">
        <v>29</v>
      </c>
      <c r="C33" s="34"/>
      <c r="D33" s="44" t="s">
        <v>105</v>
      </c>
      <c r="E33" s="24" t="s">
        <v>15</v>
      </c>
      <c r="F33" s="45">
        <v>7</v>
      </c>
      <c r="G33" s="46"/>
      <c r="H33" s="35">
        <f t="shared" si="0"/>
        <v>0</v>
      </c>
    </row>
    <row r="34" spans="1:8" s="9" customFormat="1" ht="16.5" customHeight="1">
      <c r="A34" s="37">
        <f>IF(E34&lt;&gt;"",MAX($A$5:A33)+1,"")</f>
        <v>27</v>
      </c>
      <c r="B34" s="52" t="s">
        <v>29</v>
      </c>
      <c r="C34" s="22"/>
      <c r="D34" s="44" t="s">
        <v>111</v>
      </c>
      <c r="E34" s="24" t="s">
        <v>16</v>
      </c>
      <c r="F34" s="45">
        <f>F23+F24</f>
        <v>315</v>
      </c>
      <c r="G34" s="46"/>
      <c r="H34" s="35">
        <f t="shared" si="0"/>
        <v>0</v>
      </c>
    </row>
    <row r="35" spans="1:8" s="36" customFormat="1" ht="15.75">
      <c r="A35" s="37">
        <f>IF(E35&lt;&gt;"",MAX($A$5:A34)+1,"")</f>
        <v>28</v>
      </c>
      <c r="B35" s="33" t="s">
        <v>29</v>
      </c>
      <c r="C35" s="34"/>
      <c r="D35" s="44" t="s">
        <v>48</v>
      </c>
      <c r="E35" s="24" t="s">
        <v>15</v>
      </c>
      <c r="F35" s="45">
        <v>7</v>
      </c>
      <c r="G35" s="46"/>
      <c r="H35" s="35">
        <f t="shared" si="0"/>
        <v>0</v>
      </c>
    </row>
    <row r="36" spans="1:8" s="36" customFormat="1" ht="15.75">
      <c r="A36" s="37">
        <f>IF(E36&lt;&gt;"",MAX($A$5:A35)+1,"")</f>
        <v>29</v>
      </c>
      <c r="B36" s="33" t="s">
        <v>29</v>
      </c>
      <c r="C36" s="34"/>
      <c r="D36" s="44" t="s">
        <v>49</v>
      </c>
      <c r="E36" s="24" t="s">
        <v>17</v>
      </c>
      <c r="F36" s="45">
        <v>240</v>
      </c>
      <c r="G36" s="46"/>
      <c r="H36" s="35">
        <f t="shared" si="0"/>
        <v>0</v>
      </c>
    </row>
    <row r="37" spans="1:8" s="36" customFormat="1" ht="15.75">
      <c r="A37" s="37">
        <f>IF(E37&lt;&gt;"",MAX($A$5:A36)+1,"")</f>
        <v>30</v>
      </c>
      <c r="B37" s="33" t="s">
        <v>29</v>
      </c>
      <c r="C37" s="34"/>
      <c r="D37" s="47" t="s">
        <v>50</v>
      </c>
      <c r="E37" s="24" t="s">
        <v>16</v>
      </c>
      <c r="F37" s="48">
        <v>240</v>
      </c>
      <c r="G37" s="46"/>
      <c r="H37" s="35">
        <f t="shared" si="0"/>
        <v>0</v>
      </c>
    </row>
    <row r="38" spans="1:8" s="36" customFormat="1" ht="15.75">
      <c r="A38" s="37">
        <f>IF(E38&lt;&gt;"",MAX($A$5:A37)+1,"")</f>
        <v>31</v>
      </c>
      <c r="B38" s="33" t="s">
        <v>29</v>
      </c>
      <c r="C38" s="34"/>
      <c r="D38" s="47" t="s">
        <v>51</v>
      </c>
      <c r="E38" s="24" t="s">
        <v>16</v>
      </c>
      <c r="F38" s="48">
        <v>28</v>
      </c>
      <c r="G38" s="46"/>
      <c r="H38" s="35">
        <f t="shared" si="0"/>
        <v>0</v>
      </c>
    </row>
    <row r="39" spans="1:8" s="36" customFormat="1" ht="15.75">
      <c r="A39" s="37">
        <f>IF(E39&lt;&gt;"",MAX($A$5:A38)+1,"")</f>
        <v>32</v>
      </c>
      <c r="B39" s="33" t="s">
        <v>29</v>
      </c>
      <c r="C39" s="34"/>
      <c r="D39" s="47" t="s">
        <v>53</v>
      </c>
      <c r="E39" s="24" t="s">
        <v>16</v>
      </c>
      <c r="F39" s="48">
        <v>107</v>
      </c>
      <c r="G39" s="46"/>
      <c r="H39" s="35">
        <f t="shared" si="0"/>
        <v>0</v>
      </c>
    </row>
    <row r="40" spans="1:8" s="36" customFormat="1" ht="15.75">
      <c r="A40" s="37">
        <f>IF(E40&lt;&gt;"",MAX($A$5:A39)+1,"")</f>
        <v>33</v>
      </c>
      <c r="B40" s="33" t="s">
        <v>29</v>
      </c>
      <c r="C40" s="34"/>
      <c r="D40" s="47" t="s">
        <v>52</v>
      </c>
      <c r="E40" s="24" t="s">
        <v>16</v>
      </c>
      <c r="F40" s="48">
        <v>641</v>
      </c>
      <c r="G40" s="46"/>
      <c r="H40" s="35">
        <f t="shared" si="0"/>
        <v>0</v>
      </c>
    </row>
    <row r="41" spans="1:8" s="36" customFormat="1" ht="15.75">
      <c r="A41" s="37">
        <f>IF(E41&lt;&gt;"",MAX($A$5:A40)+1,"")</f>
        <v>34</v>
      </c>
      <c r="B41" s="33" t="s">
        <v>29</v>
      </c>
      <c r="C41" s="34"/>
      <c r="D41" s="47" t="s">
        <v>53</v>
      </c>
      <c r="E41" s="24" t="s">
        <v>16</v>
      </c>
      <c r="F41" s="48">
        <v>0</v>
      </c>
      <c r="G41" s="46"/>
      <c r="H41" s="35">
        <f t="shared" si="0"/>
        <v>0</v>
      </c>
    </row>
    <row r="42" spans="1:8" s="36" customFormat="1" ht="15.75">
      <c r="A42" s="37">
        <f>IF(E42&lt;&gt;"",MAX($A$5:A41)+1,"")</f>
        <v>35</v>
      </c>
      <c r="B42" s="33" t="s">
        <v>29</v>
      </c>
      <c r="C42" s="34"/>
      <c r="D42" s="47" t="s">
        <v>54</v>
      </c>
      <c r="E42" s="24" t="s">
        <v>16</v>
      </c>
      <c r="F42" s="48">
        <v>212</v>
      </c>
      <c r="G42" s="46"/>
      <c r="H42" s="35">
        <f t="shared" si="0"/>
        <v>0</v>
      </c>
    </row>
    <row r="43" spans="1:8" s="36" customFormat="1" ht="15.75">
      <c r="A43" s="37">
        <f>IF(E43&lt;&gt;"",MAX($A$5:A42)+1,"")</f>
        <v>36</v>
      </c>
      <c r="B43" s="33" t="s">
        <v>29</v>
      </c>
      <c r="C43" s="34"/>
      <c r="D43" s="47" t="s">
        <v>108</v>
      </c>
      <c r="E43" s="24" t="s">
        <v>16</v>
      </c>
      <c r="F43" s="48">
        <v>64</v>
      </c>
      <c r="G43" s="46"/>
      <c r="H43" s="35">
        <f t="shared" si="0"/>
        <v>0</v>
      </c>
    </row>
    <row r="44" spans="1:8" s="36" customFormat="1" ht="15.75">
      <c r="A44" s="37">
        <f>IF(E44&lt;&gt;"",MAX($A$5:A43)+1,"")</f>
        <v>37</v>
      </c>
      <c r="B44" s="33" t="s">
        <v>29</v>
      </c>
      <c r="C44" s="34"/>
      <c r="D44" s="47" t="s">
        <v>93</v>
      </c>
      <c r="E44" s="24" t="s">
        <v>16</v>
      </c>
      <c r="F44" s="48">
        <v>33</v>
      </c>
      <c r="G44" s="46"/>
      <c r="H44" s="35">
        <f t="shared" si="0"/>
        <v>0</v>
      </c>
    </row>
    <row r="45" spans="1:8" s="36" customFormat="1" ht="15.75">
      <c r="A45" s="37">
        <f>IF(E45&lt;&gt;"",MAX($A$5:A44)+1,"")</f>
        <v>38</v>
      </c>
      <c r="B45" s="33" t="s">
        <v>29</v>
      </c>
      <c r="C45" s="34"/>
      <c r="D45" s="47" t="s">
        <v>94</v>
      </c>
      <c r="E45" s="24" t="s">
        <v>16</v>
      </c>
      <c r="F45" s="48">
        <v>8</v>
      </c>
      <c r="G45" s="46"/>
      <c r="H45" s="35">
        <f t="shared" si="0"/>
        <v>0</v>
      </c>
    </row>
    <row r="46" spans="1:8" s="36" customFormat="1" ht="15.75">
      <c r="A46" s="37">
        <f>IF(E46&lt;&gt;"",MAX($A$5:A45)+1,"")</f>
        <v>39</v>
      </c>
      <c r="B46" s="33" t="s">
        <v>29</v>
      </c>
      <c r="C46" s="34"/>
      <c r="D46" s="47" t="s">
        <v>55</v>
      </c>
      <c r="E46" s="24" t="s">
        <v>16</v>
      </c>
      <c r="F46" s="48">
        <v>406</v>
      </c>
      <c r="G46" s="46"/>
      <c r="H46" s="35">
        <f t="shared" si="0"/>
        <v>0</v>
      </c>
    </row>
    <row r="47" spans="1:8" s="9" customFormat="1" ht="15.75">
      <c r="A47" s="37">
        <f>IF(E47&lt;&gt;"",MAX($A$5:A46)+1,"")</f>
        <v>40</v>
      </c>
      <c r="B47" s="33" t="s">
        <v>29</v>
      </c>
      <c r="C47" s="22"/>
      <c r="D47" s="47" t="s">
        <v>107</v>
      </c>
      <c r="E47" s="24" t="s">
        <v>16</v>
      </c>
      <c r="F47" s="48">
        <v>84</v>
      </c>
      <c r="G47" s="51"/>
      <c r="H47" s="35">
        <f t="shared" si="0"/>
        <v>0</v>
      </c>
    </row>
    <row r="48" spans="1:8" s="36" customFormat="1" ht="18.75">
      <c r="A48" s="37">
        <f>IF(E48&lt;&gt;"",MAX($A$5:A47)+1,"")</f>
        <v>41</v>
      </c>
      <c r="B48" s="33" t="s">
        <v>29</v>
      </c>
      <c r="C48" s="34"/>
      <c r="D48" s="47" t="s">
        <v>56</v>
      </c>
      <c r="E48" s="24" t="s">
        <v>112</v>
      </c>
      <c r="F48" s="48">
        <v>6.589999999999999</v>
      </c>
      <c r="G48" s="46"/>
      <c r="H48" s="35">
        <f t="shared" si="0"/>
        <v>0</v>
      </c>
    </row>
    <row r="49" spans="1:8" s="9" customFormat="1" ht="18.75">
      <c r="A49" s="43">
        <f>IF(E49&lt;&gt;"",MAX($A$5:A48)+1,"")</f>
        <v>42</v>
      </c>
      <c r="B49" s="33" t="s">
        <v>29</v>
      </c>
      <c r="C49" s="22"/>
      <c r="D49" s="44" t="s">
        <v>57</v>
      </c>
      <c r="E49" s="24" t="s">
        <v>113</v>
      </c>
      <c r="F49" s="45">
        <v>92.55000000000001</v>
      </c>
      <c r="G49" s="46"/>
      <c r="H49" s="35">
        <f t="shared" si="0"/>
        <v>0</v>
      </c>
    </row>
    <row r="50" spans="1:8" s="36" customFormat="1" ht="15.75">
      <c r="A50" s="43">
        <f>IF(E50&lt;&gt;"",MAX($A$5:A49)+1,"")</f>
        <v>43</v>
      </c>
      <c r="B50" s="33" t="s">
        <v>29</v>
      </c>
      <c r="C50" s="34"/>
      <c r="D50" s="44" t="s">
        <v>58</v>
      </c>
      <c r="E50" s="24" t="s">
        <v>15</v>
      </c>
      <c r="F50" s="45">
        <v>4118</v>
      </c>
      <c r="G50" s="46"/>
      <c r="H50" s="35">
        <f t="shared" si="0"/>
        <v>0</v>
      </c>
    </row>
    <row r="51" spans="1:8" s="36" customFormat="1" ht="15.75">
      <c r="A51" s="37">
        <f>IF(E51&lt;&gt;"",MAX($A$5:A50)+1,"")</f>
        <v>44</v>
      </c>
      <c r="B51" s="33" t="s">
        <v>29</v>
      </c>
      <c r="C51" s="34"/>
      <c r="D51" s="44" t="s">
        <v>59</v>
      </c>
      <c r="E51" s="24" t="s">
        <v>16</v>
      </c>
      <c r="F51" s="45">
        <v>2059</v>
      </c>
      <c r="G51" s="46"/>
      <c r="H51" s="35">
        <f t="shared" si="0"/>
        <v>0</v>
      </c>
    </row>
    <row r="52" spans="1:8" s="36" customFormat="1" ht="15.75">
      <c r="A52" s="16">
        <f>IF(E52&lt;&gt;"",MAX($A$5:A51)+1,"")</f>
        <v>45</v>
      </c>
      <c r="B52" s="33" t="s">
        <v>29</v>
      </c>
      <c r="C52" s="34"/>
      <c r="D52" s="47" t="s">
        <v>60</v>
      </c>
      <c r="E52" s="24" t="s">
        <v>16</v>
      </c>
      <c r="F52" s="48">
        <f aca="true" t="shared" si="1" ref="F52:F60">F37</f>
        <v>240</v>
      </c>
      <c r="G52" s="46"/>
      <c r="H52" s="35">
        <f t="shared" si="0"/>
        <v>0</v>
      </c>
    </row>
    <row r="53" spans="1:8" s="36" customFormat="1" ht="15.75">
      <c r="A53" s="16">
        <f>IF(E53&lt;&gt;"",MAX($A$5:A52)+1,"")</f>
        <v>46</v>
      </c>
      <c r="B53" s="33" t="s">
        <v>29</v>
      </c>
      <c r="C53" s="34"/>
      <c r="D53" s="47" t="s">
        <v>61</v>
      </c>
      <c r="E53" s="24" t="s">
        <v>16</v>
      </c>
      <c r="F53" s="48">
        <f t="shared" si="1"/>
        <v>28</v>
      </c>
      <c r="G53" s="46"/>
      <c r="H53" s="35">
        <f t="shared" si="0"/>
        <v>0</v>
      </c>
    </row>
    <row r="54" spans="1:8" s="36" customFormat="1" ht="15.75">
      <c r="A54" s="16">
        <f>IF(E54&lt;&gt;"",MAX($A$5:A53)+1,"")</f>
        <v>47</v>
      </c>
      <c r="B54" s="33" t="s">
        <v>29</v>
      </c>
      <c r="C54" s="34"/>
      <c r="D54" s="47" t="s">
        <v>63</v>
      </c>
      <c r="E54" s="24" t="s">
        <v>16</v>
      </c>
      <c r="F54" s="48">
        <f t="shared" si="1"/>
        <v>107</v>
      </c>
      <c r="G54" s="46"/>
      <c r="H54" s="35">
        <f t="shared" si="0"/>
        <v>0</v>
      </c>
    </row>
    <row r="55" spans="1:8" s="36" customFormat="1" ht="15.75">
      <c r="A55" s="16">
        <f>IF(E55&lt;&gt;"",MAX($A$5:A54)+1,"")</f>
        <v>48</v>
      </c>
      <c r="B55" s="33" t="s">
        <v>29</v>
      </c>
      <c r="C55" s="34"/>
      <c r="D55" s="47" t="s">
        <v>62</v>
      </c>
      <c r="E55" s="24" t="s">
        <v>16</v>
      </c>
      <c r="F55" s="48">
        <f t="shared" si="1"/>
        <v>641</v>
      </c>
      <c r="G55" s="46"/>
      <c r="H55" s="35">
        <f t="shared" si="0"/>
        <v>0</v>
      </c>
    </row>
    <row r="56" spans="1:8" s="36" customFormat="1" ht="15.75">
      <c r="A56" s="16">
        <f>IF(E56&lt;&gt;"",MAX($A$5:A55)+1,"")</f>
        <v>49</v>
      </c>
      <c r="B56" s="33" t="s">
        <v>29</v>
      </c>
      <c r="C56" s="34"/>
      <c r="D56" s="47" t="s">
        <v>63</v>
      </c>
      <c r="E56" s="24" t="s">
        <v>16</v>
      </c>
      <c r="F56" s="48">
        <f t="shared" si="1"/>
        <v>0</v>
      </c>
      <c r="G56" s="46"/>
      <c r="H56" s="35">
        <f t="shared" si="0"/>
        <v>0</v>
      </c>
    </row>
    <row r="57" spans="1:8" s="36" customFormat="1" ht="15.75">
      <c r="A57" s="37">
        <f>IF(E57&lt;&gt;"",MAX($A$5:A56)+1,"")</f>
        <v>50</v>
      </c>
      <c r="B57" s="33" t="s">
        <v>29</v>
      </c>
      <c r="C57" s="34"/>
      <c r="D57" s="47" t="s">
        <v>64</v>
      </c>
      <c r="E57" s="24" t="s">
        <v>16</v>
      </c>
      <c r="F57" s="48">
        <f t="shared" si="1"/>
        <v>212</v>
      </c>
      <c r="G57" s="46"/>
      <c r="H57" s="35">
        <f t="shared" si="0"/>
        <v>0</v>
      </c>
    </row>
    <row r="58" spans="1:8" s="36" customFormat="1" ht="15.75">
      <c r="A58" s="37">
        <f>IF(E58&lt;&gt;"",MAX($A$5:A57)+1,"")</f>
        <v>51</v>
      </c>
      <c r="B58" s="33" t="s">
        <v>29</v>
      </c>
      <c r="C58" s="34"/>
      <c r="D58" s="47" t="s">
        <v>109</v>
      </c>
      <c r="E58" s="24" t="s">
        <v>16</v>
      </c>
      <c r="F58" s="48">
        <f t="shared" si="1"/>
        <v>64</v>
      </c>
      <c r="G58" s="46"/>
      <c r="H58" s="35">
        <f t="shared" si="0"/>
        <v>0</v>
      </c>
    </row>
    <row r="59" spans="1:8" s="36" customFormat="1" ht="15.75">
      <c r="A59" s="37">
        <f>IF(E59&lt;&gt;"",MAX($A$5:A58)+1,"")</f>
        <v>52</v>
      </c>
      <c r="B59" s="33" t="s">
        <v>29</v>
      </c>
      <c r="C59" s="34"/>
      <c r="D59" s="47" t="s">
        <v>95</v>
      </c>
      <c r="E59" s="24" t="s">
        <v>16</v>
      </c>
      <c r="F59" s="48">
        <f t="shared" si="1"/>
        <v>33</v>
      </c>
      <c r="G59" s="46"/>
      <c r="H59" s="35">
        <f t="shared" si="0"/>
        <v>0</v>
      </c>
    </row>
    <row r="60" spans="1:8" s="36" customFormat="1" ht="15.75">
      <c r="A60" s="37">
        <f>IF(E60&lt;&gt;"",MAX($A$5:A59)+1,"")</f>
        <v>53</v>
      </c>
      <c r="B60" s="33" t="s">
        <v>29</v>
      </c>
      <c r="C60" s="34"/>
      <c r="D60" s="47" t="s">
        <v>96</v>
      </c>
      <c r="E60" s="24" t="s">
        <v>16</v>
      </c>
      <c r="F60" s="48">
        <f t="shared" si="1"/>
        <v>8</v>
      </c>
      <c r="G60" s="46"/>
      <c r="H60" s="35">
        <f t="shared" si="0"/>
        <v>0</v>
      </c>
    </row>
    <row r="61" spans="1:8" s="36" customFormat="1" ht="15.75">
      <c r="A61" s="37">
        <f>IF(E61&lt;&gt;"",MAX($A$5:A60)+1,"")</f>
        <v>54</v>
      </c>
      <c r="B61" s="33" t="s">
        <v>29</v>
      </c>
      <c r="C61" s="34"/>
      <c r="D61" s="44" t="s">
        <v>65</v>
      </c>
      <c r="E61" s="24" t="s">
        <v>16</v>
      </c>
      <c r="F61" s="45">
        <v>881</v>
      </c>
      <c r="G61" s="46"/>
      <c r="H61" s="35">
        <f t="shared" si="0"/>
        <v>0</v>
      </c>
    </row>
    <row r="62" spans="1:8" s="36" customFormat="1" ht="18.75">
      <c r="A62" s="37">
        <f>IF(E62&lt;&gt;"",MAX($A$5:A61)+1,"")</f>
        <v>55</v>
      </c>
      <c r="B62" s="33" t="s">
        <v>29</v>
      </c>
      <c r="C62" s="34"/>
      <c r="D62" s="44" t="s">
        <v>66</v>
      </c>
      <c r="E62" s="24" t="s">
        <v>113</v>
      </c>
      <c r="F62" s="45">
        <v>560.4</v>
      </c>
      <c r="G62" s="46"/>
      <c r="H62" s="35">
        <f t="shared" si="0"/>
        <v>0</v>
      </c>
    </row>
    <row r="63" spans="1:8" s="36" customFormat="1" ht="15.75">
      <c r="A63" s="37">
        <f>IF(E63&lt;&gt;"",MAX($A$5:A62)+1,"")</f>
        <v>56</v>
      </c>
      <c r="B63" s="33" t="s">
        <v>29</v>
      </c>
      <c r="C63" s="34"/>
      <c r="D63" s="44" t="s">
        <v>67</v>
      </c>
      <c r="E63" s="24" t="s">
        <v>16</v>
      </c>
      <c r="F63" s="45">
        <v>1762</v>
      </c>
      <c r="G63" s="46"/>
      <c r="H63" s="35">
        <f t="shared" si="0"/>
        <v>0</v>
      </c>
    </row>
    <row r="64" spans="1:8" s="36" customFormat="1" ht="18.75">
      <c r="A64" s="37">
        <f>IF(E64&lt;&gt;"",MAX($A$5:A63)+1,"")</f>
        <v>57</v>
      </c>
      <c r="B64" s="33" t="s">
        <v>29</v>
      </c>
      <c r="C64" s="34"/>
      <c r="D64" s="44" t="s">
        <v>68</v>
      </c>
      <c r="E64" s="24" t="s">
        <v>113</v>
      </c>
      <c r="F64" s="45">
        <v>296.09999999999997</v>
      </c>
      <c r="G64" s="46"/>
      <c r="H64" s="35">
        <f t="shared" si="0"/>
        <v>0</v>
      </c>
    </row>
    <row r="65" spans="1:8" s="36" customFormat="1" ht="15.75">
      <c r="A65" s="37">
        <f>IF(E65&lt;&gt;"",MAX($A$5:A64)+1,"")</f>
        <v>58</v>
      </c>
      <c r="B65" s="33" t="s">
        <v>29</v>
      </c>
      <c r="C65" s="34"/>
      <c r="D65" s="44" t="s">
        <v>69</v>
      </c>
      <c r="E65" s="24" t="s">
        <v>16</v>
      </c>
      <c r="F65" s="45">
        <v>210</v>
      </c>
      <c r="G65" s="46"/>
      <c r="H65" s="35">
        <f t="shared" si="0"/>
        <v>0</v>
      </c>
    </row>
    <row r="66" spans="1:8" s="36" customFormat="1" ht="18.75">
      <c r="A66" s="37">
        <f>IF(E66&lt;&gt;"",MAX($A$5:A65)+1,"")</f>
        <v>59</v>
      </c>
      <c r="B66" s="33" t="s">
        <v>29</v>
      </c>
      <c r="C66" s="34"/>
      <c r="D66" s="44" t="s">
        <v>70</v>
      </c>
      <c r="E66" s="24" t="s">
        <v>113</v>
      </c>
      <c r="F66" s="45">
        <v>145.04999999999998</v>
      </c>
      <c r="G66" s="46"/>
      <c r="H66" s="35">
        <f t="shared" si="0"/>
        <v>0</v>
      </c>
    </row>
    <row r="67" spans="1:8" s="36" customFormat="1" ht="15.75">
      <c r="A67" s="37">
        <f>IF(E67&lt;&gt;"",MAX($A$5:A66)+1,"")</f>
        <v>60</v>
      </c>
      <c r="B67" s="33" t="s">
        <v>29</v>
      </c>
      <c r="C67" s="34"/>
      <c r="D67" s="44" t="s">
        <v>71</v>
      </c>
      <c r="E67" s="24" t="s">
        <v>16</v>
      </c>
      <c r="F67" s="45">
        <v>210</v>
      </c>
      <c r="G67" s="46"/>
      <c r="H67" s="35">
        <f t="shared" si="0"/>
        <v>0</v>
      </c>
    </row>
    <row r="68" spans="1:8" s="36" customFormat="1" ht="18.75">
      <c r="A68" s="37">
        <f>IF(E68&lt;&gt;"",MAX($A$5:A67)+1,"")</f>
        <v>61</v>
      </c>
      <c r="B68" s="33" t="s">
        <v>29</v>
      </c>
      <c r="C68" s="34"/>
      <c r="D68" s="44" t="s">
        <v>72</v>
      </c>
      <c r="E68" s="24" t="s">
        <v>113</v>
      </c>
      <c r="F68" s="45">
        <v>92.55000000000001</v>
      </c>
      <c r="G68" s="46"/>
      <c r="H68" s="35">
        <f t="shared" si="0"/>
        <v>0</v>
      </c>
    </row>
    <row r="69" spans="1:8" s="9" customFormat="1" ht="18.75">
      <c r="A69" s="43">
        <f>IF(E69&lt;&gt;"",MAX($A$5:A68)+1,"")</f>
        <v>62</v>
      </c>
      <c r="B69" s="33" t="s">
        <v>29</v>
      </c>
      <c r="C69" s="22"/>
      <c r="D69" s="44" t="s">
        <v>73</v>
      </c>
      <c r="E69" s="24" t="s">
        <v>112</v>
      </c>
      <c r="F69" s="45">
        <v>25.099999999999998</v>
      </c>
      <c r="G69" s="46"/>
      <c r="H69" s="35">
        <f t="shared" si="0"/>
        <v>0</v>
      </c>
    </row>
    <row r="70" spans="1:8" s="36" customFormat="1" ht="18.75">
      <c r="A70" s="43">
        <f>IF(E70&lt;&gt;"",MAX($A$5:A69)+1,"")</f>
        <v>63</v>
      </c>
      <c r="B70" s="33" t="s">
        <v>29</v>
      </c>
      <c r="C70" s="34"/>
      <c r="D70" s="44" t="s">
        <v>74</v>
      </c>
      <c r="E70" s="24" t="s">
        <v>112</v>
      </c>
      <c r="F70" s="45">
        <v>29.609999999999996</v>
      </c>
      <c r="G70" s="46"/>
      <c r="H70" s="35">
        <f t="shared" si="0"/>
        <v>0</v>
      </c>
    </row>
    <row r="71" spans="1:8" s="36" customFormat="1" ht="18.75">
      <c r="A71" s="37">
        <f>IF(E71&lt;&gt;"",MAX($A$5:A70)+1,"")</f>
        <v>64</v>
      </c>
      <c r="B71" s="33" t="s">
        <v>29</v>
      </c>
      <c r="C71" s="34"/>
      <c r="D71" s="44" t="s">
        <v>75</v>
      </c>
      <c r="E71" s="24" t="s">
        <v>113</v>
      </c>
      <c r="F71" s="45">
        <v>560.4</v>
      </c>
      <c r="G71" s="46"/>
      <c r="H71" s="35">
        <f t="shared" si="0"/>
        <v>0</v>
      </c>
    </row>
    <row r="72" spans="1:8" s="36" customFormat="1" ht="18.75">
      <c r="A72" s="16">
        <f>IF(E72&lt;&gt;"",MAX($A$5:A71)+1,"")</f>
        <v>65</v>
      </c>
      <c r="B72" s="33" t="s">
        <v>29</v>
      </c>
      <c r="C72" s="34"/>
      <c r="D72" s="44" t="s">
        <v>76</v>
      </c>
      <c r="E72" s="24" t="s">
        <v>113</v>
      </c>
      <c r="F72" s="45">
        <v>145.04999999999998</v>
      </c>
      <c r="G72" s="46"/>
      <c r="H72" s="35">
        <f t="shared" si="0"/>
        <v>0</v>
      </c>
    </row>
    <row r="73" spans="1:8" s="36" customFormat="1" ht="15.75">
      <c r="A73" s="16">
        <f>IF(E73&lt;&gt;"",MAX($A$5:A72)+1,"")</f>
        <v>66</v>
      </c>
      <c r="B73" s="33" t="s">
        <v>29</v>
      </c>
      <c r="C73" s="34"/>
      <c r="D73" s="44" t="s">
        <v>77</v>
      </c>
      <c r="E73" s="24" t="s">
        <v>19</v>
      </c>
      <c r="F73" s="45">
        <v>115.50999999999999</v>
      </c>
      <c r="G73" s="46"/>
      <c r="H73" s="35">
        <f t="shared" si="0"/>
        <v>0</v>
      </c>
    </row>
    <row r="74" spans="1:8" s="36" customFormat="1" ht="15.75">
      <c r="A74" s="16">
        <f>IF(E74&lt;&gt;"",MAX($A$5:A73)+1,"")</f>
        <v>67</v>
      </c>
      <c r="B74" s="33" t="s">
        <v>29</v>
      </c>
      <c r="C74" s="34"/>
      <c r="D74" s="44" t="s">
        <v>78</v>
      </c>
      <c r="E74" s="24" t="s">
        <v>19</v>
      </c>
      <c r="F74" s="45">
        <v>53.150000000000006</v>
      </c>
      <c r="G74" s="46"/>
      <c r="H74" s="35">
        <f t="shared" si="0"/>
        <v>0</v>
      </c>
    </row>
    <row r="75" spans="1:8" s="36" customFormat="1" ht="15.75">
      <c r="A75" s="16">
        <f>IF(E75&lt;&gt;"",MAX($A$5:A74)+1,"")</f>
        <v>68</v>
      </c>
      <c r="B75" s="33" t="s">
        <v>29</v>
      </c>
      <c r="C75" s="34"/>
      <c r="D75" s="44" t="s">
        <v>79</v>
      </c>
      <c r="E75" s="24" t="s">
        <v>19</v>
      </c>
      <c r="F75" s="45">
        <v>381.97999999999996</v>
      </c>
      <c r="G75" s="46"/>
      <c r="H75" s="35">
        <f t="shared" si="0"/>
        <v>0</v>
      </c>
    </row>
    <row r="76" spans="1:8" s="36" customFormat="1" ht="15.75">
      <c r="A76" s="16">
        <f>IF(E76&lt;&gt;"",MAX($A$5:A75)+1,"")</f>
        <v>69</v>
      </c>
      <c r="B76" s="33" t="s">
        <v>29</v>
      </c>
      <c r="C76" s="34"/>
      <c r="D76" s="44" t="s">
        <v>80</v>
      </c>
      <c r="E76" s="24" t="s">
        <v>15</v>
      </c>
      <c r="F76" s="45">
        <v>96</v>
      </c>
      <c r="G76" s="46"/>
      <c r="H76" s="35">
        <f t="shared" si="0"/>
        <v>0</v>
      </c>
    </row>
    <row r="77" spans="1:8" s="36" customFormat="1" ht="15.75">
      <c r="A77" s="37">
        <f>IF(E77&lt;&gt;"",MAX($A$5:A76)+1,"")</f>
        <v>70</v>
      </c>
      <c r="B77" s="33" t="s">
        <v>29</v>
      </c>
      <c r="C77" s="34"/>
      <c r="D77" s="44" t="s">
        <v>81</v>
      </c>
      <c r="E77" s="24" t="s">
        <v>15</v>
      </c>
      <c r="F77" s="45">
        <v>40</v>
      </c>
      <c r="G77" s="46"/>
      <c r="H77" s="35">
        <f t="shared" si="0"/>
        <v>0</v>
      </c>
    </row>
    <row r="78" spans="1:8" s="36" customFormat="1" ht="15.75">
      <c r="A78" s="37">
        <f>IF(E78&lt;&gt;"",MAX($A$5:A77)+1,"")</f>
        <v>71</v>
      </c>
      <c r="B78" s="33" t="s">
        <v>29</v>
      </c>
      <c r="C78" s="34"/>
      <c r="D78" s="44" t="s">
        <v>82</v>
      </c>
      <c r="E78" s="24" t="s">
        <v>19</v>
      </c>
      <c r="F78" s="45">
        <f>0.3*0.5*F79*1.5</f>
        <v>506.25</v>
      </c>
      <c r="G78" s="46"/>
      <c r="H78" s="35">
        <f t="shared" si="0"/>
        <v>0</v>
      </c>
    </row>
    <row r="79" spans="1:8" s="36" customFormat="1" ht="15.75">
      <c r="A79" s="37">
        <f>IF(E79&lt;&gt;"",MAX($A$5:A78)+1,"")</f>
        <v>72</v>
      </c>
      <c r="B79" s="33" t="s">
        <v>29</v>
      </c>
      <c r="C79" s="34"/>
      <c r="D79" s="44" t="s">
        <v>83</v>
      </c>
      <c r="E79" s="24" t="s">
        <v>16</v>
      </c>
      <c r="F79" s="54">
        <v>2250</v>
      </c>
      <c r="G79" s="46"/>
      <c r="H79" s="35">
        <f t="shared" si="0"/>
        <v>0</v>
      </c>
    </row>
    <row r="80" spans="1:8" s="36" customFormat="1" ht="15.75">
      <c r="A80" s="37">
        <f>IF(E80&lt;&gt;"",MAX($A$5:A79)+1,"")</f>
        <v>73</v>
      </c>
      <c r="B80" s="33" t="s">
        <v>29</v>
      </c>
      <c r="C80" s="34"/>
      <c r="D80" s="44" t="s">
        <v>84</v>
      </c>
      <c r="E80" s="24" t="s">
        <v>16</v>
      </c>
      <c r="F80" s="54">
        <v>9080</v>
      </c>
      <c r="G80" s="46"/>
      <c r="H80" s="35">
        <f aca="true" t="shared" si="2" ref="H80:H94">ROUND(G80*F80,2)</f>
        <v>0</v>
      </c>
    </row>
    <row r="81" spans="1:8" s="36" customFormat="1" ht="15.75">
      <c r="A81" s="37">
        <f>IF(E81&lt;&gt;"",MAX($A$5:A80)+1,"")</f>
        <v>74</v>
      </c>
      <c r="B81" s="33" t="s">
        <v>29</v>
      </c>
      <c r="C81" s="34"/>
      <c r="D81" s="44" t="s">
        <v>85</v>
      </c>
      <c r="E81" s="24" t="s">
        <v>16</v>
      </c>
      <c r="F81" s="54">
        <v>9080</v>
      </c>
      <c r="G81" s="46"/>
      <c r="H81" s="35">
        <f t="shared" si="2"/>
        <v>0</v>
      </c>
    </row>
    <row r="82" spans="1:8" s="36" customFormat="1" ht="15.75">
      <c r="A82" s="37">
        <f>IF(E82&lt;&gt;"",MAX($A$5:A81)+1,"")</f>
        <v>75</v>
      </c>
      <c r="B82" s="33" t="s">
        <v>29</v>
      </c>
      <c r="C82" s="34"/>
      <c r="D82" s="44" t="s">
        <v>86</v>
      </c>
      <c r="E82" s="24" t="s">
        <v>16</v>
      </c>
      <c r="F82" s="45">
        <v>400.5</v>
      </c>
      <c r="G82" s="46"/>
      <c r="H82" s="35">
        <f t="shared" si="2"/>
        <v>0</v>
      </c>
    </row>
    <row r="83" spans="1:8" s="36" customFormat="1" ht="18.75">
      <c r="A83" s="37">
        <f>IF(E83&lt;&gt;"",MAX($A$5:A82)+1,"")</f>
        <v>76</v>
      </c>
      <c r="B83" s="33" t="s">
        <v>29</v>
      </c>
      <c r="C83" s="34"/>
      <c r="D83" s="44" t="s">
        <v>87</v>
      </c>
      <c r="E83" s="24" t="s">
        <v>113</v>
      </c>
      <c r="F83" s="45">
        <v>200.25</v>
      </c>
      <c r="G83" s="46"/>
      <c r="H83" s="35">
        <f t="shared" si="2"/>
        <v>0</v>
      </c>
    </row>
    <row r="84" spans="1:8" s="36" customFormat="1" ht="15.75">
      <c r="A84" s="37">
        <f>IF(E84&lt;&gt;"",MAX($A$5:A83)+1,"")</f>
        <v>77</v>
      </c>
      <c r="B84" s="33" t="s">
        <v>29</v>
      </c>
      <c r="C84" s="34"/>
      <c r="D84" s="44" t="s">
        <v>88</v>
      </c>
      <c r="E84" s="24" t="s">
        <v>15</v>
      </c>
      <c r="F84" s="45">
        <v>22</v>
      </c>
      <c r="G84" s="46"/>
      <c r="H84" s="35">
        <f t="shared" si="2"/>
        <v>0</v>
      </c>
    </row>
    <row r="85" spans="1:8" s="36" customFormat="1" ht="15.75">
      <c r="A85" s="37">
        <f>IF(E85&lt;&gt;"",MAX($A$5:A84)+1,"")</f>
        <v>78</v>
      </c>
      <c r="B85" s="33" t="s">
        <v>29</v>
      </c>
      <c r="C85" s="34"/>
      <c r="D85" s="44" t="s">
        <v>89</v>
      </c>
      <c r="E85" s="24" t="s">
        <v>15</v>
      </c>
      <c r="F85" s="45">
        <v>1</v>
      </c>
      <c r="G85" s="46"/>
      <c r="H85" s="35">
        <f t="shared" si="2"/>
        <v>0</v>
      </c>
    </row>
    <row r="86" spans="1:8" s="36" customFormat="1" ht="18.75">
      <c r="A86" s="37">
        <f>IF(E86&lt;&gt;"",MAX($A$5:A85)+1,"")</f>
        <v>79</v>
      </c>
      <c r="B86" s="33" t="s">
        <v>29</v>
      </c>
      <c r="C86" s="34"/>
      <c r="D86" s="44" t="s">
        <v>90</v>
      </c>
      <c r="E86" s="24" t="s">
        <v>113</v>
      </c>
      <c r="F86" s="45">
        <v>50</v>
      </c>
      <c r="G86" s="46"/>
      <c r="H86" s="35">
        <f t="shared" si="2"/>
        <v>0</v>
      </c>
    </row>
    <row r="87" spans="1:256" s="36" customFormat="1" ht="15.75">
      <c r="A87" s="43">
        <f>IF(E87&lt;&gt;"",MAX($A$4:A86)+1,"")</f>
        <v>80</v>
      </c>
      <c r="B87" s="52" t="s">
        <v>29</v>
      </c>
      <c r="C87" s="22"/>
      <c r="D87" s="44" t="s">
        <v>115</v>
      </c>
      <c r="E87" s="24" t="s">
        <v>15</v>
      </c>
      <c r="F87" s="55">
        <v>60</v>
      </c>
      <c r="G87" s="56"/>
      <c r="H87" s="35">
        <f t="shared" si="2"/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36" customFormat="1" ht="15.75">
      <c r="A88" s="43">
        <f>IF(E88&lt;&gt;"",MAX($A$3:A87)+1,"")</f>
        <v>81</v>
      </c>
      <c r="B88" s="52" t="s">
        <v>29</v>
      </c>
      <c r="C88" s="22"/>
      <c r="D88" s="44" t="s">
        <v>116</v>
      </c>
      <c r="E88" s="24" t="s">
        <v>15</v>
      </c>
      <c r="F88" s="55">
        <v>20</v>
      </c>
      <c r="G88" s="56"/>
      <c r="H88" s="35">
        <f t="shared" si="2"/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36" customFormat="1" ht="31.5">
      <c r="A89" s="43">
        <f>IF(E89&lt;&gt;"",MAX($A$3:A88)+1,"")</f>
        <v>82</v>
      </c>
      <c r="B89" s="52" t="s">
        <v>29</v>
      </c>
      <c r="C89" s="22"/>
      <c r="D89" s="44" t="s">
        <v>117</v>
      </c>
      <c r="E89" s="24" t="s">
        <v>15</v>
      </c>
      <c r="F89" s="55">
        <v>20</v>
      </c>
      <c r="G89" s="57"/>
      <c r="H89" s="35">
        <f t="shared" si="2"/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36" customFormat="1" ht="15.75">
      <c r="A90" s="43">
        <f>IF(E90&lt;&gt;"",MAX($A$3:A89)+1,"")</f>
        <v>83</v>
      </c>
      <c r="B90" s="52" t="s">
        <v>29</v>
      </c>
      <c r="C90" s="22"/>
      <c r="D90" s="44" t="s">
        <v>121</v>
      </c>
      <c r="E90" s="24" t="s">
        <v>15</v>
      </c>
      <c r="F90" s="55">
        <v>1</v>
      </c>
      <c r="G90" s="56"/>
      <c r="H90" s="35">
        <f>ROUND(G90*F90,2)</f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36" customFormat="1" ht="15.75">
      <c r="A91" s="43">
        <f>IF(E91&lt;&gt;"",MAX($A$3:A90)+1,"")</f>
        <v>84</v>
      </c>
      <c r="B91" s="52" t="s">
        <v>29</v>
      </c>
      <c r="C91" s="22"/>
      <c r="D91" s="44" t="s">
        <v>118</v>
      </c>
      <c r="E91" s="24" t="s">
        <v>15</v>
      </c>
      <c r="F91" s="55">
        <v>1</v>
      </c>
      <c r="G91" s="56"/>
      <c r="H91" s="35">
        <f t="shared" si="2"/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36" customFormat="1" ht="15.75">
      <c r="A92" s="43">
        <f>IF(E92&lt;&gt;"",MAX($A$4:A91)+1,"")</f>
        <v>85</v>
      </c>
      <c r="B92" s="52" t="s">
        <v>29</v>
      </c>
      <c r="C92" s="22"/>
      <c r="D92" s="44" t="s">
        <v>119</v>
      </c>
      <c r="E92" s="24" t="s">
        <v>15</v>
      </c>
      <c r="F92" s="55">
        <v>1</v>
      </c>
      <c r="G92" s="56"/>
      <c r="H92" s="35">
        <f t="shared" si="2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36" customFormat="1" ht="15.75">
      <c r="A93" s="43">
        <f>IF(E93&lt;&gt;"",MAX($A$4:A92)+1,"")</f>
        <v>86</v>
      </c>
      <c r="B93" s="52" t="s">
        <v>29</v>
      </c>
      <c r="C93" s="22"/>
      <c r="D93" s="44" t="s">
        <v>120</v>
      </c>
      <c r="E93" s="24" t="s">
        <v>15</v>
      </c>
      <c r="F93" s="55">
        <v>1</v>
      </c>
      <c r="G93" s="56"/>
      <c r="H93" s="35">
        <f t="shared" si="2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8" s="36" customFormat="1" ht="15.75">
      <c r="A94" s="43">
        <f>IF(E94&lt;&gt;"",MAX($A$4:A93)+1,"")</f>
        <v>87</v>
      </c>
      <c r="B94" s="33" t="s">
        <v>29</v>
      </c>
      <c r="C94" s="34"/>
      <c r="D94" s="44" t="s">
        <v>91</v>
      </c>
      <c r="E94" s="24" t="s">
        <v>15</v>
      </c>
      <c r="F94" s="45">
        <v>16</v>
      </c>
      <c r="G94" s="46"/>
      <c r="H94" s="35">
        <f t="shared" si="2"/>
        <v>0</v>
      </c>
    </row>
    <row r="95" spans="1:8" s="9" customFormat="1" ht="15.75">
      <c r="A95" s="16">
        <f>IF(E95&lt;&gt;"",MAX($A$5:A94)+1,"")</f>
      </c>
      <c r="B95" s="21"/>
      <c r="C95" s="22" t="s">
        <v>10</v>
      </c>
      <c r="D95" s="38"/>
      <c r="E95" s="24"/>
      <c r="F95" s="25"/>
      <c r="G95" s="39"/>
      <c r="H95" s="35"/>
    </row>
    <row r="96" spans="1:8" s="9" customFormat="1" ht="15.75">
      <c r="A96" s="16">
        <f>IF(E96&lt;&gt;"",MAX($A$5:A95)+1,"")</f>
      </c>
      <c r="B96" s="21"/>
      <c r="C96" s="22"/>
      <c r="D96" s="38" t="s">
        <v>7</v>
      </c>
      <c r="E96" s="24"/>
      <c r="F96" s="25"/>
      <c r="G96" s="39"/>
      <c r="H96" s="35">
        <f>ROUND(SUM(H8:H94),2)</f>
        <v>0</v>
      </c>
    </row>
    <row r="97" spans="1:8" s="9" customFormat="1" ht="15.75">
      <c r="A97" s="16">
        <f>IF(E97&lt;&gt;"",MAX($A$5:A96)+1,"")</f>
        <v>88</v>
      </c>
      <c r="B97" s="21"/>
      <c r="C97" s="22"/>
      <c r="D97" s="38" t="s">
        <v>11</v>
      </c>
      <c r="E97" s="24" t="s">
        <v>5</v>
      </c>
      <c r="F97" s="25">
        <v>0.5</v>
      </c>
      <c r="G97" s="39"/>
      <c r="H97" s="35">
        <f>ROUND(H96*F97/100,2)</f>
        <v>0</v>
      </c>
    </row>
    <row r="98" spans="1:8" s="9" customFormat="1" ht="15.75">
      <c r="A98" s="37">
        <f>IF(E98&lt;&gt;"",MAX($A$5:A97)+1,"")</f>
        <v>89</v>
      </c>
      <c r="B98" s="21"/>
      <c r="C98" s="22"/>
      <c r="D98" s="38" t="s">
        <v>6</v>
      </c>
      <c r="E98" s="24" t="s">
        <v>5</v>
      </c>
      <c r="F98" s="25">
        <v>0.5</v>
      </c>
      <c r="G98" s="39"/>
      <c r="H98" s="35">
        <f>ROUND(H96*F98/100,2)</f>
        <v>0</v>
      </c>
    </row>
    <row r="99" spans="1:8" s="9" customFormat="1" ht="15.75">
      <c r="A99" s="37">
        <f>IF(E99&lt;&gt;"",MAX($A$5:A98)+1,"")</f>
        <v>90</v>
      </c>
      <c r="B99" s="21"/>
      <c r="C99" s="22"/>
      <c r="D99" s="38" t="s">
        <v>8</v>
      </c>
      <c r="E99" s="24" t="s">
        <v>5</v>
      </c>
      <c r="F99" s="25">
        <v>0.5</v>
      </c>
      <c r="G99" s="39"/>
      <c r="H99" s="35">
        <f>ROUND(H96*F99/100,2)</f>
        <v>0</v>
      </c>
    </row>
    <row r="100" spans="1:11" ht="15.75">
      <c r="A100" s="16">
        <f>IF(E100&lt;&gt;"",MAX($A$5:A97)+1,"")</f>
      </c>
      <c r="B100" s="21"/>
      <c r="C100" s="40"/>
      <c r="D100" s="38"/>
      <c r="E100" s="24"/>
      <c r="F100" s="25"/>
      <c r="G100" s="41"/>
      <c r="H100" s="35"/>
      <c r="I100" s="49"/>
      <c r="J100" s="9"/>
      <c r="K100" s="9"/>
    </row>
    <row r="101" spans="1:9" ht="15.75">
      <c r="A101" s="16">
        <f>IF(E101&lt;&gt;"",MAX($A$5:A100)+1,"")</f>
      </c>
      <c r="B101" s="21"/>
      <c r="C101" s="40"/>
      <c r="D101" s="23" t="s">
        <v>30</v>
      </c>
      <c r="E101" s="24"/>
      <c r="F101" s="25"/>
      <c r="G101" s="41"/>
      <c r="H101" s="42">
        <f>SUM(H96:H99)</f>
        <v>0</v>
      </c>
      <c r="I101" s="50"/>
    </row>
    <row r="102" spans="1:11" s="9" customFormat="1" ht="15.75">
      <c r="A102" s="16">
        <f>IF(E102&lt;&gt;"",MAX($A$5:A101)+1,"")</f>
      </c>
      <c r="B102" s="21"/>
      <c r="C102" s="22"/>
      <c r="D102" s="38"/>
      <c r="E102" s="24"/>
      <c r="F102" s="25"/>
      <c r="G102" s="39"/>
      <c r="H102" s="35"/>
      <c r="I102" s="50"/>
      <c r="J102" s="2"/>
      <c r="K102" s="2"/>
    </row>
    <row r="103" spans="1:8" s="9" customFormat="1" ht="15.75">
      <c r="A103" s="16">
        <f>IF(E103&lt;&gt;"",MAX($A$5:A102)+1,"")</f>
      </c>
      <c r="B103" s="21"/>
      <c r="C103" s="22"/>
      <c r="D103" s="23" t="s">
        <v>9</v>
      </c>
      <c r="E103" s="24"/>
      <c r="F103" s="25"/>
      <c r="G103" s="39"/>
      <c r="H103" s="35"/>
    </row>
    <row r="104" spans="1:8" s="9" customFormat="1" ht="15.75">
      <c r="A104" s="16"/>
      <c r="B104" s="21"/>
      <c r="C104" s="22"/>
      <c r="D104" s="38" t="s">
        <v>110</v>
      </c>
      <c r="E104" s="24" t="s">
        <v>15</v>
      </c>
      <c r="F104" s="25">
        <v>1</v>
      </c>
      <c r="G104" s="39"/>
      <c r="H104" s="35">
        <f>G104</f>
        <v>0</v>
      </c>
    </row>
    <row r="105" spans="1:8" s="9" customFormat="1" ht="15.75">
      <c r="A105" s="16"/>
      <c r="B105" s="21"/>
      <c r="C105" s="22"/>
      <c r="D105" s="38" t="s">
        <v>21</v>
      </c>
      <c r="E105" s="24" t="s">
        <v>17</v>
      </c>
      <c r="F105" s="25">
        <v>100</v>
      </c>
      <c r="G105" s="39"/>
      <c r="H105" s="35">
        <f>ROUND(G105*F105,2)</f>
        <v>0</v>
      </c>
    </row>
    <row r="106" spans="1:8" s="9" customFormat="1" ht="15.75">
      <c r="A106" s="16"/>
      <c r="B106" s="21"/>
      <c r="C106" s="22"/>
      <c r="D106" s="38" t="s">
        <v>20</v>
      </c>
      <c r="E106" s="24" t="s">
        <v>17</v>
      </c>
      <c r="F106" s="25">
        <v>4</v>
      </c>
      <c r="G106" s="39"/>
      <c r="H106" s="35">
        <f>ROUND(G106*F106,2)</f>
        <v>0</v>
      </c>
    </row>
    <row r="107" spans="1:8" s="9" customFormat="1" ht="15.75">
      <c r="A107" s="16"/>
      <c r="B107" s="21"/>
      <c r="C107" s="22"/>
      <c r="D107" s="38" t="s">
        <v>18</v>
      </c>
      <c r="E107" s="24" t="s">
        <v>17</v>
      </c>
      <c r="F107" s="25">
        <v>35</v>
      </c>
      <c r="G107" s="39"/>
      <c r="H107" s="35">
        <f>ROUND(G107*F107,2)</f>
        <v>0</v>
      </c>
    </row>
    <row r="108" spans="1:8" ht="15.75">
      <c r="A108" s="16">
        <f>IF(E108&lt;&gt;"",MAX($A$5:A103)+1,"")</f>
      </c>
      <c r="B108" s="21"/>
      <c r="C108" s="40" t="s">
        <v>10</v>
      </c>
      <c r="D108" s="38"/>
      <c r="E108" s="24"/>
      <c r="F108" s="25"/>
      <c r="G108" s="41"/>
      <c r="H108" s="35"/>
    </row>
    <row r="109" spans="1:8" ht="15.75">
      <c r="A109" s="16">
        <f>IF(E109&lt;&gt;"",MAX($A$5:A108)+1,"")</f>
      </c>
      <c r="B109" s="21"/>
      <c r="C109" s="40"/>
      <c r="D109" s="23" t="str">
        <f>CONCATENATE(D103," spolu")</f>
        <v>HZS a revízia spolu</v>
      </c>
      <c r="E109" s="24"/>
      <c r="F109" s="25"/>
      <c r="G109" s="41"/>
      <c r="H109" s="42">
        <f>SUM(H104:H107)</f>
        <v>0</v>
      </c>
    </row>
    <row r="111" spans="4:8" ht="15.75">
      <c r="D111" s="26" t="s">
        <v>24</v>
      </c>
      <c r="H111" s="31">
        <f>H101+H109</f>
        <v>0</v>
      </c>
    </row>
    <row r="112" spans="1:8" ht="15.75">
      <c r="A112" s="16"/>
      <c r="B112" s="16"/>
      <c r="D112" s="26" t="s">
        <v>25</v>
      </c>
      <c r="H112" s="32">
        <f>ROUND(H111*0.2,2)</f>
        <v>0</v>
      </c>
    </row>
    <row r="113" spans="1:8" ht="15.75">
      <c r="A113" s="16"/>
      <c r="B113" s="16"/>
      <c r="D113" s="26" t="s">
        <v>26</v>
      </c>
      <c r="H113" s="31">
        <f>SUM(H111:H112)</f>
        <v>0</v>
      </c>
    </row>
    <row r="114" spans="1:2" ht="15.75">
      <c r="A114" s="16"/>
      <c r="B114" s="16"/>
    </row>
    <row r="115" spans="1:2" ht="15.75">
      <c r="A115" s="16"/>
      <c r="B115" s="16"/>
    </row>
    <row r="116" spans="1:4" ht="15.75">
      <c r="A116" s="16"/>
      <c r="B116" s="16"/>
      <c r="D116" s="26"/>
    </row>
    <row r="117" spans="1:6" ht="15.75">
      <c r="A117" s="16"/>
      <c r="B117" s="16"/>
      <c r="F117" s="27"/>
    </row>
    <row r="118" spans="1:2" ht="15.75">
      <c r="A118" s="16"/>
      <c r="B118" s="16"/>
    </row>
    <row r="119" ht="15.75">
      <c r="D119" s="26"/>
    </row>
    <row r="120" ht="15.75">
      <c r="D120" s="26"/>
    </row>
    <row r="121" spans="2:5" ht="15.75">
      <c r="B121" s="28"/>
      <c r="E121" s="28"/>
    </row>
    <row r="122" spans="3:5" ht="15.75">
      <c r="C122" s="3"/>
      <c r="E122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2" r:id="rId1"/>
  <headerFooter>
    <oddHeader>&amp;C&amp;"Times New Roman,Tučná kurzíva"&amp;18VÝKAZ - VÝMER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2023-05-04T13:05:56Z</dcterms:created>
  <dcterms:modified xsi:type="dcterms:W3CDTF">2023-07-14T11:48:25Z</dcterms:modified>
  <cp:category/>
  <cp:version/>
  <cp:contentType/>
  <cp:contentStatus/>
</cp:coreProperties>
</file>