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Kruhový objazd Dolnočermánska Matica Slovenská\"/>
    </mc:Choice>
  </mc:AlternateContent>
  <bookViews>
    <workbookView xWindow="0" yWindow="0" windowWidth="28800" windowHeight="12315" activeTab="2"/>
  </bookViews>
  <sheets>
    <sheet name="Rekapitulácia stavby" sheetId="1" r:id="rId1"/>
    <sheet name="01 - SO-01 Spevnené plochy" sheetId="2" r:id="rId2"/>
    <sheet name="02 - SO-02 Prekládka vere..." sheetId="3" r:id="rId3"/>
  </sheets>
  <definedNames>
    <definedName name="_xlnm._FilterDatabase" localSheetId="1" hidden="1">'01 - SO-01 Spevnené plochy'!$C$123:$K$188</definedName>
    <definedName name="_xlnm._FilterDatabase" localSheetId="2" hidden="1">'02 - SO-02 Prekládka vere...'!$C$118:$K$170</definedName>
    <definedName name="_xlnm.Print_Titles" localSheetId="1">'01 - SO-01 Spevnené plochy'!$123:$123</definedName>
    <definedName name="_xlnm.Print_Titles" localSheetId="2">'02 - SO-02 Prekládka vere...'!$118:$118</definedName>
    <definedName name="_xlnm.Print_Titles" localSheetId="0">'Rekapitulácia stavby'!$92:$92</definedName>
    <definedName name="_xlnm.Print_Area" localSheetId="1">'01 - SO-01 Spevnené plochy'!$C$4:$J$76,'01 - SO-01 Spevnené plochy'!$C$111:$J$188</definedName>
    <definedName name="_xlnm.Print_Area" localSheetId="2">'02 - SO-02 Prekládka vere...'!$C$4:$J$76,'02 - SO-02 Prekládka vere...'!$C$106:$J$170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6" i="3"/>
  <c r="J115" i="3"/>
  <c r="F115" i="3"/>
  <c r="F113" i="3"/>
  <c r="E111" i="3"/>
  <c r="J92" i="3"/>
  <c r="J91" i="3"/>
  <c r="F91" i="3"/>
  <c r="F89" i="3"/>
  <c r="E87" i="3"/>
  <c r="J18" i="3"/>
  <c r="E18" i="3"/>
  <c r="F92" i="3" s="1"/>
  <c r="J17" i="3"/>
  <c r="J113" i="3"/>
  <c r="E7" i="3"/>
  <c r="E85" i="3"/>
  <c r="J37" i="2"/>
  <c r="J36" i="2"/>
  <c r="AY95" i="1" s="1"/>
  <c r="J35" i="2"/>
  <c r="AX95" i="1"/>
  <c r="BI188" i="2"/>
  <c r="BH188" i="2"/>
  <c r="BG188" i="2"/>
  <c r="BE188" i="2"/>
  <c r="T188" i="2"/>
  <c r="T187" i="2"/>
  <c r="T186" i="2"/>
  <c r="R188" i="2"/>
  <c r="R187" i="2"/>
  <c r="R186" i="2" s="1"/>
  <c r="P188" i="2"/>
  <c r="P187" i="2"/>
  <c r="P186" i="2"/>
  <c r="BI185" i="2"/>
  <c r="BH185" i="2"/>
  <c r="BG185" i="2"/>
  <c r="BE185" i="2"/>
  <c r="T185" i="2"/>
  <c r="T184" i="2"/>
  <c r="R185" i="2"/>
  <c r="R184" i="2"/>
  <c r="P185" i="2"/>
  <c r="P184" i="2" s="1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T145" i="2" s="1"/>
  <c r="R146" i="2"/>
  <c r="R145" i="2"/>
  <c r="P146" i="2"/>
  <c r="P145" i="2" s="1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18" i="2"/>
  <c r="E7" i="2"/>
  <c r="E114" i="2" s="1"/>
  <c r="L90" i="1"/>
  <c r="AM90" i="1"/>
  <c r="AM89" i="1"/>
  <c r="L89" i="1"/>
  <c r="AM87" i="1"/>
  <c r="L87" i="1"/>
  <c r="L85" i="1"/>
  <c r="J188" i="2"/>
  <c r="BK173" i="2"/>
  <c r="J144" i="2"/>
  <c r="J130" i="2"/>
  <c r="J171" i="2"/>
  <c r="J155" i="2"/>
  <c r="J151" i="2"/>
  <c r="BK137" i="2"/>
  <c r="BK188" i="2"/>
  <c r="BK179" i="2"/>
  <c r="J173" i="2"/>
  <c r="J148" i="2"/>
  <c r="BK141" i="2"/>
  <c r="BK182" i="2"/>
  <c r="J168" i="2"/>
  <c r="BK146" i="2"/>
  <c r="BK129" i="2"/>
  <c r="J175" i="2"/>
  <c r="BK165" i="2"/>
  <c r="BK159" i="2"/>
  <c r="J152" i="2"/>
  <c r="BK139" i="2"/>
  <c r="BK134" i="2"/>
  <c r="J179" i="2"/>
  <c r="BK168" i="2"/>
  <c r="J154" i="2"/>
  <c r="J134" i="2"/>
  <c r="J170" i="3"/>
  <c r="J148" i="3"/>
  <c r="BK129" i="3"/>
  <c r="BK169" i="3"/>
  <c r="J162" i="3"/>
  <c r="J154" i="3"/>
  <c r="J142" i="3"/>
  <c r="BK135" i="3"/>
  <c r="J169" i="3"/>
  <c r="J166" i="3"/>
  <c r="BK140" i="3"/>
  <c r="J133" i="3"/>
  <c r="BK170" i="3"/>
  <c r="BK162" i="3"/>
  <c r="J155" i="3"/>
  <c r="BK151" i="3"/>
  <c r="J138" i="3"/>
  <c r="BK124" i="3"/>
  <c r="J151" i="3"/>
  <c r="BK130" i="3"/>
  <c r="J124" i="3"/>
  <c r="J156" i="3"/>
  <c r="BK136" i="3"/>
  <c r="BK125" i="3"/>
  <c r="J177" i="2"/>
  <c r="BK174" i="2"/>
  <c r="BK149" i="2"/>
  <c r="J140" i="2"/>
  <c r="J185" i="2"/>
  <c r="BK166" i="2"/>
  <c r="BK153" i="2"/>
  <c r="J141" i="2"/>
  <c r="J127" i="2"/>
  <c r="J182" i="2"/>
  <c r="J174" i="2"/>
  <c r="BK156" i="2"/>
  <c r="BK144" i="2"/>
  <c r="J128" i="2"/>
  <c r="BK171" i="2"/>
  <c r="BK164" i="2"/>
  <c r="J137" i="2"/>
  <c r="AS94" i="1"/>
  <c r="J143" i="2"/>
  <c r="BK130" i="2"/>
  <c r="BK183" i="2"/>
  <c r="BK169" i="2"/>
  <c r="BK161" i="2"/>
  <c r="J157" i="2"/>
  <c r="J139" i="2"/>
  <c r="J131" i="2"/>
  <c r="BK153" i="3"/>
  <c r="J136" i="3"/>
  <c r="BK155" i="3"/>
  <c r="BK143" i="3"/>
  <c r="J137" i="3"/>
  <c r="BK168" i="3"/>
  <c r="BK142" i="3"/>
  <c r="BK137" i="3"/>
  <c r="J131" i="3"/>
  <c r="BK127" i="3"/>
  <c r="BK160" i="3"/>
  <c r="BK154" i="3"/>
  <c r="BK148" i="3"/>
  <c r="BK131" i="3"/>
  <c r="BK166" i="3"/>
  <c r="BK159" i="3"/>
  <c r="J140" i="3"/>
  <c r="BK123" i="3"/>
  <c r="BK157" i="3"/>
  <c r="BK139" i="3"/>
  <c r="J128" i="3"/>
  <c r="BK146" i="3"/>
  <c r="J147" i="3"/>
  <c r="J125" i="3"/>
  <c r="J165" i="3"/>
  <c r="BK149" i="3"/>
  <c r="BK126" i="3"/>
  <c r="BK180" i="2"/>
  <c r="J169" i="2"/>
  <c r="J150" i="2"/>
  <c r="BK148" i="2"/>
  <c r="J133" i="2"/>
  <c r="BK170" i="2"/>
  <c r="BK152" i="2"/>
  <c r="BK138" i="2"/>
  <c r="BK127" i="2"/>
  <c r="J178" i="2"/>
  <c r="J166" i="2"/>
  <c r="BK151" i="2"/>
  <c r="BK135" i="2"/>
  <c r="J181" i="2"/>
  <c r="J172" i="2"/>
  <c r="BK160" i="2"/>
  <c r="J180" i="2"/>
  <c r="J170" i="2"/>
  <c r="J163" i="2"/>
  <c r="J156" i="2"/>
  <c r="BK154" i="2"/>
  <c r="J149" i="2"/>
  <c r="BK136" i="2"/>
  <c r="BK132" i="2"/>
  <c r="BK185" i="2"/>
  <c r="BK172" i="2"/>
  <c r="J162" i="2"/>
  <c r="J159" i="2"/>
  <c r="BK143" i="2"/>
  <c r="BK133" i="2"/>
  <c r="J160" i="3"/>
  <c r="J144" i="3"/>
  <c r="BK122" i="3"/>
  <c r="BK163" i="3"/>
  <c r="J157" i="3"/>
  <c r="BK145" i="3"/>
  <c r="BK138" i="3"/>
  <c r="J123" i="3"/>
  <c r="J163" i="3"/>
  <c r="BK147" i="3"/>
  <c r="J139" i="3"/>
  <c r="J130" i="3"/>
  <c r="J167" i="3"/>
  <c r="BK156" i="3"/>
  <c r="J149" i="3"/>
  <c r="BK141" i="3"/>
  <c r="BK128" i="3"/>
  <c r="J161" i="3"/>
  <c r="J143" i="3"/>
  <c r="J122" i="3"/>
  <c r="J150" i="3"/>
  <c r="J135" i="3"/>
  <c r="J127" i="3"/>
  <c r="BK181" i="2"/>
  <c r="BK167" i="2"/>
  <c r="BK162" i="2"/>
  <c r="J138" i="2"/>
  <c r="BK176" i="2"/>
  <c r="BK157" i="2"/>
  <c r="BK150" i="2"/>
  <c r="BK128" i="2"/>
  <c r="J183" i="2"/>
  <c r="BK175" i="2"/>
  <c r="J164" i="2"/>
  <c r="J142" i="2"/>
  <c r="BK131" i="2"/>
  <c r="J176" i="2"/>
  <c r="J165" i="2"/>
  <c r="BK142" i="2"/>
  <c r="J132" i="2"/>
  <c r="BK178" i="2"/>
  <c r="J167" i="2"/>
  <c r="J161" i="2"/>
  <c r="BK155" i="2"/>
  <c r="J153" i="2"/>
  <c r="BK140" i="2"/>
  <c r="J135" i="2"/>
  <c r="J129" i="2"/>
  <c r="BK177" i="2"/>
  <c r="BK163" i="2"/>
  <c r="J160" i="2"/>
  <c r="J146" i="2"/>
  <c r="J136" i="2"/>
  <c r="BK161" i="3"/>
  <c r="J146" i="3"/>
  <c r="J134" i="3"/>
  <c r="BK165" i="3"/>
  <c r="J159" i="3"/>
  <c r="BK150" i="3"/>
  <c r="J141" i="3"/>
  <c r="J129" i="3"/>
  <c r="BK167" i="3"/>
  <c r="BK158" i="3"/>
  <c r="BK134" i="3"/>
  <c r="J132" i="3"/>
  <c r="J168" i="3"/>
  <c r="J158" i="3"/>
  <c r="J153" i="3"/>
  <c r="BK144" i="3"/>
  <c r="BK133" i="3"/>
  <c r="J164" i="3"/>
  <c r="J126" i="3"/>
  <c r="BK164" i="3"/>
  <c r="J145" i="3"/>
  <c r="BK132" i="3"/>
  <c r="P126" i="2" l="1"/>
  <c r="BK158" i="2"/>
  <c r="J158" i="2" s="1"/>
  <c r="J101" i="2" s="1"/>
  <c r="R126" i="2"/>
  <c r="P147" i="2"/>
  <c r="R147" i="2"/>
  <c r="T147" i="2"/>
  <c r="T121" i="3"/>
  <c r="BK152" i="3"/>
  <c r="J152" i="3" s="1"/>
  <c r="J99" i="3" s="1"/>
  <c r="T126" i="2"/>
  <c r="T158" i="2"/>
  <c r="BK121" i="3"/>
  <c r="P152" i="3"/>
  <c r="BK126" i="2"/>
  <c r="R158" i="2"/>
  <c r="R121" i="3"/>
  <c r="T152" i="3"/>
  <c r="BK147" i="2"/>
  <c r="J147" i="2" s="1"/>
  <c r="J100" i="2" s="1"/>
  <c r="P158" i="2"/>
  <c r="P121" i="3"/>
  <c r="P120" i="3" s="1"/>
  <c r="P119" i="3" s="1"/>
  <c r="AU96" i="1" s="1"/>
  <c r="R152" i="3"/>
  <c r="BK145" i="2"/>
  <c r="J145" i="2"/>
  <c r="J99" i="2" s="1"/>
  <c r="BK184" i="2"/>
  <c r="J184" i="2" s="1"/>
  <c r="J102" i="2" s="1"/>
  <c r="BK187" i="2"/>
  <c r="J187" i="2" s="1"/>
  <c r="J104" i="2" s="1"/>
  <c r="J126" i="2"/>
  <c r="J98" i="2" s="1"/>
  <c r="BF133" i="3"/>
  <c r="BF140" i="3"/>
  <c r="BF146" i="3"/>
  <c r="BF148" i="3"/>
  <c r="BF154" i="3"/>
  <c r="BF160" i="3"/>
  <c r="BF161" i="3"/>
  <c r="J89" i="3"/>
  <c r="BF126" i="3"/>
  <c r="BF127" i="3"/>
  <c r="BF129" i="3"/>
  <c r="BF135" i="3"/>
  <c r="BF136" i="3"/>
  <c r="BF151" i="3"/>
  <c r="BF153" i="3"/>
  <c r="BF155" i="3"/>
  <c r="BF157" i="3"/>
  <c r="BF162" i="3"/>
  <c r="BF167" i="3"/>
  <c r="BF168" i="3"/>
  <c r="BF170" i="3"/>
  <c r="F116" i="3"/>
  <c r="BF122" i="3"/>
  <c r="BF130" i="3"/>
  <c r="BF134" i="3"/>
  <c r="BF142" i="3"/>
  <c r="BF143" i="3"/>
  <c r="BF156" i="3"/>
  <c r="BF158" i="3"/>
  <c r="BF159" i="3"/>
  <c r="BF163" i="3"/>
  <c r="BF164" i="3"/>
  <c r="E109" i="3"/>
  <c r="BF144" i="3"/>
  <c r="BF145" i="3"/>
  <c r="BF165" i="3"/>
  <c r="BF131" i="3"/>
  <c r="BF139" i="3"/>
  <c r="BF147" i="3"/>
  <c r="BF149" i="3"/>
  <c r="BF123" i="3"/>
  <c r="BF124" i="3"/>
  <c r="BF125" i="3"/>
  <c r="BF128" i="3"/>
  <c r="BF132" i="3"/>
  <c r="BF137" i="3"/>
  <c r="BF138" i="3"/>
  <c r="BF141" i="3"/>
  <c r="BF150" i="3"/>
  <c r="BF166" i="3"/>
  <c r="BF169" i="3"/>
  <c r="F92" i="2"/>
  <c r="BF128" i="2"/>
  <c r="BF137" i="2"/>
  <c r="BF140" i="2"/>
  <c r="BF141" i="2"/>
  <c r="BF154" i="2"/>
  <c r="BF175" i="2"/>
  <c r="BF176" i="2"/>
  <c r="BF180" i="2"/>
  <c r="BF181" i="2"/>
  <c r="BF182" i="2"/>
  <c r="BF188" i="2"/>
  <c r="E85" i="2"/>
  <c r="BF133" i="2"/>
  <c r="BF143" i="2"/>
  <c r="BF144" i="2"/>
  <c r="BF146" i="2"/>
  <c r="BF150" i="2"/>
  <c r="BF156" i="2"/>
  <c r="BF168" i="2"/>
  <c r="BF170" i="2"/>
  <c r="BF129" i="2"/>
  <c r="BF132" i="2"/>
  <c r="BF134" i="2"/>
  <c r="BF165" i="2"/>
  <c r="BF169" i="2"/>
  <c r="BF172" i="2"/>
  <c r="BF177" i="2"/>
  <c r="BF178" i="2"/>
  <c r="BF183" i="2"/>
  <c r="BF130" i="2"/>
  <c r="BF139" i="2"/>
  <c r="BF153" i="2"/>
  <c r="BF157" i="2"/>
  <c r="BF166" i="2"/>
  <c r="BF171" i="2"/>
  <c r="BF131" i="2"/>
  <c r="BF148" i="2"/>
  <c r="BF149" i="2"/>
  <c r="BF161" i="2"/>
  <c r="BF162" i="2"/>
  <c r="BF167" i="2"/>
  <c r="BF173" i="2"/>
  <c r="BF174" i="2"/>
  <c r="J89" i="2"/>
  <c r="BF127" i="2"/>
  <c r="BF135" i="2"/>
  <c r="BF136" i="2"/>
  <c r="BF138" i="2"/>
  <c r="BF142" i="2"/>
  <c r="BF151" i="2"/>
  <c r="BF152" i="2"/>
  <c r="BF155" i="2"/>
  <c r="BF159" i="2"/>
  <c r="BF160" i="2"/>
  <c r="BF163" i="2"/>
  <c r="BF164" i="2"/>
  <c r="BF179" i="2"/>
  <c r="BF185" i="2"/>
  <c r="J33" i="2"/>
  <c r="AV95" i="1" s="1"/>
  <c r="F35" i="3"/>
  <c r="BB96" i="1" s="1"/>
  <c r="F33" i="2"/>
  <c r="AZ95" i="1" s="1"/>
  <c r="F37" i="2"/>
  <c r="BD95" i="1" s="1"/>
  <c r="F33" i="3"/>
  <c r="AZ96" i="1" s="1"/>
  <c r="F35" i="2"/>
  <c r="BB95" i="1" s="1"/>
  <c r="F36" i="3"/>
  <c r="BC96" i="1" s="1"/>
  <c r="F37" i="3"/>
  <c r="BD96" i="1" s="1"/>
  <c r="F36" i="2"/>
  <c r="BC95" i="1" s="1"/>
  <c r="J33" i="3"/>
  <c r="AV96" i="1" s="1"/>
  <c r="BK120" i="3" l="1"/>
  <c r="BK119" i="3" s="1"/>
  <c r="J119" i="3" s="1"/>
  <c r="J96" i="3" s="1"/>
  <c r="T125" i="2"/>
  <c r="T124" i="2" s="1"/>
  <c r="T120" i="3"/>
  <c r="T119" i="3" s="1"/>
  <c r="R125" i="2"/>
  <c r="R124" i="2" s="1"/>
  <c r="R120" i="3"/>
  <c r="R119" i="3" s="1"/>
  <c r="BK125" i="2"/>
  <c r="J125" i="2" s="1"/>
  <c r="J97" i="2" s="1"/>
  <c r="P125" i="2"/>
  <c r="P124" i="2"/>
  <c r="AU95" i="1" s="1"/>
  <c r="AU94" i="1" s="1"/>
  <c r="BK186" i="2"/>
  <c r="J186" i="2" s="1"/>
  <c r="J103" i="2" s="1"/>
  <c r="J120" i="3"/>
  <c r="J97" i="3" s="1"/>
  <c r="J121" i="3"/>
  <c r="J98" i="3" s="1"/>
  <c r="J30" i="3"/>
  <c r="AG96" i="1" s="1"/>
  <c r="BB94" i="1"/>
  <c r="W31" i="1"/>
  <c r="BD94" i="1"/>
  <c r="W33" i="1" s="1"/>
  <c r="BC94" i="1"/>
  <c r="W32" i="1" s="1"/>
  <c r="J34" i="3"/>
  <c r="AW96" i="1" s="1"/>
  <c r="AT96" i="1" s="1"/>
  <c r="J34" i="2"/>
  <c r="AW95" i="1" s="1"/>
  <c r="AT95" i="1" s="1"/>
  <c r="F34" i="2"/>
  <c r="BA95" i="1" s="1"/>
  <c r="AZ94" i="1"/>
  <c r="W29" i="1"/>
  <c r="F34" i="3"/>
  <c r="BA96" i="1" s="1"/>
  <c r="AN96" i="1" l="1"/>
  <c r="BK124" i="2"/>
  <c r="J124" i="2" s="1"/>
  <c r="J96" i="2" s="1"/>
  <c r="J39" i="3"/>
  <c r="AV94" i="1"/>
  <c r="AK29" i="1"/>
  <c r="BA94" i="1"/>
  <c r="AW94" i="1" s="1"/>
  <c r="AK30" i="1" s="1"/>
  <c r="AY94" i="1"/>
  <c r="AX94" i="1"/>
  <c r="J30" i="2" l="1"/>
  <c r="AG95" i="1" s="1"/>
  <c r="AG94" i="1" s="1"/>
  <c r="AT94" i="1"/>
  <c r="W30" i="1"/>
  <c r="AK26" i="1" l="1"/>
  <c r="AK35" i="1" s="1"/>
  <c r="AN94" i="1"/>
  <c r="AN95" i="1"/>
  <c r="J39" i="2"/>
</calcChain>
</file>

<file path=xl/sharedStrings.xml><?xml version="1.0" encoding="utf-8"?>
<sst xmlns="http://schemas.openxmlformats.org/spreadsheetml/2006/main" count="1903" uniqueCount="446">
  <si>
    <t>Export Komplet</t>
  </si>
  <si>
    <t/>
  </si>
  <si>
    <t>2.0</t>
  </si>
  <si>
    <t>False</t>
  </si>
  <si>
    <t>{734ff45c-bf5f-403f-bbfd-ca58747d59cd}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</si>
  <si>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</si>
  <si>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</si>
  <si>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</si>
  <si>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</si>
  <si>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</si>
  <si>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</si>
  <si>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</si>
  <si>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</si>
  <si>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</si>
  <si>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</si>
  <si>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Stavebné úpravy na OK Dolnočermánska - Golianova, Nitra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</si>
  <si>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</si>
  <si>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</si>
  <si>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</si>
  <si>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</si>
  <si>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</si>
  <si>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</si>
  <si>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</si>
  <si>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</si>
  <si>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</si>
  <si>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</si>
  <si>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</si>
  <si>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</si>
  <si>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52040429</t>
  </si>
  <si>
    <t>KOMPROEKO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</si>
  <si>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</si>
  <si>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</si>
  <si>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</si>
  <si>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</si>
  <si>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</si>
  <si>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</si>
  <si>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</si>
  <si>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</si>
  <si>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</si>
  <si>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</si>
  <si>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</si>
  <si>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</si>
  <si>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</si>
  <si>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</si>
  <si>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</si>
  <si>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</si>
  <si>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</si>
  <si>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</si>
  <si>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</si>
  <si>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</si>
  <si>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</si>
  <si>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</si>
  <si>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</si>
  <si>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</si>
  <si>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</si>
  <si>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</si>
  <si>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</si>
  <si>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</si>
  <si>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</si>
  <si>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</si>
  <si>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</si>
  <si>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</si>
  <si>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</si>
  <si>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</si>
  <si>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</si>
  <si>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</si>
  <si>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</si>
  <si>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</si>
  <si>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</si>
  <si>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</si>
  <si>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</si>
  <si>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</si>
  <si>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</si>
  <si>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</si>
  <si>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</si>
  <si>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</si>
  <si>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</si>
  <si>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</si>
  <si>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</si>
  <si>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SO-01 Spevnené plochy</t>
  </si>
  <si>
    <t>STA</t>
  </si>
  <si>
    <t>1</t>
  </si>
  <si>
    <t>{fd6a3d20-4757-4c11-a676-822fcfdf2a9c}</t>
  </si>
  <si>
    <t>02</t>
  </si>
  <si>
    <t>SO-02 Prekládka verejného osvetlenia</t>
  </si>
  <si>
    <t>{d405110b-b05a-407f-bab2-6a15505d8423}</t>
  </si>
  <si>
    <t>KRYCÍ LIST ROZPOČTU</t>
  </si>
  <si>
    <t>Objekt:</t>
  </si>
  <si>
    <t>01 - SO-01 Spevnené plochy</t>
  </si>
  <si>
    <t xml:space="preserve">Nitra </t>
  </si>
  <si>
    <t>Ing. Štefan Lisý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</si>
  <si>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</si>
  <si>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</si>
  <si>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</si>
  <si>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</si>
  <si>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</si>
  <si>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</si>
  <si>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</si>
  <si>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</si>
  <si>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</si>
  <si>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</si>
  <si>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</si>
  <si>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</si>
  <si>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</si>
  <si>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</si>
  <si>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</si>
  <si>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</si>
  <si>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</si>
  <si>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</si>
  <si>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</si>
  <si>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</si>
  <si>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</si>
  <si>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</si>
  <si>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</si>
  <si>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</si>
  <si>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</si>
  <si>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</si>
  <si>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</si>
  <si>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</si>
  <si>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</si>
  <si>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</si>
  <si>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</si>
  <si>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</si>
  <si>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</si>
  <si>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</si>
  <si>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2</t>
  </si>
  <si>
    <t>113107141.S</t>
  </si>
  <si>
    <t>Odstránenie krytu v ploche do 200 m2 asfaltového, hr. vrstvy do 50 mm,  -0,09800t</t>
  </si>
  <si>
    <t>3</t>
  </si>
  <si>
    <t>113206111.S</t>
  </si>
  <si>
    <t>Vytrhanie obrúb betónových, s vybúraním lôžka, z krajníkov alebo obrubníkov stojatých,  -0,14500t</t>
  </si>
  <si>
    <t>m</t>
  </si>
  <si>
    <t>6</t>
  </si>
  <si>
    <t>113208111.S</t>
  </si>
  <si>
    <t>Vytrhanie obrúb betonových, s vybúraním lôžka, záhonových,  -0,04000t</t>
  </si>
  <si>
    <t>8</t>
  </si>
  <si>
    <t>5</t>
  </si>
  <si>
    <t>113307111.S</t>
  </si>
  <si>
    <t>Odstránenie podkladu v ploche do 200 m2 z kameniva ťaženého, hr. do 100mm,  -0,16000t</t>
  </si>
  <si>
    <t>10</t>
  </si>
  <si>
    <t>113307112.S</t>
  </si>
  <si>
    <t>Odstránenie podkladu v ploche do 200 m2 z kameniva ťaženého, hr.100- 200mm,  -0,24000t</t>
  </si>
  <si>
    <t>12</t>
  </si>
  <si>
    <t>7</t>
  </si>
  <si>
    <t>113307122.S</t>
  </si>
  <si>
    <t>Odstránenie podkladu v ploche do 200 m2 z kameniva hrubého drveného, hr.100 do 200 mm,  -0,23500t</t>
  </si>
  <si>
    <t>14</t>
  </si>
  <si>
    <t>113307131.S</t>
  </si>
  <si>
    <t>Odstránenie podkladu v ploche do 200 m2 z betónu prostého, hr. vrstvy do 150 mm,  -0,22500t</t>
  </si>
  <si>
    <t>16</t>
  </si>
  <si>
    <t>9</t>
  </si>
  <si>
    <t>122201101.S</t>
  </si>
  <si>
    <t>Odkopávka a prekopávka nezapažená v hornine 3, do 100 m3</t>
  </si>
  <si>
    <t>m3</t>
  </si>
  <si>
    <t>18</t>
  </si>
  <si>
    <t>133211101.S</t>
  </si>
  <si>
    <t>Hĺbenie šachiet v  hornine tr. 3 súdržných - ručným náradím plocha výkopu do 4 m2</t>
  </si>
  <si>
    <t>11</t>
  </si>
  <si>
    <t>162501102.S</t>
  </si>
  <si>
    <t>Vodorovné premiestnenie výkopku po spevnenej ceste z horniny tr.1-4, do 100 m3 na vzdialenosť do 3000 m</t>
  </si>
  <si>
    <t>22</t>
  </si>
  <si>
    <t>162501105.S</t>
  </si>
  <si>
    <t>Vodorovné premiestnenie výkopku po spevnenej ceste z horniny tr.1-4, do 100 m3, príplatok k cene za každých ďalšich a začatých 1000 m</t>
  </si>
  <si>
    <t>24</t>
  </si>
  <si>
    <t>13</t>
  </si>
  <si>
    <t>171101101.S</t>
  </si>
  <si>
    <t>Uloženie sypaniny do násypu súdržnej horniny s mierou zhutnenia podľa Proctor-Standard na 95 %</t>
  </si>
  <si>
    <t>26</t>
  </si>
  <si>
    <t>171209002.S</t>
  </si>
  <si>
    <t>Poplatok za skladovanie</t>
  </si>
  <si>
    <t>t</t>
  </si>
  <si>
    <t>28</t>
  </si>
  <si>
    <t>15</t>
  </si>
  <si>
    <t>180401211.S</t>
  </si>
  <si>
    <t>Založenie trávnika lúčneho výsevom v rovine alebo na svahu do 1:5</t>
  </si>
  <si>
    <t>30</t>
  </si>
  <si>
    <t>M</t>
  </si>
  <si>
    <t>005720001400.S</t>
  </si>
  <si>
    <t>Osivá tráv - semená parkovej zmesi</t>
  </si>
  <si>
    <t>kg</t>
  </si>
  <si>
    <t>32</t>
  </si>
  <si>
    <t>17</t>
  </si>
  <si>
    <t>183403153.S</t>
  </si>
  <si>
    <t>Obrobenie pôdy hrabaním v rovine alebo na svahu do 1:5</t>
  </si>
  <si>
    <t>34</t>
  </si>
  <si>
    <t>183403161.S</t>
  </si>
  <si>
    <t>Obrobenie pôdy valcovaním v rovine alebo na svahu do 1:5</t>
  </si>
  <si>
    <t>36</t>
  </si>
  <si>
    <t>Zakladanie</t>
  </si>
  <si>
    <t>19</t>
  </si>
  <si>
    <t>275313521.S</t>
  </si>
  <si>
    <t>Betón základových pätiek, prostý tr. C 12/15</t>
  </si>
  <si>
    <t>38</t>
  </si>
  <si>
    <t>Komunikácie</t>
  </si>
  <si>
    <t>564851111.S</t>
  </si>
  <si>
    <t>Podklad zo štrkodrviny s rozprestretím a zhutnením, po zhutnení hr. 150 mm</t>
  </si>
  <si>
    <t>40</t>
  </si>
  <si>
    <t>21</t>
  </si>
  <si>
    <t>564851113.S</t>
  </si>
  <si>
    <t>Podklad zo štrkodrviny s rozprestretím a zhutnením, po zhutnení hr. 170 mm</t>
  </si>
  <si>
    <t>42</t>
  </si>
  <si>
    <t>564861111.S</t>
  </si>
  <si>
    <t>Podklad zo štrkodrviny s rozprestretím a zhutnením, po zhutnení hr. 200 mm</t>
  </si>
  <si>
    <t>44</t>
  </si>
  <si>
    <t>23</t>
  </si>
  <si>
    <t>567124315.S</t>
  </si>
  <si>
    <t>Podklad z podkladového betónu PB III tr. C 12/15 hr. 150 mm</t>
  </si>
  <si>
    <t>46</t>
  </si>
  <si>
    <t>596911141.S</t>
  </si>
  <si>
    <t>Kladenie betónovej zámkovej dlažby komunikácií pre peších hr. 60 mm pre peších do 50 m2 so zriadením lôžka z kameniva hr. 30 mm</t>
  </si>
  <si>
    <t>48</t>
  </si>
  <si>
    <t>25</t>
  </si>
  <si>
    <t>592460007300.S</t>
  </si>
  <si>
    <t>Dlažba betónová pre nevidiacich, rozmer 200x200x60 mm, farebná</t>
  </si>
  <si>
    <t>50</t>
  </si>
  <si>
    <t>596911142.S</t>
  </si>
  <si>
    <t>Kladenie betónovej zámkovej dlažby komunikácií pre peších hr. 60 mm pre peších nad 50 do 100 m2 so zriadením lôžka z kameniva hr. 30 mm</t>
  </si>
  <si>
    <t>52</t>
  </si>
  <si>
    <t>27</t>
  </si>
  <si>
    <t>592460007700.S</t>
  </si>
  <si>
    <t>Dlažba betónová škárová, rozmer 200x165x60 mm, prírodná</t>
  </si>
  <si>
    <t>54</t>
  </si>
  <si>
    <t>596911221.S</t>
  </si>
  <si>
    <t>Kladenie betónovej zámkovej dlažby pozemných komunikácií hr. 80 mm pre peších do 50 m2 so zriadením lôžka z kameniva hr. 50 mm</t>
  </si>
  <si>
    <t>56</t>
  </si>
  <si>
    <t>29</t>
  </si>
  <si>
    <t>592460013400.S</t>
  </si>
  <si>
    <t>Dlažba betónová, rozmer 120x1205x80 mm, prírodná</t>
  </si>
  <si>
    <t>58</t>
  </si>
  <si>
    <t>Ostatné konštrukcie a práce-búranie</t>
  </si>
  <si>
    <t>914001001.S</t>
  </si>
  <si>
    <t>Dočasné dopravné značenie počas výstavby</t>
  </si>
  <si>
    <t>kpl</t>
  </si>
  <si>
    <t>60</t>
  </si>
  <si>
    <t>31</t>
  </si>
  <si>
    <t>914001111.S</t>
  </si>
  <si>
    <t>Osadenie a montáž cestnej zvislej dopravnej značky na stĺpik, stĺp, konzolu alebo objekt</t>
  </si>
  <si>
    <t>ks</t>
  </si>
  <si>
    <t>62</t>
  </si>
  <si>
    <t>914501121.S</t>
  </si>
  <si>
    <t>Montáž stĺpika zvislej dopravnej značky dĺžky do 3,5 m do betónového základu</t>
  </si>
  <si>
    <t>64</t>
  </si>
  <si>
    <t>33</t>
  </si>
  <si>
    <t>404490008411.S</t>
  </si>
  <si>
    <t>Stĺpik pre dopravné značky</t>
  </si>
  <si>
    <t>66</t>
  </si>
  <si>
    <t>915711212.S</t>
  </si>
  <si>
    <t>Vodorovné dopravné značenie striekané farbou deliacich čiar súvislých šírky 125 mm biela retroreflexná</t>
  </si>
  <si>
    <t>68</t>
  </si>
  <si>
    <t>35</t>
  </si>
  <si>
    <t>915713112.S</t>
  </si>
  <si>
    <t>Trvalé vodorovné značenie krytu lepením pásky profilovanej deliacich čiar šírky 150 mm</t>
  </si>
  <si>
    <t>70</t>
  </si>
  <si>
    <t>915721222.S</t>
  </si>
  <si>
    <t>Vodorovné dopravné značenie striekané farbou prechodov pre chodcov, šípky, symboly a pod., žltá retroreflexná</t>
  </si>
  <si>
    <t>72</t>
  </si>
  <si>
    <t>37</t>
  </si>
  <si>
    <t>915791111.S</t>
  </si>
  <si>
    <t>Predznačenie pre značenie striekané farbou z náterových hmôt deliace čiary, vodiace prúžky</t>
  </si>
  <si>
    <t>74</t>
  </si>
  <si>
    <t>915791112.S</t>
  </si>
  <si>
    <t>Predznačenie pre vodorovné značenie striekané farbou alebo vykonávané z náterových hmôt</t>
  </si>
  <si>
    <t>76</t>
  </si>
  <si>
    <t>39</t>
  </si>
  <si>
    <t>915920002.S</t>
  </si>
  <si>
    <t>Osadenie retroreflexného hliníkového dopravného gombíka rozmeru 100x100x19,8 mm</t>
  </si>
  <si>
    <t>78</t>
  </si>
  <si>
    <t>404490008200.S</t>
  </si>
  <si>
    <t>Gombík dopravný retroreflexný, rozmer 100x100x19,8 mm, hliníkový (do vozovky, obrubníka)</t>
  </si>
  <si>
    <t>80</t>
  </si>
  <si>
    <t>41</t>
  </si>
  <si>
    <t>916361111.S</t>
  </si>
  <si>
    <t>Osadenie cestného obrubníka betónového ležatého do lôžka z betónu prostého tr. C 12/15 s bočnou oporou</t>
  </si>
  <si>
    <t>82</t>
  </si>
  <si>
    <t>592170002400.S</t>
  </si>
  <si>
    <t>Obrubník cestný nábehový, lxšxv 1000x200x150(100) mm</t>
  </si>
  <si>
    <t>84</t>
  </si>
  <si>
    <t>43</t>
  </si>
  <si>
    <t>916362111.S</t>
  </si>
  <si>
    <t>Osadenie cestného obrubníka betónového stojatého do lôžka z betónu prostého tr. C 12/15 s bočnou oporou</t>
  </si>
  <si>
    <t>86</t>
  </si>
  <si>
    <t>592170003800.S</t>
  </si>
  <si>
    <t>Obrubník cestný so skosením, lxšxv 1000x150x250 mm, prírodný</t>
  </si>
  <si>
    <t>88</t>
  </si>
  <si>
    <t>45</t>
  </si>
  <si>
    <t>916561111.S</t>
  </si>
  <si>
    <t>Osadenie záhonového alebo parkového obrubníka betón., do lôžka z bet. pros. tr. C 12/15 s bočnou oporou</t>
  </si>
  <si>
    <t>90</t>
  </si>
  <si>
    <t>592170001800.S</t>
  </si>
  <si>
    <t>Obrubník parkový, lxšxv 1000x50x200 mm, prírodný</t>
  </si>
  <si>
    <t>92</t>
  </si>
  <si>
    <t>47</t>
  </si>
  <si>
    <t>919731122.S</t>
  </si>
  <si>
    <t>Zarovnanie styčnej plochy pozdĺž vybúranej časti komunikácie asfaltovej hr. nad 50 do 100 mm</t>
  </si>
  <si>
    <t>94</t>
  </si>
  <si>
    <t>919735112.S</t>
  </si>
  <si>
    <t>Rezanie existujúceho asfaltového krytu alebo podkladu hĺbky nad 50 do 100 mm</t>
  </si>
  <si>
    <t>96</t>
  </si>
  <si>
    <t>49</t>
  </si>
  <si>
    <t>966006211.S</t>
  </si>
  <si>
    <t>Odstránenie (demontáž) zvislej dopravnej značky zo stĺpov, stĺpikov alebo konzol,  -0,00400t</t>
  </si>
  <si>
    <t>98</t>
  </si>
  <si>
    <t>966083112.S</t>
  </si>
  <si>
    <t>Odstránenie vodorovného dopravného značenia frézovaním plochy,  -0,00400t</t>
  </si>
  <si>
    <t>100</t>
  </si>
  <si>
    <t>51</t>
  </si>
  <si>
    <t>979082213.S</t>
  </si>
  <si>
    <t>Vodorovná doprava sutiny so zložením a hrubým urovnaním na vzdialenosť do 1 km</t>
  </si>
  <si>
    <t>102</t>
  </si>
  <si>
    <t>979082219.S</t>
  </si>
  <si>
    <t>Príplatok k cene za každý ďalší aj začatý 1 km nad 1 km pre vodorovnú dopravu sutiny</t>
  </si>
  <si>
    <t>104</t>
  </si>
  <si>
    <t>53</t>
  </si>
  <si>
    <t>979087212.S</t>
  </si>
  <si>
    <t>Nakladanie na dopravné prostriedky pre vodorovnú dopravu sutiny</t>
  </si>
  <si>
    <t>106</t>
  </si>
  <si>
    <t>979089012.S</t>
  </si>
  <si>
    <t>108</t>
  </si>
  <si>
    <t>99</t>
  </si>
  <si>
    <t>Presun hmôt HSV</t>
  </si>
  <si>
    <t>55</t>
  </si>
  <si>
    <t>998223011.S</t>
  </si>
  <si>
    <t>Presun hmôt pre pozemné komunikácie s krytom dláždeným (822 2.3, 822 5.3) akejkoľvek dĺžky objektu</t>
  </si>
  <si>
    <t>110</t>
  </si>
  <si>
    <t>PSV</t>
  </si>
  <si>
    <t>Práce a dodávky PSV</t>
  </si>
  <si>
    <t>767</t>
  </si>
  <si>
    <t>Konštrukcie doplnkové kovové</t>
  </si>
  <si>
    <t>767996801.S</t>
  </si>
  <si>
    <t>Demontáž ostatných doplnkov stavieb s hmotnosťou jednotlivých dielov konštrukcií do 50 kg,  -0,00100t</t>
  </si>
  <si>
    <t>112</t>
  </si>
  <si>
    <t>02 - SO-02 Prekládka verejného osvetlenia</t>
  </si>
  <si>
    <t>Nitra</t>
  </si>
  <si>
    <t xml:space="preserve">Ing. Miroslav Slančík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</si>
  <si>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</si>
  <si>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</si>
  <si>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</si>
  <si>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Práce a dodávky M   </t>
  </si>
  <si>
    <t>21-M</t>
  </si>
  <si>
    <t xml:space="preserve">Elektromontáže   </t>
  </si>
  <si>
    <t>2101006P1</t>
  </si>
  <si>
    <t>Rozdelovacia hlava HCZ 4-4/35</t>
  </si>
  <si>
    <t>2101006P111</t>
  </si>
  <si>
    <t>Spojka SVCZ</t>
  </si>
  <si>
    <t>kus</t>
  </si>
  <si>
    <t>210120001.S</t>
  </si>
  <si>
    <t>Závitová poistka s predným prívodom E 27 do 25 A</t>
  </si>
  <si>
    <t>210204011</t>
  </si>
  <si>
    <t>Osvetľovací stožiar - oceľový do dĺžky 12 m</t>
  </si>
  <si>
    <t>210204103</t>
  </si>
  <si>
    <t>Výložník oceľový jednoramenný - do hmotn. 35 kg</t>
  </si>
  <si>
    <t>210204201</t>
  </si>
  <si>
    <t>Elektrovýstroj stožiara pre 1 okruh</t>
  </si>
  <si>
    <t>21020P000</t>
  </si>
  <si>
    <t>Montáž svietidla</t>
  </si>
  <si>
    <t>210220001.S</t>
  </si>
  <si>
    <t>Uzemňovacie vedenie na povrchu FeZn drôt zvodový O 8-10</t>
  </si>
  <si>
    <t>210220020.S</t>
  </si>
  <si>
    <t>Uzemňovacie vedenie v zemi FeZn vrátane izolácie spojov</t>
  </si>
  <si>
    <t>210220245.S</t>
  </si>
  <si>
    <t>Svorka FeZn pripojovacia SP</t>
  </si>
  <si>
    <t>210220253.S</t>
  </si>
  <si>
    <t>Svorka FeZn uzemňovacia SR03</t>
  </si>
  <si>
    <t>210800107.S</t>
  </si>
  <si>
    <t>Kábel medený uložený voľne CYKY 450/750 V 3x1,5</t>
  </si>
  <si>
    <t>2109010691</t>
  </si>
  <si>
    <t>Kábel hliníkový silový, uložený voľne  NAYY-J  4x16</t>
  </si>
  <si>
    <t>2109P0054</t>
  </si>
  <si>
    <t>Demontáž jestvujúceho verejného osvetlenia v rozsahu podľa technickej správy</t>
  </si>
  <si>
    <t>celok</t>
  </si>
  <si>
    <t>345850000100.S</t>
  </si>
  <si>
    <t>Teplom zmraštiteľná rozdeľovacia hlava HCZ4-4/35</t>
  </si>
  <si>
    <t>256</t>
  </si>
  <si>
    <t>34103521261</t>
  </si>
  <si>
    <t>SVCZ 16   Káblové súbory silové, spojka NN s polymérovou izoláciou</t>
  </si>
  <si>
    <t>345290000600.S</t>
  </si>
  <si>
    <t>Hlavica poistková E27</t>
  </si>
  <si>
    <t>3160106302</t>
  </si>
  <si>
    <t>Stožiar OSUD 89/07 zinkový</t>
  </si>
  <si>
    <t>3160303203</t>
  </si>
  <si>
    <t>Výložník V1G 15 D89 zinkový</t>
  </si>
  <si>
    <t>3450662314</t>
  </si>
  <si>
    <t>Svorkovnica  SR 481-27 Z/Un IP20</t>
  </si>
  <si>
    <t>156140002300.S</t>
  </si>
  <si>
    <t>Drôt ťahaný D 8,00 mm mäkký nepatentovaný z neušľachtilých ocelí pozinkovaný ozn. 11 343 (EN S195T)</t>
  </si>
  <si>
    <t>354410058800.S</t>
  </si>
  <si>
    <t>Pásovina uzemňovacia FeZn 30 x 4 mm</t>
  </si>
  <si>
    <t>354410004000.S</t>
  </si>
  <si>
    <t>Svorka FeZn pripájaca označenie SP 1</t>
  </si>
  <si>
    <t>354410000900.S</t>
  </si>
  <si>
    <t>Svorka FeZn uzemňovacia označenie SR 03</t>
  </si>
  <si>
    <t>341110000700.S</t>
  </si>
  <si>
    <t>Kábel medený CYKY-J 3x1,5 mm2, skúšobné napätie 4 kV</t>
  </si>
  <si>
    <t>341110033900.S</t>
  </si>
  <si>
    <t>Kábel hliníkový NAYY-J 4x16 RE mm2, skúšobné napätie 4 kV</t>
  </si>
  <si>
    <t>210HZS01</t>
  </si>
  <si>
    <t>HZS - Východzia revízna správa</t>
  </si>
  <si>
    <t>hod</t>
  </si>
  <si>
    <t>512</t>
  </si>
  <si>
    <t>210HZS02</t>
  </si>
  <si>
    <t>HZS - Plán skutočného vyhotovenia s geodetickým zameraním</t>
  </si>
  <si>
    <t>PM</t>
  </si>
  <si>
    <t>Podružný materiál</t>
  </si>
  <si>
    <t>%</t>
  </si>
  <si>
    <t>PPV</t>
  </si>
  <si>
    <t>Podiel pridružených výkonov</t>
  </si>
  <si>
    <t>46-M</t>
  </si>
  <si>
    <t xml:space="preserve">Zemné práce vykonávané pri externých montážnych prácach   </t>
  </si>
  <si>
    <t>460010024</t>
  </si>
  <si>
    <t>Vytýčenie trasy káblového vedenia v zastavanom priestore</t>
  </si>
  <si>
    <t>km</t>
  </si>
  <si>
    <t>460050713.S</t>
  </si>
  <si>
    <t>Výkop jamy pre stožiar verejného osvetlenia do 2 m3 vrátane, strojový výkop v zemina triedy 3</t>
  </si>
  <si>
    <t>460080001</t>
  </si>
  <si>
    <t>Základ z prostého betónu s dopravou zmesi a betonážou</t>
  </si>
  <si>
    <t>589320000300.S</t>
  </si>
  <si>
    <t>Betón STN EN 206-1-C 25/30-XC3, XF1, XA1 (SK)-Cl 0,4-Dmax 16 - S2 z cementu portlandského, prevzdušnený</t>
  </si>
  <si>
    <t>460200163.S</t>
  </si>
  <si>
    <t>Hĺbenie káblovej ryhy ručne 35 cm širokej a 80 cm hlbokej, v zemine triedy 3</t>
  </si>
  <si>
    <t>460200173.S</t>
  </si>
  <si>
    <t>Hĺbenie káblovej ryhy ručne 35 cm širokej a 85 cm hlbokej, v zemine triedy 3</t>
  </si>
  <si>
    <t>4603000061</t>
  </si>
  <si>
    <t>Zhutnenie zeminy po vrstvách pri zahrnutí rýh strojom, vrstva zeminy 25 cm</t>
  </si>
  <si>
    <t>460420024</t>
  </si>
  <si>
    <t>Zriadenie lôžka z piesku bez zakrytia, v ryhe šír. do 35 cm, hrúbky vrstvy 10 cm</t>
  </si>
  <si>
    <t>5815333300p1</t>
  </si>
  <si>
    <t>Piesok stavebný</t>
  </si>
  <si>
    <t>4604200P5</t>
  </si>
  <si>
    <t>Montáž platní DEKAB</t>
  </si>
  <si>
    <t>4604200P6</t>
  </si>
  <si>
    <t>Platňa  DEKAB 2 PE 300</t>
  </si>
  <si>
    <t>460490012.S</t>
  </si>
  <si>
    <t>Rozvinutie a uloženie výstražnej fólie z PE do ryhy, šírka do 33 cm</t>
  </si>
  <si>
    <t>283230008000</t>
  </si>
  <si>
    <t>Výstražná fóla PE, šxhr 300x0,08 mm, dĺ. 250 m, farba červená, HAGARD</t>
  </si>
  <si>
    <t>460510P44</t>
  </si>
  <si>
    <t>Káblová chránička - rúra KF 09075</t>
  </si>
  <si>
    <t>460560163.S</t>
  </si>
  <si>
    <t>Ručný zásyp nezap. káblovej ryhy bez zhutn. zeminy, 35 cm širokej, 80 cm hlbokej v zemine tr. 3</t>
  </si>
  <si>
    <t>460560173.S</t>
  </si>
  <si>
    <t>Ručný zásyp nezap. káblovej ryhy bez zhutn. zeminy, 35 cm širokej, 85 cm hlbokej v zemine tr. 3</t>
  </si>
  <si>
    <t>460600001.S</t>
  </si>
  <si>
    <t>Naloženie zeminy, odvoz do 1 km a zloženie na skládke a jazda späť</t>
  </si>
  <si>
    <t>460PON002</t>
  </si>
  <si>
    <t>Použitie autožeriavu</t>
  </si>
  <si>
    <t>Lívia Grmanová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</si>
</sst>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61" workbookViewId="0">
      <selection activeCell="X21" sqref="X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9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13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17"/>
      <c r="BE5" s="21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4" t="s">
        <v>15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17"/>
      <c r="BE6" s="21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/>
      <c r="AR8" s="17"/>
      <c r="BE8" s="211"/>
      <c r="BS8" s="14" t="s">
        <v>6</v>
      </c>
    </row>
    <row r="9" spans="1:74" s="1" customFormat="1" ht="14.45" customHeight="1">
      <c r="B9" s="17"/>
      <c r="AR9" s="17"/>
      <c r="BE9" s="21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11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11"/>
      <c r="BS11" s="14" t="s">
        <v>6</v>
      </c>
    </row>
    <row r="12" spans="1:74" s="1" customFormat="1" ht="6.95" customHeight="1">
      <c r="B12" s="17"/>
      <c r="AR12" s="17"/>
      <c r="BE12" s="211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11"/>
      <c r="BS13" s="14" t="s">
        <v>6</v>
      </c>
    </row>
    <row r="14" spans="1:74" ht="12.75">
      <c r="B14" s="17"/>
      <c r="E14" s="215" t="s">
        <v>26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4" t="s">
        <v>24</v>
      </c>
      <c r="AN14" s="26" t="s">
        <v>26</v>
      </c>
      <c r="AR14" s="17"/>
      <c r="BE14" s="211"/>
      <c r="BS14" s="14" t="s">
        <v>6</v>
      </c>
    </row>
    <row r="15" spans="1:74" s="1" customFormat="1" ht="6.95" customHeight="1">
      <c r="B15" s="17"/>
      <c r="AR15" s="17"/>
      <c r="BE15" s="211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/>
      <c r="AR16" s="17"/>
      <c r="BE16" s="211"/>
      <c r="BS16" s="14" t="s">
        <v>3</v>
      </c>
    </row>
    <row r="17" spans="1:71" s="1" customFormat="1" ht="18.399999999999999" customHeight="1">
      <c r="B17" s="17"/>
      <c r="E17" s="22"/>
      <c r="AK17" s="24" t="s">
        <v>24</v>
      </c>
      <c r="AN17" s="22" t="s">
        <v>1</v>
      </c>
      <c r="AR17" s="17"/>
      <c r="BE17" s="211"/>
      <c r="BS17" s="14" t="s">
        <v>30</v>
      </c>
    </row>
    <row r="18" spans="1:71" s="1" customFormat="1" ht="6.95" customHeight="1">
      <c r="B18" s="17"/>
      <c r="AR18" s="17"/>
      <c r="BE18" s="211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22</v>
      </c>
      <c r="AN19" s="22" t="s">
        <v>1</v>
      </c>
      <c r="AR19" s="17"/>
      <c r="BE19" s="211"/>
      <c r="BS19" s="14" t="s">
        <v>6</v>
      </c>
    </row>
    <row r="20" spans="1:71" s="1" customFormat="1" ht="18.399999999999999" customHeight="1">
      <c r="B20" s="17"/>
      <c r="E20" s="22" t="s">
        <v>19</v>
      </c>
      <c r="AK20" s="24" t="s">
        <v>24</v>
      </c>
      <c r="AN20" s="22" t="s">
        <v>1</v>
      </c>
      <c r="AR20" s="17"/>
      <c r="BE20" s="211"/>
      <c r="BS20" s="14" t="s">
        <v>30</v>
      </c>
    </row>
    <row r="21" spans="1:71" s="1" customFormat="1" ht="6.95" customHeight="1">
      <c r="B21" s="17"/>
      <c r="AR21" s="17"/>
      <c r="BE21" s="211"/>
    </row>
    <row r="22" spans="1:71" s="1" customFormat="1" ht="12" customHeight="1">
      <c r="B22" s="17"/>
      <c r="D22" s="24" t="s">
        <v>32</v>
      </c>
      <c r="AR22" s="17"/>
      <c r="BE22" s="211"/>
    </row>
    <row r="23" spans="1:71" s="1" customFormat="1" ht="16.5" customHeight="1">
      <c r="B23" s="17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7"/>
      <c r="BE23" s="211"/>
    </row>
    <row r="24" spans="1:71" s="1" customFormat="1" ht="6.95" customHeight="1">
      <c r="B24" s="17"/>
      <c r="AR24" s="17"/>
      <c r="BE24" s="21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8">
        <f>ROUND(AG94,2)</f>
        <v>0</v>
      </c>
      <c r="AL26" s="219"/>
      <c r="AM26" s="219"/>
      <c r="AN26" s="219"/>
      <c r="AO26" s="219"/>
      <c r="AP26" s="29"/>
      <c r="AQ26" s="29"/>
      <c r="AR26" s="30"/>
      <c r="BE26" s="21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0" t="s">
        <v>34</v>
      </c>
      <c r="M28" s="220"/>
      <c r="N28" s="220"/>
      <c r="O28" s="220"/>
      <c r="P28" s="220"/>
      <c r="Q28" s="29"/>
      <c r="R28" s="29"/>
      <c r="S28" s="29"/>
      <c r="T28" s="29"/>
      <c r="U28" s="29"/>
      <c r="V28" s="29"/>
      <c r="W28" s="220" t="s">
        <v>35</v>
      </c>
      <c r="X28" s="220"/>
      <c r="Y28" s="220"/>
      <c r="Z28" s="220"/>
      <c r="AA28" s="220"/>
      <c r="AB28" s="220"/>
      <c r="AC28" s="220"/>
      <c r="AD28" s="220"/>
      <c r="AE28" s="220"/>
      <c r="AF28" s="29"/>
      <c r="AG28" s="29"/>
      <c r="AH28" s="29"/>
      <c r="AI28" s="29"/>
      <c r="AJ28" s="29"/>
      <c r="AK28" s="220" t="s">
        <v>36</v>
      </c>
      <c r="AL28" s="220"/>
      <c r="AM28" s="220"/>
      <c r="AN28" s="220"/>
      <c r="AO28" s="220"/>
      <c r="AP28" s="29"/>
      <c r="AQ28" s="29"/>
      <c r="AR28" s="30"/>
      <c r="BE28" s="211"/>
    </row>
    <row r="29" spans="1:71" s="3" customFormat="1" ht="14.45" customHeight="1">
      <c r="B29" s="34"/>
      <c r="D29" s="24" t="s">
        <v>37</v>
      </c>
      <c r="F29" s="35" t="s">
        <v>38</v>
      </c>
      <c r="L29" s="202">
        <v>0.2</v>
      </c>
      <c r="M29" s="201"/>
      <c r="N29" s="201"/>
      <c r="O29" s="201"/>
      <c r="P29" s="201"/>
      <c r="Q29" s="36"/>
      <c r="R29" s="36"/>
      <c r="S29" s="36"/>
      <c r="T29" s="36"/>
      <c r="U29" s="36"/>
      <c r="V29" s="36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F29" s="36"/>
      <c r="AG29" s="36"/>
      <c r="AH29" s="36"/>
      <c r="AI29" s="36"/>
      <c r="AJ29" s="36"/>
      <c r="AK29" s="200">
        <f>ROUND(AV94, 2)</f>
        <v>0</v>
      </c>
      <c r="AL29" s="201"/>
      <c r="AM29" s="201"/>
      <c r="AN29" s="201"/>
      <c r="AO29" s="20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2"/>
    </row>
    <row r="30" spans="1:71" s="3" customFormat="1" ht="14.45" customHeight="1">
      <c r="B30" s="34"/>
      <c r="F30" s="35" t="s">
        <v>39</v>
      </c>
      <c r="L30" s="202">
        <v>0.2</v>
      </c>
      <c r="M30" s="201"/>
      <c r="N30" s="201"/>
      <c r="O30" s="201"/>
      <c r="P30" s="201"/>
      <c r="Q30" s="36"/>
      <c r="R30" s="36"/>
      <c r="S30" s="36"/>
      <c r="T30" s="36"/>
      <c r="U30" s="36"/>
      <c r="V30" s="36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F30" s="36"/>
      <c r="AG30" s="36"/>
      <c r="AH30" s="36"/>
      <c r="AI30" s="36"/>
      <c r="AJ30" s="36"/>
      <c r="AK30" s="200">
        <f>ROUND(AW94, 2)</f>
        <v>0</v>
      </c>
      <c r="AL30" s="201"/>
      <c r="AM30" s="201"/>
      <c r="AN30" s="201"/>
      <c r="AO30" s="20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2"/>
    </row>
    <row r="31" spans="1:71" s="3" customFormat="1" ht="14.45" hidden="1" customHeight="1">
      <c r="B31" s="34"/>
      <c r="F31" s="24" t="s">
        <v>40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4"/>
      <c r="BE31" s="212"/>
    </row>
    <row r="32" spans="1:71" s="3" customFormat="1" ht="14.45" hidden="1" customHeight="1">
      <c r="B32" s="34"/>
      <c r="F32" s="24" t="s">
        <v>41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4"/>
      <c r="BE32" s="212"/>
    </row>
    <row r="33" spans="1:57" s="3" customFormat="1" ht="14.45" hidden="1" customHeight="1">
      <c r="B33" s="34"/>
      <c r="F33" s="35" t="s">
        <v>42</v>
      </c>
      <c r="L33" s="202">
        <v>0</v>
      </c>
      <c r="M33" s="201"/>
      <c r="N33" s="201"/>
      <c r="O33" s="201"/>
      <c r="P33" s="201"/>
      <c r="Q33" s="36"/>
      <c r="R33" s="36"/>
      <c r="S33" s="36"/>
      <c r="T33" s="36"/>
      <c r="U33" s="36"/>
      <c r="V33" s="36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F33" s="36"/>
      <c r="AG33" s="36"/>
      <c r="AH33" s="36"/>
      <c r="AI33" s="36"/>
      <c r="AJ33" s="36"/>
      <c r="AK33" s="200">
        <v>0</v>
      </c>
      <c r="AL33" s="201"/>
      <c r="AM33" s="201"/>
      <c r="AN33" s="201"/>
      <c r="AO33" s="20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" customHeight="1">
      <c r="A35" s="29"/>
      <c r="B35" s="30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03" t="s">
        <v>45</v>
      </c>
      <c r="Y35" s="204"/>
      <c r="Z35" s="204"/>
      <c r="AA35" s="204"/>
      <c r="AB35" s="204"/>
      <c r="AC35" s="40"/>
      <c r="AD35" s="40"/>
      <c r="AE35" s="40"/>
      <c r="AF35" s="40"/>
      <c r="AG35" s="40"/>
      <c r="AH35" s="40"/>
      <c r="AI35" s="40"/>
      <c r="AJ35" s="40"/>
      <c r="AK35" s="205">
        <f>SUM(AK26:AK33)</f>
        <v>0</v>
      </c>
      <c r="AL35" s="204"/>
      <c r="AM35" s="204"/>
      <c r="AN35" s="204"/>
      <c r="AO35" s="206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48</v>
      </c>
      <c r="AI60" s="32"/>
      <c r="AJ60" s="32"/>
      <c r="AK60" s="32"/>
      <c r="AL60" s="32"/>
      <c r="AM60" s="45" t="s">
        <v>49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48</v>
      </c>
      <c r="AI75" s="32"/>
      <c r="AJ75" s="32"/>
      <c r="AK75" s="32"/>
      <c r="AL75" s="32"/>
      <c r="AM75" s="45" t="s">
        <v>49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AR84" s="51"/>
    </row>
    <row r="85" spans="1:91" s="5" customFormat="1" ht="36.950000000000003" customHeight="1">
      <c r="B85" s="52"/>
      <c r="C85" s="53" t="s">
        <v>14</v>
      </c>
      <c r="L85" s="191" t="str">
        <f>K6</f>
        <v xml:space="preserve"> Stavebné úpravy na OK Dolnočermánska - Golianova, Nitra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3" t="str">
        <f>IF(AN8= "","",AN8)</f>
        <v/>
      </c>
      <c r="AN87" s="19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94" t="str">
        <f>IF(E17="","",E17)</f>
        <v/>
      </c>
      <c r="AN89" s="195"/>
      <c r="AO89" s="195"/>
      <c r="AP89" s="195"/>
      <c r="AQ89" s="29"/>
      <c r="AR89" s="30"/>
      <c r="AS89" s="196" t="s">
        <v>53</v>
      </c>
      <c r="AT89" s="19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94" t="str">
        <f>IF(E20="","",E20)</f>
        <v xml:space="preserve"> </v>
      </c>
      <c r="AN90" s="195"/>
      <c r="AO90" s="195"/>
      <c r="AP90" s="195"/>
      <c r="AQ90" s="29"/>
      <c r="AR90" s="30"/>
      <c r="AS90" s="198"/>
      <c r="AT90" s="19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6" t="s">
        <v>54</v>
      </c>
      <c r="D92" s="187"/>
      <c r="E92" s="187"/>
      <c r="F92" s="187"/>
      <c r="G92" s="187"/>
      <c r="H92" s="60"/>
      <c r="I92" s="188" t="s">
        <v>55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56</v>
      </c>
      <c r="AH92" s="187"/>
      <c r="AI92" s="187"/>
      <c r="AJ92" s="187"/>
      <c r="AK92" s="187"/>
      <c r="AL92" s="187"/>
      <c r="AM92" s="187"/>
      <c r="AN92" s="188" t="s">
        <v>57</v>
      </c>
      <c r="AO92" s="187"/>
      <c r="AP92" s="190"/>
      <c r="AQ92" s="61" t="s">
        <v>58</v>
      </c>
      <c r="AR92" s="30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4">
        <f>ROUND(SUM(AG95:AG96),2)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A95" s="79" t="s">
        <v>77</v>
      </c>
      <c r="B95" s="80"/>
      <c r="C95" s="81"/>
      <c r="D95" s="183" t="s">
        <v>78</v>
      </c>
      <c r="E95" s="183"/>
      <c r="F95" s="183"/>
      <c r="G95" s="183"/>
      <c r="H95" s="183"/>
      <c r="I95" s="82"/>
      <c r="J95" s="183" t="s">
        <v>79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'01 - SO-01 Spevnené plochy'!J30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83" t="s">
        <v>80</v>
      </c>
      <c r="AR95" s="80"/>
      <c r="AS95" s="84">
        <v>0</v>
      </c>
      <c r="AT95" s="85">
        <f>ROUND(SUM(AV95:AW95),2)</f>
        <v>0</v>
      </c>
      <c r="AU95" s="86">
        <f>'01 - SO-01 Spevnené plochy'!P124</f>
        <v>0</v>
      </c>
      <c r="AV95" s="85">
        <f>'01 - SO-01 Spevnené plochy'!J33</f>
        <v>0</v>
      </c>
      <c r="AW95" s="85">
        <f>'01 - SO-01 Spevnené plochy'!J34</f>
        <v>0</v>
      </c>
      <c r="AX95" s="85">
        <f>'01 - SO-01 Spevnené plochy'!J35</f>
        <v>0</v>
      </c>
      <c r="AY95" s="85">
        <f>'01 - SO-01 Spevnené plochy'!J36</f>
        <v>0</v>
      </c>
      <c r="AZ95" s="85">
        <f>'01 - SO-01 Spevnené plochy'!F33</f>
        <v>0</v>
      </c>
      <c r="BA95" s="85">
        <f>'01 - SO-01 Spevnené plochy'!F34</f>
        <v>0</v>
      </c>
      <c r="BB95" s="85">
        <f>'01 - SO-01 Spevnené plochy'!F35</f>
        <v>0</v>
      </c>
      <c r="BC95" s="85">
        <f>'01 - SO-01 Spevnené plochy'!F36</f>
        <v>0</v>
      </c>
      <c r="BD95" s="87">
        <f>'01 - SO-01 Spevnené plochy'!F37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73</v>
      </c>
    </row>
    <row r="96" spans="1:91" s="7" customFormat="1" ht="16.5" customHeight="1">
      <c r="A96" s="79" t="s">
        <v>77</v>
      </c>
      <c r="B96" s="80"/>
      <c r="C96" s="81"/>
      <c r="D96" s="183" t="s">
        <v>83</v>
      </c>
      <c r="E96" s="183"/>
      <c r="F96" s="183"/>
      <c r="G96" s="183"/>
      <c r="H96" s="183"/>
      <c r="I96" s="82"/>
      <c r="J96" s="183" t="s">
        <v>84</v>
      </c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1">
        <f>'02 - SO-02 Prekládka vere...'!J30</f>
        <v>0</v>
      </c>
      <c r="AH96" s="182"/>
      <c r="AI96" s="182"/>
      <c r="AJ96" s="182"/>
      <c r="AK96" s="182"/>
      <c r="AL96" s="182"/>
      <c r="AM96" s="182"/>
      <c r="AN96" s="181">
        <f>SUM(AG96,AT96)</f>
        <v>0</v>
      </c>
      <c r="AO96" s="182"/>
      <c r="AP96" s="182"/>
      <c r="AQ96" s="83" t="s">
        <v>80</v>
      </c>
      <c r="AR96" s="80"/>
      <c r="AS96" s="89">
        <v>0</v>
      </c>
      <c r="AT96" s="90">
        <f>ROUND(SUM(AV96:AW96),2)</f>
        <v>0</v>
      </c>
      <c r="AU96" s="91">
        <f>'02 - SO-02 Prekládka vere...'!P119</f>
        <v>0</v>
      </c>
      <c r="AV96" s="90">
        <f>'02 - SO-02 Prekládka vere...'!J33</f>
        <v>0</v>
      </c>
      <c r="AW96" s="90">
        <f>'02 - SO-02 Prekládka vere...'!J34</f>
        <v>0</v>
      </c>
      <c r="AX96" s="90">
        <f>'02 - SO-02 Prekládka vere...'!J35</f>
        <v>0</v>
      </c>
      <c r="AY96" s="90">
        <f>'02 - SO-02 Prekládka vere...'!J36</f>
        <v>0</v>
      </c>
      <c r="AZ96" s="90">
        <f>'02 - SO-02 Prekládka vere...'!F33</f>
        <v>0</v>
      </c>
      <c r="BA96" s="90">
        <f>'02 - SO-02 Prekládka vere...'!F34</f>
        <v>0</v>
      </c>
      <c r="BB96" s="90">
        <f>'02 - SO-02 Prekládka vere...'!F35</f>
        <v>0</v>
      </c>
      <c r="BC96" s="90">
        <f>'02 - SO-02 Prekládka vere...'!F36</f>
        <v>0</v>
      </c>
      <c r="BD96" s="92">
        <f>'02 - SO-02 Prekládka vere...'!F37</f>
        <v>0</v>
      </c>
      <c r="BT96" s="88" t="s">
        <v>81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73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SO-01 Spevnené plochy'!C2" display="/"/>
    <hyperlink ref="A96" location="'02 - SO-02 Prekládka ve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topLeftCell="A19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2" t="str">
        <f>'Rekapitulácia stavby'!K6</f>
        <v xml:space="preserve"> Stavebné úpravy na OK Dolnočermánska - Golianova, Nitra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88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89</v>
      </c>
      <c r="G12" s="29"/>
      <c r="H12" s="29"/>
      <c r="I12" s="24" t="s">
        <v>20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4" t="str">
        <f>'Rekapitulácia stavby'!E14</f>
        <v>Vyplň údaj</v>
      </c>
      <c r="F18" s="213"/>
      <c r="G18" s="213"/>
      <c r="H18" s="21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28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90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ROUND((SUM(BE124:BE188)),  2)</f>
        <v>0</v>
      </c>
      <c r="G33" s="100"/>
      <c r="H33" s="100"/>
      <c r="I33" s="101">
        <v>0.2</v>
      </c>
      <c r="J33" s="99">
        <f>ROUND(((SUM(BE124:BE188))*I33),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ROUND((SUM(BF124:BF188)),  2)</f>
        <v>0</v>
      </c>
      <c r="G34" s="100"/>
      <c r="H34" s="100"/>
      <c r="I34" s="101">
        <v>0.2</v>
      </c>
      <c r="J34" s="99">
        <f>ROUND(((SUM(BF124:BF188))*I34),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ROUND((SUM(BG124:BG188)),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ROUND((SUM(BH124:BH188)),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ROUND((SUM(BI124:BI188)),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 xml:space="preserve"> Stavebné úpravy na OK Dolnočermánska - Golianova, Nitra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1" t="str">
        <f>E9</f>
        <v>01 - SO-01 Spevnené plochy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Nitra </v>
      </c>
      <c r="G89" s="29"/>
      <c r="H89" s="29"/>
      <c r="I89" s="24" t="s">
        <v>20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KOMPROEKO s.r.o.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Štefan Lisý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94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95</v>
      </c>
    </row>
    <row r="97" spans="1:31" s="9" customFormat="1" ht="24.95" hidden="1" customHeight="1">
      <c r="B97" s="115"/>
      <c r="D97" s="116" t="s">
        <v>96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hidden="1" customHeight="1">
      <c r="B98" s="119"/>
      <c r="D98" s="120" t="s">
        <v>97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hidden="1" customHeight="1">
      <c r="B99" s="119"/>
      <c r="D99" s="120" t="s">
        <v>98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1:31" s="10" customFormat="1" ht="19.899999999999999" hidden="1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J147</f>
        <v>0</v>
      </c>
      <c r="L100" s="119"/>
    </row>
    <row r="101" spans="1:31" s="10" customFormat="1" ht="19.899999999999999" hidden="1" customHeight="1">
      <c r="B101" s="119"/>
      <c r="D101" s="120" t="s">
        <v>100</v>
      </c>
      <c r="E101" s="121"/>
      <c r="F101" s="121"/>
      <c r="G101" s="121"/>
      <c r="H101" s="121"/>
      <c r="I101" s="121"/>
      <c r="J101" s="122">
        <f>J158</f>
        <v>0</v>
      </c>
      <c r="L101" s="119"/>
    </row>
    <row r="102" spans="1:31" s="10" customFormat="1" ht="19.899999999999999" hidden="1" customHeight="1">
      <c r="B102" s="119"/>
      <c r="D102" s="120" t="s">
        <v>101</v>
      </c>
      <c r="E102" s="121"/>
      <c r="F102" s="121"/>
      <c r="G102" s="121"/>
      <c r="H102" s="121"/>
      <c r="I102" s="121"/>
      <c r="J102" s="122">
        <f>J184</f>
        <v>0</v>
      </c>
      <c r="L102" s="119"/>
    </row>
    <row r="103" spans="1:31" s="9" customFormat="1" ht="24.95" hidden="1" customHeight="1">
      <c r="B103" s="115"/>
      <c r="D103" s="116" t="s">
        <v>102</v>
      </c>
      <c r="E103" s="117"/>
      <c r="F103" s="117"/>
      <c r="G103" s="117"/>
      <c r="H103" s="117"/>
      <c r="I103" s="117"/>
      <c r="J103" s="118">
        <f>J186</f>
        <v>0</v>
      </c>
      <c r="L103" s="115"/>
    </row>
    <row r="104" spans="1:31" s="10" customFormat="1" ht="19.899999999999999" hidden="1" customHeight="1">
      <c r="B104" s="119"/>
      <c r="D104" s="120" t="s">
        <v>103</v>
      </c>
      <c r="E104" s="121"/>
      <c r="F104" s="121"/>
      <c r="G104" s="121"/>
      <c r="H104" s="121"/>
      <c r="I104" s="121"/>
      <c r="J104" s="122">
        <f>J187</f>
        <v>0</v>
      </c>
      <c r="L104" s="119"/>
    </row>
    <row r="105" spans="1:31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hidden="1"/>
    <row r="108" spans="1:31" hidden="1"/>
    <row r="109" spans="1:31" hidden="1"/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104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22" t="str">
        <f>E7</f>
        <v xml:space="preserve"> Stavebné úpravy na OK Dolnočermánska - Golianova, Nitra</v>
      </c>
      <c r="F114" s="223"/>
      <c r="G114" s="223"/>
      <c r="H114" s="223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87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91" t="str">
        <f>E9</f>
        <v>01 - SO-01 Spevnené plochy</v>
      </c>
      <c r="F116" s="221"/>
      <c r="G116" s="221"/>
      <c r="H116" s="221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18</v>
      </c>
      <c r="D118" s="29"/>
      <c r="E118" s="29"/>
      <c r="F118" s="22" t="str">
        <f>F12</f>
        <v xml:space="preserve">Nitra </v>
      </c>
      <c r="G118" s="29"/>
      <c r="H118" s="29"/>
      <c r="I118" s="24" t="s">
        <v>20</v>
      </c>
      <c r="J118" s="55" t="str">
        <f>IF(J12="","",J12)</f>
        <v/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21</v>
      </c>
      <c r="D120" s="29"/>
      <c r="E120" s="29"/>
      <c r="F120" s="22" t="str">
        <f>E15</f>
        <v>Mesto Nitra</v>
      </c>
      <c r="G120" s="29"/>
      <c r="H120" s="29"/>
      <c r="I120" s="24" t="s">
        <v>27</v>
      </c>
      <c r="J120" s="27" t="str">
        <f>E21</f>
        <v>KOMPROEKO s.r.o.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25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>Ing. Štefan Lisý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105</v>
      </c>
      <c r="D123" s="126" t="s">
        <v>58</v>
      </c>
      <c r="E123" s="126" t="s">
        <v>54</v>
      </c>
      <c r="F123" s="126" t="s">
        <v>55</v>
      </c>
      <c r="G123" s="126" t="s">
        <v>106</v>
      </c>
      <c r="H123" s="126" t="s">
        <v>107</v>
      </c>
      <c r="I123" s="126" t="s">
        <v>108</v>
      </c>
      <c r="J123" s="127" t="s">
        <v>93</v>
      </c>
      <c r="K123" s="128" t="s">
        <v>109</v>
      </c>
      <c r="L123" s="129"/>
      <c r="M123" s="62" t="s">
        <v>1</v>
      </c>
      <c r="N123" s="63" t="s">
        <v>37</v>
      </c>
      <c r="O123" s="63" t="s">
        <v>110</v>
      </c>
      <c r="P123" s="63" t="s">
        <v>111</v>
      </c>
      <c r="Q123" s="63" t="s">
        <v>112</v>
      </c>
      <c r="R123" s="63" t="s">
        <v>113</v>
      </c>
      <c r="S123" s="63" t="s">
        <v>114</v>
      </c>
      <c r="T123" s="64" t="s">
        <v>115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94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P125+P186</f>
        <v>0</v>
      </c>
      <c r="Q124" s="66"/>
      <c r="R124" s="131">
        <f>R125+R186</f>
        <v>0</v>
      </c>
      <c r="S124" s="66"/>
      <c r="T124" s="132">
        <f>T125+T186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95</v>
      </c>
      <c r="BK124" s="133">
        <f>BK125+BK186</f>
        <v>0</v>
      </c>
    </row>
    <row r="125" spans="1:65" s="12" customFormat="1" ht="25.9" customHeight="1">
      <c r="B125" s="134"/>
      <c r="D125" s="135" t="s">
        <v>72</v>
      </c>
      <c r="E125" s="136" t="s">
        <v>116</v>
      </c>
      <c r="F125" s="136" t="s">
        <v>117</v>
      </c>
      <c r="I125" s="137"/>
      <c r="J125" s="138">
        <f>BK125</f>
        <v>0</v>
      </c>
      <c r="L125" s="134"/>
      <c r="M125" s="139"/>
      <c r="N125" s="140"/>
      <c r="O125" s="140"/>
      <c r="P125" s="141">
        <f>P126+P145+P147+P158+P184</f>
        <v>0</v>
      </c>
      <c r="Q125" s="140"/>
      <c r="R125" s="141">
        <f>R126+R145+R147+R158+R184</f>
        <v>0</v>
      </c>
      <c r="S125" s="140"/>
      <c r="T125" s="142">
        <f>T126+T145+T147+T158+T184</f>
        <v>0</v>
      </c>
      <c r="AR125" s="135" t="s">
        <v>81</v>
      </c>
      <c r="AT125" s="143" t="s">
        <v>72</v>
      </c>
      <c r="AU125" s="143" t="s">
        <v>73</v>
      </c>
      <c r="AY125" s="135" t="s">
        <v>118</v>
      </c>
      <c r="BK125" s="144">
        <f>BK126+BK145+BK147+BK158+BK184</f>
        <v>0</v>
      </c>
    </row>
    <row r="126" spans="1:65" s="12" customFormat="1" ht="22.9" customHeight="1">
      <c r="B126" s="134"/>
      <c r="D126" s="135" t="s">
        <v>72</v>
      </c>
      <c r="E126" s="145" t="s">
        <v>81</v>
      </c>
      <c r="F126" s="145" t="s">
        <v>119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SUM(P127:P144)</f>
        <v>0</v>
      </c>
      <c r="Q126" s="140"/>
      <c r="R126" s="141">
        <f>SUM(R127:R144)</f>
        <v>0</v>
      </c>
      <c r="S126" s="140"/>
      <c r="T126" s="142">
        <f>SUM(T127:T144)</f>
        <v>0</v>
      </c>
      <c r="AR126" s="135" t="s">
        <v>81</v>
      </c>
      <c r="AT126" s="143" t="s">
        <v>72</v>
      </c>
      <c r="AU126" s="143" t="s">
        <v>81</v>
      </c>
      <c r="AY126" s="135" t="s">
        <v>118</v>
      </c>
      <c r="BK126" s="144">
        <f>SUM(BK127:BK144)</f>
        <v>0</v>
      </c>
    </row>
    <row r="127" spans="1:65" s="2" customFormat="1" ht="24.2" customHeight="1">
      <c r="A127" s="29"/>
      <c r="B127" s="147"/>
      <c r="C127" s="148" t="s">
        <v>81</v>
      </c>
      <c r="D127" s="148" t="s">
        <v>120</v>
      </c>
      <c r="E127" s="149" t="s">
        <v>121</v>
      </c>
      <c r="F127" s="150" t="s">
        <v>122</v>
      </c>
      <c r="G127" s="151" t="s">
        <v>123</v>
      </c>
      <c r="H127" s="152">
        <v>57</v>
      </c>
      <c r="I127" s="153"/>
      <c r="J127" s="154">
        <f t="shared" ref="J127:J144" si="0">ROUND(I127*H127,2)</f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ref="P127:P144" si="1">O127*H127</f>
        <v>0</v>
      </c>
      <c r="Q127" s="158">
        <v>0</v>
      </c>
      <c r="R127" s="158">
        <f t="shared" ref="R127:R144" si="2">Q127*H127</f>
        <v>0</v>
      </c>
      <c r="S127" s="158">
        <v>0</v>
      </c>
      <c r="T127" s="159">
        <f t="shared" ref="T127:T144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124</v>
      </c>
      <c r="AT127" s="160" t="s">
        <v>120</v>
      </c>
      <c r="AU127" s="160" t="s">
        <v>125</v>
      </c>
      <c r="AY127" s="14" t="s">
        <v>118</v>
      </c>
      <c r="BE127" s="161">
        <f t="shared" ref="BE127:BE144" si="4">IF(N127="základná",J127,0)</f>
        <v>0</v>
      </c>
      <c r="BF127" s="161">
        <f t="shared" ref="BF127:BF144" si="5">IF(N127="znížená",J127,0)</f>
        <v>0</v>
      </c>
      <c r="BG127" s="161">
        <f t="shared" ref="BG127:BG144" si="6">IF(N127="zákl. prenesená",J127,0)</f>
        <v>0</v>
      </c>
      <c r="BH127" s="161">
        <f t="shared" ref="BH127:BH144" si="7">IF(N127="zníž. prenesená",J127,0)</f>
        <v>0</v>
      </c>
      <c r="BI127" s="161">
        <f t="shared" ref="BI127:BI144" si="8">IF(N127="nulová",J127,0)</f>
        <v>0</v>
      </c>
      <c r="BJ127" s="14" t="s">
        <v>125</v>
      </c>
      <c r="BK127" s="161">
        <f t="shared" ref="BK127:BK144" si="9">ROUND(I127*H127,2)</f>
        <v>0</v>
      </c>
      <c r="BL127" s="14" t="s">
        <v>124</v>
      </c>
      <c r="BM127" s="160" t="s">
        <v>125</v>
      </c>
    </row>
    <row r="128" spans="1:65" s="2" customFormat="1" ht="24.2" customHeight="1">
      <c r="A128" s="29"/>
      <c r="B128" s="147"/>
      <c r="C128" s="148" t="s">
        <v>125</v>
      </c>
      <c r="D128" s="148" t="s">
        <v>120</v>
      </c>
      <c r="E128" s="149" t="s">
        <v>126</v>
      </c>
      <c r="F128" s="150" t="s">
        <v>127</v>
      </c>
      <c r="G128" s="151" t="s">
        <v>123</v>
      </c>
      <c r="H128" s="152">
        <v>3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124</v>
      </c>
      <c r="AT128" s="160" t="s">
        <v>120</v>
      </c>
      <c r="AU128" s="160" t="s">
        <v>125</v>
      </c>
      <c r="AY128" s="14" t="s">
        <v>118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125</v>
      </c>
      <c r="BK128" s="161">
        <f t="shared" si="9"/>
        <v>0</v>
      </c>
      <c r="BL128" s="14" t="s">
        <v>124</v>
      </c>
      <c r="BM128" s="160" t="s">
        <v>124</v>
      </c>
    </row>
    <row r="129" spans="1:65" s="2" customFormat="1" ht="24.2" customHeight="1">
      <c r="A129" s="29"/>
      <c r="B129" s="147"/>
      <c r="C129" s="148" t="s">
        <v>128</v>
      </c>
      <c r="D129" s="148" t="s">
        <v>120</v>
      </c>
      <c r="E129" s="149" t="s">
        <v>129</v>
      </c>
      <c r="F129" s="150" t="s">
        <v>130</v>
      </c>
      <c r="G129" s="151" t="s">
        <v>131</v>
      </c>
      <c r="H129" s="152">
        <v>39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124</v>
      </c>
      <c r="AT129" s="160" t="s">
        <v>120</v>
      </c>
      <c r="AU129" s="160" t="s">
        <v>125</v>
      </c>
      <c r="AY129" s="14" t="s">
        <v>118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125</v>
      </c>
      <c r="BK129" s="161">
        <f t="shared" si="9"/>
        <v>0</v>
      </c>
      <c r="BL129" s="14" t="s">
        <v>124</v>
      </c>
      <c r="BM129" s="160" t="s">
        <v>132</v>
      </c>
    </row>
    <row r="130" spans="1:65" s="2" customFormat="1" ht="24.2" customHeight="1">
      <c r="A130" s="29"/>
      <c r="B130" s="147"/>
      <c r="C130" s="148" t="s">
        <v>124</v>
      </c>
      <c r="D130" s="148" t="s">
        <v>120</v>
      </c>
      <c r="E130" s="149" t="s">
        <v>133</v>
      </c>
      <c r="F130" s="150" t="s">
        <v>134</v>
      </c>
      <c r="G130" s="151" t="s">
        <v>131</v>
      </c>
      <c r="H130" s="152">
        <v>11.5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124</v>
      </c>
      <c r="AT130" s="160" t="s">
        <v>120</v>
      </c>
      <c r="AU130" s="160" t="s">
        <v>125</v>
      </c>
      <c r="AY130" s="14" t="s">
        <v>118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125</v>
      </c>
      <c r="BK130" s="161">
        <f t="shared" si="9"/>
        <v>0</v>
      </c>
      <c r="BL130" s="14" t="s">
        <v>124</v>
      </c>
      <c r="BM130" s="160" t="s">
        <v>135</v>
      </c>
    </row>
    <row r="131" spans="1:65" s="2" customFormat="1" ht="24.2" customHeight="1">
      <c r="A131" s="29"/>
      <c r="B131" s="147"/>
      <c r="C131" s="148" t="s">
        <v>136</v>
      </c>
      <c r="D131" s="148" t="s">
        <v>120</v>
      </c>
      <c r="E131" s="149" t="s">
        <v>137</v>
      </c>
      <c r="F131" s="150" t="s">
        <v>138</v>
      </c>
      <c r="G131" s="151" t="s">
        <v>123</v>
      </c>
      <c r="H131" s="152">
        <v>57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124</v>
      </c>
      <c r="AT131" s="160" t="s">
        <v>120</v>
      </c>
      <c r="AU131" s="160" t="s">
        <v>125</v>
      </c>
      <c r="AY131" s="14" t="s">
        <v>118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125</v>
      </c>
      <c r="BK131" s="161">
        <f t="shared" si="9"/>
        <v>0</v>
      </c>
      <c r="BL131" s="14" t="s">
        <v>124</v>
      </c>
      <c r="BM131" s="160" t="s">
        <v>139</v>
      </c>
    </row>
    <row r="132" spans="1:65" s="2" customFormat="1" ht="24.2" customHeight="1">
      <c r="A132" s="29"/>
      <c r="B132" s="147"/>
      <c r="C132" s="148" t="s">
        <v>132</v>
      </c>
      <c r="D132" s="148" t="s">
        <v>120</v>
      </c>
      <c r="E132" s="149" t="s">
        <v>140</v>
      </c>
      <c r="F132" s="150" t="s">
        <v>141</v>
      </c>
      <c r="G132" s="151" t="s">
        <v>123</v>
      </c>
      <c r="H132" s="152">
        <v>3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124</v>
      </c>
      <c r="AT132" s="160" t="s">
        <v>120</v>
      </c>
      <c r="AU132" s="160" t="s">
        <v>125</v>
      </c>
      <c r="AY132" s="14" t="s">
        <v>118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125</v>
      </c>
      <c r="BK132" s="161">
        <f t="shared" si="9"/>
        <v>0</v>
      </c>
      <c r="BL132" s="14" t="s">
        <v>124</v>
      </c>
      <c r="BM132" s="160" t="s">
        <v>142</v>
      </c>
    </row>
    <row r="133" spans="1:65" s="2" customFormat="1" ht="33" customHeight="1">
      <c r="A133" s="29"/>
      <c r="B133" s="147"/>
      <c r="C133" s="148" t="s">
        <v>143</v>
      </c>
      <c r="D133" s="148" t="s">
        <v>120</v>
      </c>
      <c r="E133" s="149" t="s">
        <v>144</v>
      </c>
      <c r="F133" s="150" t="s">
        <v>145</v>
      </c>
      <c r="G133" s="151" t="s">
        <v>123</v>
      </c>
      <c r="H133" s="152">
        <v>57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124</v>
      </c>
      <c r="AT133" s="160" t="s">
        <v>120</v>
      </c>
      <c r="AU133" s="160" t="s">
        <v>125</v>
      </c>
      <c r="AY133" s="14" t="s">
        <v>118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125</v>
      </c>
      <c r="BK133" s="161">
        <f t="shared" si="9"/>
        <v>0</v>
      </c>
      <c r="BL133" s="14" t="s">
        <v>124</v>
      </c>
      <c r="BM133" s="160" t="s">
        <v>146</v>
      </c>
    </row>
    <row r="134" spans="1:65" s="2" customFormat="1" ht="33" customHeight="1">
      <c r="A134" s="29"/>
      <c r="B134" s="147"/>
      <c r="C134" s="148" t="s">
        <v>135</v>
      </c>
      <c r="D134" s="148" t="s">
        <v>120</v>
      </c>
      <c r="E134" s="149" t="s">
        <v>147</v>
      </c>
      <c r="F134" s="150" t="s">
        <v>148</v>
      </c>
      <c r="G134" s="151" t="s">
        <v>123</v>
      </c>
      <c r="H134" s="152">
        <v>3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124</v>
      </c>
      <c r="AT134" s="160" t="s">
        <v>120</v>
      </c>
      <c r="AU134" s="160" t="s">
        <v>125</v>
      </c>
      <c r="AY134" s="14" t="s">
        <v>118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125</v>
      </c>
      <c r="BK134" s="161">
        <f t="shared" si="9"/>
        <v>0</v>
      </c>
      <c r="BL134" s="14" t="s">
        <v>124</v>
      </c>
      <c r="BM134" s="160" t="s">
        <v>149</v>
      </c>
    </row>
    <row r="135" spans="1:65" s="2" customFormat="1" ht="24.2" customHeight="1">
      <c r="A135" s="29"/>
      <c r="B135" s="147"/>
      <c r="C135" s="148" t="s">
        <v>150</v>
      </c>
      <c r="D135" s="148" t="s">
        <v>120</v>
      </c>
      <c r="E135" s="149" t="s">
        <v>151</v>
      </c>
      <c r="F135" s="150" t="s">
        <v>152</v>
      </c>
      <c r="G135" s="151" t="s">
        <v>153</v>
      </c>
      <c r="H135" s="152">
        <v>38.35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124</v>
      </c>
      <c r="AT135" s="160" t="s">
        <v>120</v>
      </c>
      <c r="AU135" s="160" t="s">
        <v>125</v>
      </c>
      <c r="AY135" s="14" t="s">
        <v>118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125</v>
      </c>
      <c r="BK135" s="161">
        <f t="shared" si="9"/>
        <v>0</v>
      </c>
      <c r="BL135" s="14" t="s">
        <v>124</v>
      </c>
      <c r="BM135" s="160" t="s">
        <v>154</v>
      </c>
    </row>
    <row r="136" spans="1:65" s="2" customFormat="1" ht="24.2" customHeight="1">
      <c r="A136" s="29"/>
      <c r="B136" s="147"/>
      <c r="C136" s="148" t="s">
        <v>139</v>
      </c>
      <c r="D136" s="148" t="s">
        <v>120</v>
      </c>
      <c r="E136" s="149" t="s">
        <v>155</v>
      </c>
      <c r="F136" s="150" t="s">
        <v>156</v>
      </c>
      <c r="G136" s="151" t="s">
        <v>153</v>
      </c>
      <c r="H136" s="152">
        <v>0.108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39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124</v>
      </c>
      <c r="AT136" s="160" t="s">
        <v>120</v>
      </c>
      <c r="AU136" s="160" t="s">
        <v>125</v>
      </c>
      <c r="AY136" s="14" t="s">
        <v>118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125</v>
      </c>
      <c r="BK136" s="161">
        <f t="shared" si="9"/>
        <v>0</v>
      </c>
      <c r="BL136" s="14" t="s">
        <v>124</v>
      </c>
      <c r="BM136" s="160" t="s">
        <v>7</v>
      </c>
    </row>
    <row r="137" spans="1:65" s="2" customFormat="1" ht="33" customHeight="1">
      <c r="A137" s="29"/>
      <c r="B137" s="147"/>
      <c r="C137" s="148" t="s">
        <v>157</v>
      </c>
      <c r="D137" s="148" t="s">
        <v>120</v>
      </c>
      <c r="E137" s="149" t="s">
        <v>158</v>
      </c>
      <c r="F137" s="150" t="s">
        <v>159</v>
      </c>
      <c r="G137" s="151" t="s">
        <v>153</v>
      </c>
      <c r="H137" s="152">
        <v>35.518000000000001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124</v>
      </c>
      <c r="AT137" s="160" t="s">
        <v>120</v>
      </c>
      <c r="AU137" s="160" t="s">
        <v>125</v>
      </c>
      <c r="AY137" s="14" t="s">
        <v>118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125</v>
      </c>
      <c r="BK137" s="161">
        <f t="shared" si="9"/>
        <v>0</v>
      </c>
      <c r="BL137" s="14" t="s">
        <v>124</v>
      </c>
      <c r="BM137" s="160" t="s">
        <v>160</v>
      </c>
    </row>
    <row r="138" spans="1:65" s="2" customFormat="1" ht="37.9" customHeight="1">
      <c r="A138" s="29"/>
      <c r="B138" s="147"/>
      <c r="C138" s="148" t="s">
        <v>142</v>
      </c>
      <c r="D138" s="148" t="s">
        <v>120</v>
      </c>
      <c r="E138" s="149" t="s">
        <v>161</v>
      </c>
      <c r="F138" s="150" t="s">
        <v>162</v>
      </c>
      <c r="G138" s="151" t="s">
        <v>153</v>
      </c>
      <c r="H138" s="152">
        <v>1491.7560000000001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124</v>
      </c>
      <c r="AT138" s="160" t="s">
        <v>120</v>
      </c>
      <c r="AU138" s="160" t="s">
        <v>125</v>
      </c>
      <c r="AY138" s="14" t="s">
        <v>118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125</v>
      </c>
      <c r="BK138" s="161">
        <f t="shared" si="9"/>
        <v>0</v>
      </c>
      <c r="BL138" s="14" t="s">
        <v>124</v>
      </c>
      <c r="BM138" s="160" t="s">
        <v>163</v>
      </c>
    </row>
    <row r="139" spans="1:65" s="2" customFormat="1" ht="33" customHeight="1">
      <c r="A139" s="29"/>
      <c r="B139" s="147"/>
      <c r="C139" s="148" t="s">
        <v>164</v>
      </c>
      <c r="D139" s="148" t="s">
        <v>120</v>
      </c>
      <c r="E139" s="149" t="s">
        <v>165</v>
      </c>
      <c r="F139" s="150" t="s">
        <v>166</v>
      </c>
      <c r="G139" s="151" t="s">
        <v>153</v>
      </c>
      <c r="H139" s="152">
        <v>2.94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39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124</v>
      </c>
      <c r="AT139" s="160" t="s">
        <v>120</v>
      </c>
      <c r="AU139" s="160" t="s">
        <v>125</v>
      </c>
      <c r="AY139" s="14" t="s">
        <v>118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125</v>
      </c>
      <c r="BK139" s="161">
        <f t="shared" si="9"/>
        <v>0</v>
      </c>
      <c r="BL139" s="14" t="s">
        <v>124</v>
      </c>
      <c r="BM139" s="160" t="s">
        <v>167</v>
      </c>
    </row>
    <row r="140" spans="1:65" s="2" customFormat="1" ht="16.5" customHeight="1">
      <c r="A140" s="29"/>
      <c r="B140" s="147"/>
      <c r="C140" s="148" t="s">
        <v>146</v>
      </c>
      <c r="D140" s="148" t="s">
        <v>120</v>
      </c>
      <c r="E140" s="149" t="s">
        <v>168</v>
      </c>
      <c r="F140" s="150" t="s">
        <v>169</v>
      </c>
      <c r="G140" s="151" t="s">
        <v>170</v>
      </c>
      <c r="H140" s="152">
        <v>53.277000000000001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39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124</v>
      </c>
      <c r="AT140" s="160" t="s">
        <v>120</v>
      </c>
      <c r="AU140" s="160" t="s">
        <v>125</v>
      </c>
      <c r="AY140" s="14" t="s">
        <v>118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125</v>
      </c>
      <c r="BK140" s="161">
        <f t="shared" si="9"/>
        <v>0</v>
      </c>
      <c r="BL140" s="14" t="s">
        <v>124</v>
      </c>
      <c r="BM140" s="160" t="s">
        <v>171</v>
      </c>
    </row>
    <row r="141" spans="1:65" s="2" customFormat="1" ht="24.2" customHeight="1">
      <c r="A141" s="29"/>
      <c r="B141" s="147"/>
      <c r="C141" s="148" t="s">
        <v>172</v>
      </c>
      <c r="D141" s="148" t="s">
        <v>120</v>
      </c>
      <c r="E141" s="149" t="s">
        <v>173</v>
      </c>
      <c r="F141" s="150" t="s">
        <v>174</v>
      </c>
      <c r="G141" s="151" t="s">
        <v>123</v>
      </c>
      <c r="H141" s="152">
        <v>43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39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124</v>
      </c>
      <c r="AT141" s="160" t="s">
        <v>120</v>
      </c>
      <c r="AU141" s="160" t="s">
        <v>125</v>
      </c>
      <c r="AY141" s="14" t="s">
        <v>118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125</v>
      </c>
      <c r="BK141" s="161">
        <f t="shared" si="9"/>
        <v>0</v>
      </c>
      <c r="BL141" s="14" t="s">
        <v>124</v>
      </c>
      <c r="BM141" s="160" t="s">
        <v>175</v>
      </c>
    </row>
    <row r="142" spans="1:65" s="2" customFormat="1" ht="16.5" customHeight="1">
      <c r="A142" s="29"/>
      <c r="B142" s="147"/>
      <c r="C142" s="162" t="s">
        <v>149</v>
      </c>
      <c r="D142" s="162" t="s">
        <v>176</v>
      </c>
      <c r="E142" s="163" t="s">
        <v>177</v>
      </c>
      <c r="F142" s="164" t="s">
        <v>178</v>
      </c>
      <c r="G142" s="165" t="s">
        <v>179</v>
      </c>
      <c r="H142" s="166">
        <v>1.329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39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135</v>
      </c>
      <c r="AT142" s="160" t="s">
        <v>176</v>
      </c>
      <c r="AU142" s="160" t="s">
        <v>125</v>
      </c>
      <c r="AY142" s="14" t="s">
        <v>118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125</v>
      </c>
      <c r="BK142" s="161">
        <f t="shared" si="9"/>
        <v>0</v>
      </c>
      <c r="BL142" s="14" t="s">
        <v>124</v>
      </c>
      <c r="BM142" s="160" t="s">
        <v>180</v>
      </c>
    </row>
    <row r="143" spans="1:65" s="2" customFormat="1" ht="24.2" customHeight="1">
      <c r="A143" s="29"/>
      <c r="B143" s="147"/>
      <c r="C143" s="148" t="s">
        <v>181</v>
      </c>
      <c r="D143" s="148" t="s">
        <v>120</v>
      </c>
      <c r="E143" s="149" t="s">
        <v>182</v>
      </c>
      <c r="F143" s="150" t="s">
        <v>183</v>
      </c>
      <c r="G143" s="151" t="s">
        <v>123</v>
      </c>
      <c r="H143" s="152">
        <v>43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39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124</v>
      </c>
      <c r="AT143" s="160" t="s">
        <v>120</v>
      </c>
      <c r="AU143" s="160" t="s">
        <v>125</v>
      </c>
      <c r="AY143" s="14" t="s">
        <v>118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125</v>
      </c>
      <c r="BK143" s="161">
        <f t="shared" si="9"/>
        <v>0</v>
      </c>
      <c r="BL143" s="14" t="s">
        <v>124</v>
      </c>
      <c r="BM143" s="160" t="s">
        <v>184</v>
      </c>
    </row>
    <row r="144" spans="1:65" s="2" customFormat="1" ht="24.2" customHeight="1">
      <c r="A144" s="29"/>
      <c r="B144" s="147"/>
      <c r="C144" s="148" t="s">
        <v>154</v>
      </c>
      <c r="D144" s="148" t="s">
        <v>120</v>
      </c>
      <c r="E144" s="149" t="s">
        <v>185</v>
      </c>
      <c r="F144" s="150" t="s">
        <v>186</v>
      </c>
      <c r="G144" s="151" t="s">
        <v>123</v>
      </c>
      <c r="H144" s="152">
        <v>43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39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124</v>
      </c>
      <c r="AT144" s="160" t="s">
        <v>120</v>
      </c>
      <c r="AU144" s="160" t="s">
        <v>125</v>
      </c>
      <c r="AY144" s="14" t="s">
        <v>118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125</v>
      </c>
      <c r="BK144" s="161">
        <f t="shared" si="9"/>
        <v>0</v>
      </c>
      <c r="BL144" s="14" t="s">
        <v>124</v>
      </c>
      <c r="BM144" s="160" t="s">
        <v>187</v>
      </c>
    </row>
    <row r="145" spans="1:65" s="12" customFormat="1" ht="22.9" customHeight="1">
      <c r="B145" s="134"/>
      <c r="D145" s="135" t="s">
        <v>72</v>
      </c>
      <c r="E145" s="145" t="s">
        <v>125</v>
      </c>
      <c r="F145" s="145" t="s">
        <v>188</v>
      </c>
      <c r="I145" s="137"/>
      <c r="J145" s="146">
        <f>BK145</f>
        <v>0</v>
      </c>
      <c r="L145" s="134"/>
      <c r="M145" s="139"/>
      <c r="N145" s="140"/>
      <c r="O145" s="140"/>
      <c r="P145" s="141">
        <f>P146</f>
        <v>0</v>
      </c>
      <c r="Q145" s="140"/>
      <c r="R145" s="141">
        <f>R146</f>
        <v>0</v>
      </c>
      <c r="S145" s="140"/>
      <c r="T145" s="142">
        <f>T146</f>
        <v>0</v>
      </c>
      <c r="AR145" s="135" t="s">
        <v>81</v>
      </c>
      <c r="AT145" s="143" t="s">
        <v>72</v>
      </c>
      <c r="AU145" s="143" t="s">
        <v>81</v>
      </c>
      <c r="AY145" s="135" t="s">
        <v>118</v>
      </c>
      <c r="BK145" s="144">
        <f>BK146</f>
        <v>0</v>
      </c>
    </row>
    <row r="146" spans="1:65" s="2" customFormat="1" ht="16.5" customHeight="1">
      <c r="A146" s="29"/>
      <c r="B146" s="147"/>
      <c r="C146" s="148" t="s">
        <v>189</v>
      </c>
      <c r="D146" s="148" t="s">
        <v>120</v>
      </c>
      <c r="E146" s="149" t="s">
        <v>190</v>
      </c>
      <c r="F146" s="150" t="s">
        <v>191</v>
      </c>
      <c r="G146" s="151" t="s">
        <v>153</v>
      </c>
      <c r="H146" s="152">
        <v>0.112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39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124</v>
      </c>
      <c r="AT146" s="160" t="s">
        <v>120</v>
      </c>
      <c r="AU146" s="160" t="s">
        <v>125</v>
      </c>
      <c r="AY146" s="14" t="s">
        <v>118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125</v>
      </c>
      <c r="BK146" s="161">
        <f>ROUND(I146*H146,2)</f>
        <v>0</v>
      </c>
      <c r="BL146" s="14" t="s">
        <v>124</v>
      </c>
      <c r="BM146" s="160" t="s">
        <v>192</v>
      </c>
    </row>
    <row r="147" spans="1:65" s="12" customFormat="1" ht="22.9" customHeight="1">
      <c r="B147" s="134"/>
      <c r="D147" s="135" t="s">
        <v>72</v>
      </c>
      <c r="E147" s="145" t="s">
        <v>136</v>
      </c>
      <c r="F147" s="145" t="s">
        <v>193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SUM(P148:P157)</f>
        <v>0</v>
      </c>
      <c r="Q147" s="140"/>
      <c r="R147" s="141">
        <f>SUM(R148:R157)</f>
        <v>0</v>
      </c>
      <c r="S147" s="140"/>
      <c r="T147" s="142">
        <f>SUM(T148:T157)</f>
        <v>0</v>
      </c>
      <c r="AR147" s="135" t="s">
        <v>81</v>
      </c>
      <c r="AT147" s="143" t="s">
        <v>72</v>
      </c>
      <c r="AU147" s="143" t="s">
        <v>81</v>
      </c>
      <c r="AY147" s="135" t="s">
        <v>118</v>
      </c>
      <c r="BK147" s="144">
        <f>SUM(BK148:BK157)</f>
        <v>0</v>
      </c>
    </row>
    <row r="148" spans="1:65" s="2" customFormat="1" ht="24.2" customHeight="1">
      <c r="A148" s="29"/>
      <c r="B148" s="147"/>
      <c r="C148" s="148" t="s">
        <v>7</v>
      </c>
      <c r="D148" s="148" t="s">
        <v>120</v>
      </c>
      <c r="E148" s="149" t="s">
        <v>194</v>
      </c>
      <c r="F148" s="150" t="s">
        <v>195</v>
      </c>
      <c r="G148" s="151" t="s">
        <v>123</v>
      </c>
      <c r="H148" s="152">
        <v>17.5</v>
      </c>
      <c r="I148" s="153"/>
      <c r="J148" s="154">
        <f t="shared" ref="J148:J157" si="10"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 t="shared" ref="P148:P157" si="11">O148*H148</f>
        <v>0</v>
      </c>
      <c r="Q148" s="158">
        <v>0</v>
      </c>
      <c r="R148" s="158">
        <f t="shared" ref="R148:R157" si="12">Q148*H148</f>
        <v>0</v>
      </c>
      <c r="S148" s="158">
        <v>0</v>
      </c>
      <c r="T148" s="159">
        <f t="shared" ref="T148:T157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124</v>
      </c>
      <c r="AT148" s="160" t="s">
        <v>120</v>
      </c>
      <c r="AU148" s="160" t="s">
        <v>125</v>
      </c>
      <c r="AY148" s="14" t="s">
        <v>118</v>
      </c>
      <c r="BE148" s="161">
        <f t="shared" ref="BE148:BE157" si="14">IF(N148="základná",J148,0)</f>
        <v>0</v>
      </c>
      <c r="BF148" s="161">
        <f t="shared" ref="BF148:BF157" si="15">IF(N148="znížená",J148,0)</f>
        <v>0</v>
      </c>
      <c r="BG148" s="161">
        <f t="shared" ref="BG148:BG157" si="16">IF(N148="zákl. prenesená",J148,0)</f>
        <v>0</v>
      </c>
      <c r="BH148" s="161">
        <f t="shared" ref="BH148:BH157" si="17">IF(N148="zníž. prenesená",J148,0)</f>
        <v>0</v>
      </c>
      <c r="BI148" s="161">
        <f t="shared" ref="BI148:BI157" si="18">IF(N148="nulová",J148,0)</f>
        <v>0</v>
      </c>
      <c r="BJ148" s="14" t="s">
        <v>125</v>
      </c>
      <c r="BK148" s="161">
        <f t="shared" ref="BK148:BK157" si="19">ROUND(I148*H148,2)</f>
        <v>0</v>
      </c>
      <c r="BL148" s="14" t="s">
        <v>124</v>
      </c>
      <c r="BM148" s="160" t="s">
        <v>196</v>
      </c>
    </row>
    <row r="149" spans="1:65" s="2" customFormat="1" ht="24.2" customHeight="1">
      <c r="A149" s="29"/>
      <c r="B149" s="147"/>
      <c r="C149" s="148" t="s">
        <v>197</v>
      </c>
      <c r="D149" s="148" t="s">
        <v>120</v>
      </c>
      <c r="E149" s="149" t="s">
        <v>198</v>
      </c>
      <c r="F149" s="150" t="s">
        <v>199</v>
      </c>
      <c r="G149" s="151" t="s">
        <v>123</v>
      </c>
      <c r="H149" s="152">
        <v>52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124</v>
      </c>
      <c r="AT149" s="160" t="s">
        <v>120</v>
      </c>
      <c r="AU149" s="160" t="s">
        <v>125</v>
      </c>
      <c r="AY149" s="14" t="s">
        <v>118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125</v>
      </c>
      <c r="BK149" s="161">
        <f t="shared" si="19"/>
        <v>0</v>
      </c>
      <c r="BL149" s="14" t="s">
        <v>124</v>
      </c>
      <c r="BM149" s="160" t="s">
        <v>200</v>
      </c>
    </row>
    <row r="150" spans="1:65" s="2" customFormat="1" ht="24.2" customHeight="1">
      <c r="A150" s="29"/>
      <c r="B150" s="147"/>
      <c r="C150" s="148" t="s">
        <v>160</v>
      </c>
      <c r="D150" s="148" t="s">
        <v>120</v>
      </c>
      <c r="E150" s="149" t="s">
        <v>201</v>
      </c>
      <c r="F150" s="150" t="s">
        <v>202</v>
      </c>
      <c r="G150" s="151" t="s">
        <v>123</v>
      </c>
      <c r="H150" s="152">
        <v>17.5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39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124</v>
      </c>
      <c r="AT150" s="160" t="s">
        <v>120</v>
      </c>
      <c r="AU150" s="160" t="s">
        <v>125</v>
      </c>
      <c r="AY150" s="14" t="s">
        <v>118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125</v>
      </c>
      <c r="BK150" s="161">
        <f t="shared" si="19"/>
        <v>0</v>
      </c>
      <c r="BL150" s="14" t="s">
        <v>124</v>
      </c>
      <c r="BM150" s="160" t="s">
        <v>203</v>
      </c>
    </row>
    <row r="151" spans="1:65" s="2" customFormat="1" ht="24.2" customHeight="1">
      <c r="A151" s="29"/>
      <c r="B151" s="147"/>
      <c r="C151" s="148" t="s">
        <v>204</v>
      </c>
      <c r="D151" s="148" t="s">
        <v>120</v>
      </c>
      <c r="E151" s="149" t="s">
        <v>205</v>
      </c>
      <c r="F151" s="150" t="s">
        <v>206</v>
      </c>
      <c r="G151" s="151" t="s">
        <v>123</v>
      </c>
      <c r="H151" s="152">
        <v>17.5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124</v>
      </c>
      <c r="AT151" s="160" t="s">
        <v>120</v>
      </c>
      <c r="AU151" s="160" t="s">
        <v>125</v>
      </c>
      <c r="AY151" s="14" t="s">
        <v>118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125</v>
      </c>
      <c r="BK151" s="161">
        <f t="shared" si="19"/>
        <v>0</v>
      </c>
      <c r="BL151" s="14" t="s">
        <v>124</v>
      </c>
      <c r="BM151" s="160" t="s">
        <v>207</v>
      </c>
    </row>
    <row r="152" spans="1:65" s="2" customFormat="1" ht="37.9" customHeight="1">
      <c r="A152" s="29"/>
      <c r="B152" s="147"/>
      <c r="C152" s="148" t="s">
        <v>163</v>
      </c>
      <c r="D152" s="148" t="s">
        <v>120</v>
      </c>
      <c r="E152" s="149" t="s">
        <v>208</v>
      </c>
      <c r="F152" s="150" t="s">
        <v>209</v>
      </c>
      <c r="G152" s="151" t="s">
        <v>123</v>
      </c>
      <c r="H152" s="152">
        <v>8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39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124</v>
      </c>
      <c r="AT152" s="160" t="s">
        <v>120</v>
      </c>
      <c r="AU152" s="160" t="s">
        <v>125</v>
      </c>
      <c r="AY152" s="14" t="s">
        <v>118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125</v>
      </c>
      <c r="BK152" s="161">
        <f t="shared" si="19"/>
        <v>0</v>
      </c>
      <c r="BL152" s="14" t="s">
        <v>124</v>
      </c>
      <c r="BM152" s="160" t="s">
        <v>210</v>
      </c>
    </row>
    <row r="153" spans="1:65" s="2" customFormat="1" ht="24.2" customHeight="1">
      <c r="A153" s="29"/>
      <c r="B153" s="147"/>
      <c r="C153" s="162" t="s">
        <v>211</v>
      </c>
      <c r="D153" s="162" t="s">
        <v>176</v>
      </c>
      <c r="E153" s="163" t="s">
        <v>212</v>
      </c>
      <c r="F153" s="164" t="s">
        <v>213</v>
      </c>
      <c r="G153" s="165" t="s">
        <v>123</v>
      </c>
      <c r="H153" s="166">
        <v>8.16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39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135</v>
      </c>
      <c r="AT153" s="160" t="s">
        <v>176</v>
      </c>
      <c r="AU153" s="160" t="s">
        <v>125</v>
      </c>
      <c r="AY153" s="14" t="s">
        <v>118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125</v>
      </c>
      <c r="BK153" s="161">
        <f t="shared" si="19"/>
        <v>0</v>
      </c>
      <c r="BL153" s="14" t="s">
        <v>124</v>
      </c>
      <c r="BM153" s="160" t="s">
        <v>214</v>
      </c>
    </row>
    <row r="154" spans="1:65" s="2" customFormat="1" ht="44.25" customHeight="1">
      <c r="A154" s="29"/>
      <c r="B154" s="147"/>
      <c r="C154" s="148" t="s">
        <v>167</v>
      </c>
      <c r="D154" s="148" t="s">
        <v>120</v>
      </c>
      <c r="E154" s="149" t="s">
        <v>215</v>
      </c>
      <c r="F154" s="150" t="s">
        <v>216</v>
      </c>
      <c r="G154" s="151" t="s">
        <v>123</v>
      </c>
      <c r="H154" s="152">
        <v>52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124</v>
      </c>
      <c r="AT154" s="160" t="s">
        <v>120</v>
      </c>
      <c r="AU154" s="160" t="s">
        <v>125</v>
      </c>
      <c r="AY154" s="14" t="s">
        <v>118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125</v>
      </c>
      <c r="BK154" s="161">
        <f t="shared" si="19"/>
        <v>0</v>
      </c>
      <c r="BL154" s="14" t="s">
        <v>124</v>
      </c>
      <c r="BM154" s="160" t="s">
        <v>217</v>
      </c>
    </row>
    <row r="155" spans="1:65" s="2" customFormat="1" ht="24.2" customHeight="1">
      <c r="A155" s="29"/>
      <c r="B155" s="147"/>
      <c r="C155" s="162" t="s">
        <v>218</v>
      </c>
      <c r="D155" s="162" t="s">
        <v>176</v>
      </c>
      <c r="E155" s="163" t="s">
        <v>219</v>
      </c>
      <c r="F155" s="164" t="s">
        <v>220</v>
      </c>
      <c r="G155" s="165" t="s">
        <v>123</v>
      </c>
      <c r="H155" s="166">
        <v>52.52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39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135</v>
      </c>
      <c r="AT155" s="160" t="s">
        <v>176</v>
      </c>
      <c r="AU155" s="160" t="s">
        <v>125</v>
      </c>
      <c r="AY155" s="14" t="s">
        <v>118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125</v>
      </c>
      <c r="BK155" s="161">
        <f t="shared" si="19"/>
        <v>0</v>
      </c>
      <c r="BL155" s="14" t="s">
        <v>124</v>
      </c>
      <c r="BM155" s="160" t="s">
        <v>221</v>
      </c>
    </row>
    <row r="156" spans="1:65" s="2" customFormat="1" ht="37.9" customHeight="1">
      <c r="A156" s="29"/>
      <c r="B156" s="147"/>
      <c r="C156" s="148" t="s">
        <v>171</v>
      </c>
      <c r="D156" s="148" t="s">
        <v>120</v>
      </c>
      <c r="E156" s="149" t="s">
        <v>222</v>
      </c>
      <c r="F156" s="150" t="s">
        <v>223</v>
      </c>
      <c r="G156" s="151" t="s">
        <v>123</v>
      </c>
      <c r="H156" s="152">
        <v>17.5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124</v>
      </c>
      <c r="AT156" s="160" t="s">
        <v>120</v>
      </c>
      <c r="AU156" s="160" t="s">
        <v>125</v>
      </c>
      <c r="AY156" s="14" t="s">
        <v>118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125</v>
      </c>
      <c r="BK156" s="161">
        <f t="shared" si="19"/>
        <v>0</v>
      </c>
      <c r="BL156" s="14" t="s">
        <v>124</v>
      </c>
      <c r="BM156" s="160" t="s">
        <v>224</v>
      </c>
    </row>
    <row r="157" spans="1:65" s="2" customFormat="1" ht="21.75" customHeight="1">
      <c r="A157" s="29"/>
      <c r="B157" s="147"/>
      <c r="C157" s="162" t="s">
        <v>225</v>
      </c>
      <c r="D157" s="162" t="s">
        <v>176</v>
      </c>
      <c r="E157" s="163" t="s">
        <v>226</v>
      </c>
      <c r="F157" s="164" t="s">
        <v>227</v>
      </c>
      <c r="G157" s="165" t="s">
        <v>123</v>
      </c>
      <c r="H157" s="166">
        <v>17.850000000000001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135</v>
      </c>
      <c r="AT157" s="160" t="s">
        <v>176</v>
      </c>
      <c r="AU157" s="160" t="s">
        <v>125</v>
      </c>
      <c r="AY157" s="14" t="s">
        <v>118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125</v>
      </c>
      <c r="BK157" s="161">
        <f t="shared" si="19"/>
        <v>0</v>
      </c>
      <c r="BL157" s="14" t="s">
        <v>124</v>
      </c>
      <c r="BM157" s="160" t="s">
        <v>228</v>
      </c>
    </row>
    <row r="158" spans="1:65" s="12" customFormat="1" ht="22.9" customHeight="1">
      <c r="B158" s="134"/>
      <c r="D158" s="135" t="s">
        <v>72</v>
      </c>
      <c r="E158" s="145" t="s">
        <v>150</v>
      </c>
      <c r="F158" s="145" t="s">
        <v>229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SUM(P159:P183)</f>
        <v>0</v>
      </c>
      <c r="Q158" s="140"/>
      <c r="R158" s="141">
        <f>SUM(R159:R183)</f>
        <v>0</v>
      </c>
      <c r="S158" s="140"/>
      <c r="T158" s="142">
        <f>SUM(T159:T183)</f>
        <v>0</v>
      </c>
      <c r="AR158" s="135" t="s">
        <v>81</v>
      </c>
      <c r="AT158" s="143" t="s">
        <v>72</v>
      </c>
      <c r="AU158" s="143" t="s">
        <v>81</v>
      </c>
      <c r="AY158" s="135" t="s">
        <v>118</v>
      </c>
      <c r="BK158" s="144">
        <f>SUM(BK159:BK183)</f>
        <v>0</v>
      </c>
    </row>
    <row r="159" spans="1:65" s="2" customFormat="1" ht="16.5" customHeight="1">
      <c r="A159" s="29"/>
      <c r="B159" s="147"/>
      <c r="C159" s="148" t="s">
        <v>175</v>
      </c>
      <c r="D159" s="148" t="s">
        <v>120</v>
      </c>
      <c r="E159" s="149" t="s">
        <v>230</v>
      </c>
      <c r="F159" s="150" t="s">
        <v>231</v>
      </c>
      <c r="G159" s="151" t="s">
        <v>232</v>
      </c>
      <c r="H159" s="152">
        <v>1</v>
      </c>
      <c r="I159" s="153"/>
      <c r="J159" s="154">
        <f t="shared" ref="J159:J183" si="20">ROUND(I159*H159,2)</f>
        <v>0</v>
      </c>
      <c r="K159" s="155"/>
      <c r="L159" s="30"/>
      <c r="M159" s="156" t="s">
        <v>1</v>
      </c>
      <c r="N159" s="157" t="s">
        <v>39</v>
      </c>
      <c r="O159" s="58"/>
      <c r="P159" s="158">
        <f t="shared" ref="P159:P183" si="21">O159*H159</f>
        <v>0</v>
      </c>
      <c r="Q159" s="158">
        <v>0</v>
      </c>
      <c r="R159" s="158">
        <f t="shared" ref="R159:R183" si="22">Q159*H159</f>
        <v>0</v>
      </c>
      <c r="S159" s="158">
        <v>0</v>
      </c>
      <c r="T159" s="159">
        <f t="shared" ref="T159:T183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124</v>
      </c>
      <c r="AT159" s="160" t="s">
        <v>120</v>
      </c>
      <c r="AU159" s="160" t="s">
        <v>125</v>
      </c>
      <c r="AY159" s="14" t="s">
        <v>118</v>
      </c>
      <c r="BE159" s="161">
        <f t="shared" ref="BE159:BE183" si="24">IF(N159="základná",J159,0)</f>
        <v>0</v>
      </c>
      <c r="BF159" s="161">
        <f t="shared" ref="BF159:BF183" si="25">IF(N159="znížená",J159,0)</f>
        <v>0</v>
      </c>
      <c r="BG159" s="161">
        <f t="shared" ref="BG159:BG183" si="26">IF(N159="zákl. prenesená",J159,0)</f>
        <v>0</v>
      </c>
      <c r="BH159" s="161">
        <f t="shared" ref="BH159:BH183" si="27">IF(N159="zníž. prenesená",J159,0)</f>
        <v>0</v>
      </c>
      <c r="BI159" s="161">
        <f t="shared" ref="BI159:BI183" si="28">IF(N159="nulová",J159,0)</f>
        <v>0</v>
      </c>
      <c r="BJ159" s="14" t="s">
        <v>125</v>
      </c>
      <c r="BK159" s="161">
        <f t="shared" ref="BK159:BK183" si="29">ROUND(I159*H159,2)</f>
        <v>0</v>
      </c>
      <c r="BL159" s="14" t="s">
        <v>124</v>
      </c>
      <c r="BM159" s="160" t="s">
        <v>233</v>
      </c>
    </row>
    <row r="160" spans="1:65" s="2" customFormat="1" ht="24.2" customHeight="1">
      <c r="A160" s="29"/>
      <c r="B160" s="147"/>
      <c r="C160" s="148" t="s">
        <v>234</v>
      </c>
      <c r="D160" s="148" t="s">
        <v>120</v>
      </c>
      <c r="E160" s="149" t="s">
        <v>235</v>
      </c>
      <c r="F160" s="150" t="s">
        <v>236</v>
      </c>
      <c r="G160" s="151" t="s">
        <v>237</v>
      </c>
      <c r="H160" s="152">
        <v>4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124</v>
      </c>
      <c r="AT160" s="160" t="s">
        <v>120</v>
      </c>
      <c r="AU160" s="160" t="s">
        <v>125</v>
      </c>
      <c r="AY160" s="14" t="s">
        <v>118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125</v>
      </c>
      <c r="BK160" s="161">
        <f t="shared" si="29"/>
        <v>0</v>
      </c>
      <c r="BL160" s="14" t="s">
        <v>124</v>
      </c>
      <c r="BM160" s="160" t="s">
        <v>238</v>
      </c>
    </row>
    <row r="161" spans="1:65" s="2" customFormat="1" ht="24.2" customHeight="1">
      <c r="A161" s="29"/>
      <c r="B161" s="147"/>
      <c r="C161" s="148" t="s">
        <v>180</v>
      </c>
      <c r="D161" s="148" t="s">
        <v>120</v>
      </c>
      <c r="E161" s="149" t="s">
        <v>239</v>
      </c>
      <c r="F161" s="150" t="s">
        <v>240</v>
      </c>
      <c r="G161" s="151" t="s">
        <v>237</v>
      </c>
      <c r="H161" s="152">
        <v>2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39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124</v>
      </c>
      <c r="AT161" s="160" t="s">
        <v>120</v>
      </c>
      <c r="AU161" s="160" t="s">
        <v>125</v>
      </c>
      <c r="AY161" s="14" t="s">
        <v>118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125</v>
      </c>
      <c r="BK161" s="161">
        <f t="shared" si="29"/>
        <v>0</v>
      </c>
      <c r="BL161" s="14" t="s">
        <v>124</v>
      </c>
      <c r="BM161" s="160" t="s">
        <v>241</v>
      </c>
    </row>
    <row r="162" spans="1:65" s="2" customFormat="1" ht="16.5" customHeight="1">
      <c r="A162" s="29"/>
      <c r="B162" s="147"/>
      <c r="C162" s="162" t="s">
        <v>242</v>
      </c>
      <c r="D162" s="162" t="s">
        <v>176</v>
      </c>
      <c r="E162" s="163" t="s">
        <v>243</v>
      </c>
      <c r="F162" s="164" t="s">
        <v>244</v>
      </c>
      <c r="G162" s="165" t="s">
        <v>237</v>
      </c>
      <c r="H162" s="166">
        <v>2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39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135</v>
      </c>
      <c r="AT162" s="160" t="s">
        <v>176</v>
      </c>
      <c r="AU162" s="160" t="s">
        <v>125</v>
      </c>
      <c r="AY162" s="14" t="s">
        <v>118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125</v>
      </c>
      <c r="BK162" s="161">
        <f t="shared" si="29"/>
        <v>0</v>
      </c>
      <c r="BL162" s="14" t="s">
        <v>124</v>
      </c>
      <c r="BM162" s="160" t="s">
        <v>245</v>
      </c>
    </row>
    <row r="163" spans="1:65" s="2" customFormat="1" ht="37.9" customHeight="1">
      <c r="A163" s="29"/>
      <c r="B163" s="147"/>
      <c r="C163" s="148" t="s">
        <v>184</v>
      </c>
      <c r="D163" s="148" t="s">
        <v>120</v>
      </c>
      <c r="E163" s="149" t="s">
        <v>246</v>
      </c>
      <c r="F163" s="150" t="s">
        <v>247</v>
      </c>
      <c r="G163" s="151" t="s">
        <v>131</v>
      </c>
      <c r="H163" s="152">
        <v>22.5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39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124</v>
      </c>
      <c r="AT163" s="160" t="s">
        <v>120</v>
      </c>
      <c r="AU163" s="160" t="s">
        <v>125</v>
      </c>
      <c r="AY163" s="14" t="s">
        <v>118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125</v>
      </c>
      <c r="BK163" s="161">
        <f t="shared" si="29"/>
        <v>0</v>
      </c>
      <c r="BL163" s="14" t="s">
        <v>124</v>
      </c>
      <c r="BM163" s="160" t="s">
        <v>248</v>
      </c>
    </row>
    <row r="164" spans="1:65" s="2" customFormat="1" ht="24.2" customHeight="1">
      <c r="A164" s="29"/>
      <c r="B164" s="147"/>
      <c r="C164" s="148" t="s">
        <v>249</v>
      </c>
      <c r="D164" s="148" t="s">
        <v>120</v>
      </c>
      <c r="E164" s="149" t="s">
        <v>250</v>
      </c>
      <c r="F164" s="150" t="s">
        <v>251</v>
      </c>
      <c r="G164" s="151" t="s">
        <v>131</v>
      </c>
      <c r="H164" s="152">
        <v>15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39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124</v>
      </c>
      <c r="AT164" s="160" t="s">
        <v>120</v>
      </c>
      <c r="AU164" s="160" t="s">
        <v>125</v>
      </c>
      <c r="AY164" s="14" t="s">
        <v>118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125</v>
      </c>
      <c r="BK164" s="161">
        <f t="shared" si="29"/>
        <v>0</v>
      </c>
      <c r="BL164" s="14" t="s">
        <v>124</v>
      </c>
      <c r="BM164" s="160" t="s">
        <v>252</v>
      </c>
    </row>
    <row r="165" spans="1:65" s="2" customFormat="1" ht="37.9" customHeight="1">
      <c r="A165" s="29"/>
      <c r="B165" s="147"/>
      <c r="C165" s="148" t="s">
        <v>187</v>
      </c>
      <c r="D165" s="148" t="s">
        <v>120</v>
      </c>
      <c r="E165" s="149" t="s">
        <v>253</v>
      </c>
      <c r="F165" s="150" t="s">
        <v>254</v>
      </c>
      <c r="G165" s="151" t="s">
        <v>123</v>
      </c>
      <c r="H165" s="152">
        <v>2.95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39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124</v>
      </c>
      <c r="AT165" s="160" t="s">
        <v>120</v>
      </c>
      <c r="AU165" s="160" t="s">
        <v>125</v>
      </c>
      <c r="AY165" s="14" t="s">
        <v>118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125</v>
      </c>
      <c r="BK165" s="161">
        <f t="shared" si="29"/>
        <v>0</v>
      </c>
      <c r="BL165" s="14" t="s">
        <v>124</v>
      </c>
      <c r="BM165" s="160" t="s">
        <v>255</v>
      </c>
    </row>
    <row r="166" spans="1:65" s="2" customFormat="1" ht="24.2" customHeight="1">
      <c r="A166" s="29"/>
      <c r="B166" s="147"/>
      <c r="C166" s="148" t="s">
        <v>256</v>
      </c>
      <c r="D166" s="148" t="s">
        <v>120</v>
      </c>
      <c r="E166" s="149" t="s">
        <v>257</v>
      </c>
      <c r="F166" s="150" t="s">
        <v>258</v>
      </c>
      <c r="G166" s="151" t="s">
        <v>131</v>
      </c>
      <c r="H166" s="152">
        <v>22.5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39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124</v>
      </c>
      <c r="AT166" s="160" t="s">
        <v>120</v>
      </c>
      <c r="AU166" s="160" t="s">
        <v>125</v>
      </c>
      <c r="AY166" s="14" t="s">
        <v>118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125</v>
      </c>
      <c r="BK166" s="161">
        <f t="shared" si="29"/>
        <v>0</v>
      </c>
      <c r="BL166" s="14" t="s">
        <v>124</v>
      </c>
      <c r="BM166" s="160" t="s">
        <v>259</v>
      </c>
    </row>
    <row r="167" spans="1:65" s="2" customFormat="1" ht="24.2" customHeight="1">
      <c r="A167" s="29"/>
      <c r="B167" s="147"/>
      <c r="C167" s="148" t="s">
        <v>192</v>
      </c>
      <c r="D167" s="148" t="s">
        <v>120</v>
      </c>
      <c r="E167" s="149" t="s">
        <v>260</v>
      </c>
      <c r="F167" s="150" t="s">
        <v>261</v>
      </c>
      <c r="G167" s="151" t="s">
        <v>123</v>
      </c>
      <c r="H167" s="152">
        <v>2.95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39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124</v>
      </c>
      <c r="AT167" s="160" t="s">
        <v>120</v>
      </c>
      <c r="AU167" s="160" t="s">
        <v>125</v>
      </c>
      <c r="AY167" s="14" t="s">
        <v>118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125</v>
      </c>
      <c r="BK167" s="161">
        <f t="shared" si="29"/>
        <v>0</v>
      </c>
      <c r="BL167" s="14" t="s">
        <v>124</v>
      </c>
      <c r="BM167" s="160" t="s">
        <v>262</v>
      </c>
    </row>
    <row r="168" spans="1:65" s="2" customFormat="1" ht="24.2" customHeight="1">
      <c r="A168" s="29"/>
      <c r="B168" s="147"/>
      <c r="C168" s="148" t="s">
        <v>263</v>
      </c>
      <c r="D168" s="148" t="s">
        <v>120</v>
      </c>
      <c r="E168" s="149" t="s">
        <v>264</v>
      </c>
      <c r="F168" s="150" t="s">
        <v>265</v>
      </c>
      <c r="G168" s="151" t="s">
        <v>237</v>
      </c>
      <c r="H168" s="152">
        <v>6</v>
      </c>
      <c r="I168" s="153"/>
      <c r="J168" s="154">
        <f t="shared" si="20"/>
        <v>0</v>
      </c>
      <c r="K168" s="155"/>
      <c r="L168" s="30"/>
      <c r="M168" s="156" t="s">
        <v>1</v>
      </c>
      <c r="N168" s="157" t="s">
        <v>39</v>
      </c>
      <c r="O168" s="58"/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124</v>
      </c>
      <c r="AT168" s="160" t="s">
        <v>120</v>
      </c>
      <c r="AU168" s="160" t="s">
        <v>125</v>
      </c>
      <c r="AY168" s="14" t="s">
        <v>118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125</v>
      </c>
      <c r="BK168" s="161">
        <f t="shared" si="29"/>
        <v>0</v>
      </c>
      <c r="BL168" s="14" t="s">
        <v>124</v>
      </c>
      <c r="BM168" s="160" t="s">
        <v>266</v>
      </c>
    </row>
    <row r="169" spans="1:65" s="2" customFormat="1" ht="33" customHeight="1">
      <c r="A169" s="29"/>
      <c r="B169" s="147"/>
      <c r="C169" s="162" t="s">
        <v>196</v>
      </c>
      <c r="D169" s="162" t="s">
        <v>176</v>
      </c>
      <c r="E169" s="163" t="s">
        <v>267</v>
      </c>
      <c r="F169" s="164" t="s">
        <v>268</v>
      </c>
      <c r="G169" s="165" t="s">
        <v>237</v>
      </c>
      <c r="H169" s="166">
        <v>6</v>
      </c>
      <c r="I169" s="167"/>
      <c r="J169" s="168">
        <f t="shared" si="20"/>
        <v>0</v>
      </c>
      <c r="K169" s="169"/>
      <c r="L169" s="170"/>
      <c r="M169" s="171" t="s">
        <v>1</v>
      </c>
      <c r="N169" s="172" t="s">
        <v>39</v>
      </c>
      <c r="O169" s="58"/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135</v>
      </c>
      <c r="AT169" s="160" t="s">
        <v>176</v>
      </c>
      <c r="AU169" s="160" t="s">
        <v>125</v>
      </c>
      <c r="AY169" s="14" t="s">
        <v>118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125</v>
      </c>
      <c r="BK169" s="161">
        <f t="shared" si="29"/>
        <v>0</v>
      </c>
      <c r="BL169" s="14" t="s">
        <v>124</v>
      </c>
      <c r="BM169" s="160" t="s">
        <v>269</v>
      </c>
    </row>
    <row r="170" spans="1:65" s="2" customFormat="1" ht="33" customHeight="1">
      <c r="A170" s="29"/>
      <c r="B170" s="147"/>
      <c r="C170" s="148" t="s">
        <v>270</v>
      </c>
      <c r="D170" s="148" t="s">
        <v>120</v>
      </c>
      <c r="E170" s="149" t="s">
        <v>271</v>
      </c>
      <c r="F170" s="150" t="s">
        <v>272</v>
      </c>
      <c r="G170" s="151" t="s">
        <v>131</v>
      </c>
      <c r="H170" s="152">
        <v>21</v>
      </c>
      <c r="I170" s="153"/>
      <c r="J170" s="154">
        <f t="shared" si="20"/>
        <v>0</v>
      </c>
      <c r="K170" s="155"/>
      <c r="L170" s="30"/>
      <c r="M170" s="156" t="s">
        <v>1</v>
      </c>
      <c r="N170" s="157" t="s">
        <v>39</v>
      </c>
      <c r="O170" s="58"/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124</v>
      </c>
      <c r="AT170" s="160" t="s">
        <v>120</v>
      </c>
      <c r="AU170" s="160" t="s">
        <v>125</v>
      </c>
      <c r="AY170" s="14" t="s">
        <v>118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125</v>
      </c>
      <c r="BK170" s="161">
        <f t="shared" si="29"/>
        <v>0</v>
      </c>
      <c r="BL170" s="14" t="s">
        <v>124</v>
      </c>
      <c r="BM170" s="160" t="s">
        <v>273</v>
      </c>
    </row>
    <row r="171" spans="1:65" s="2" customFormat="1" ht="24.2" customHeight="1">
      <c r="A171" s="29"/>
      <c r="B171" s="147"/>
      <c r="C171" s="162" t="s">
        <v>200</v>
      </c>
      <c r="D171" s="162" t="s">
        <v>176</v>
      </c>
      <c r="E171" s="163" t="s">
        <v>274</v>
      </c>
      <c r="F171" s="164" t="s">
        <v>275</v>
      </c>
      <c r="G171" s="165" t="s">
        <v>237</v>
      </c>
      <c r="H171" s="166">
        <v>21.21</v>
      </c>
      <c r="I171" s="167"/>
      <c r="J171" s="168">
        <f t="shared" si="20"/>
        <v>0</v>
      </c>
      <c r="K171" s="169"/>
      <c r="L171" s="170"/>
      <c r="M171" s="171" t="s">
        <v>1</v>
      </c>
      <c r="N171" s="172" t="s">
        <v>39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135</v>
      </c>
      <c r="AT171" s="160" t="s">
        <v>176</v>
      </c>
      <c r="AU171" s="160" t="s">
        <v>125</v>
      </c>
      <c r="AY171" s="14" t="s">
        <v>118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125</v>
      </c>
      <c r="BK171" s="161">
        <f t="shared" si="29"/>
        <v>0</v>
      </c>
      <c r="BL171" s="14" t="s">
        <v>124</v>
      </c>
      <c r="BM171" s="160" t="s">
        <v>276</v>
      </c>
    </row>
    <row r="172" spans="1:65" s="2" customFormat="1" ht="33" customHeight="1">
      <c r="A172" s="29"/>
      <c r="B172" s="147"/>
      <c r="C172" s="148" t="s">
        <v>277</v>
      </c>
      <c r="D172" s="148" t="s">
        <v>120</v>
      </c>
      <c r="E172" s="149" t="s">
        <v>278</v>
      </c>
      <c r="F172" s="150" t="s">
        <v>279</v>
      </c>
      <c r="G172" s="151" t="s">
        <v>131</v>
      </c>
      <c r="H172" s="152">
        <v>42</v>
      </c>
      <c r="I172" s="153"/>
      <c r="J172" s="154">
        <f t="shared" si="20"/>
        <v>0</v>
      </c>
      <c r="K172" s="155"/>
      <c r="L172" s="30"/>
      <c r="M172" s="156" t="s">
        <v>1</v>
      </c>
      <c r="N172" s="157" t="s">
        <v>39</v>
      </c>
      <c r="O172" s="58"/>
      <c r="P172" s="158">
        <f t="shared" si="21"/>
        <v>0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124</v>
      </c>
      <c r="AT172" s="160" t="s">
        <v>120</v>
      </c>
      <c r="AU172" s="160" t="s">
        <v>125</v>
      </c>
      <c r="AY172" s="14" t="s">
        <v>118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125</v>
      </c>
      <c r="BK172" s="161">
        <f t="shared" si="29"/>
        <v>0</v>
      </c>
      <c r="BL172" s="14" t="s">
        <v>124</v>
      </c>
      <c r="BM172" s="160" t="s">
        <v>280</v>
      </c>
    </row>
    <row r="173" spans="1:65" s="2" customFormat="1" ht="24.2" customHeight="1">
      <c r="A173" s="29"/>
      <c r="B173" s="147"/>
      <c r="C173" s="162" t="s">
        <v>203</v>
      </c>
      <c r="D173" s="162" t="s">
        <v>176</v>
      </c>
      <c r="E173" s="163" t="s">
        <v>281</v>
      </c>
      <c r="F173" s="164" t="s">
        <v>282</v>
      </c>
      <c r="G173" s="165" t="s">
        <v>237</v>
      </c>
      <c r="H173" s="166">
        <v>42.42</v>
      </c>
      <c r="I173" s="167"/>
      <c r="J173" s="168">
        <f t="shared" si="20"/>
        <v>0</v>
      </c>
      <c r="K173" s="169"/>
      <c r="L173" s="170"/>
      <c r="M173" s="171" t="s">
        <v>1</v>
      </c>
      <c r="N173" s="172" t="s">
        <v>39</v>
      </c>
      <c r="O173" s="58"/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135</v>
      </c>
      <c r="AT173" s="160" t="s">
        <v>176</v>
      </c>
      <c r="AU173" s="160" t="s">
        <v>125</v>
      </c>
      <c r="AY173" s="14" t="s">
        <v>118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125</v>
      </c>
      <c r="BK173" s="161">
        <f t="shared" si="29"/>
        <v>0</v>
      </c>
      <c r="BL173" s="14" t="s">
        <v>124</v>
      </c>
      <c r="BM173" s="160" t="s">
        <v>283</v>
      </c>
    </row>
    <row r="174" spans="1:65" s="2" customFormat="1" ht="37.9" customHeight="1">
      <c r="A174" s="29"/>
      <c r="B174" s="147"/>
      <c r="C174" s="148" t="s">
        <v>284</v>
      </c>
      <c r="D174" s="148" t="s">
        <v>120</v>
      </c>
      <c r="E174" s="149" t="s">
        <v>285</v>
      </c>
      <c r="F174" s="150" t="s">
        <v>286</v>
      </c>
      <c r="G174" s="151" t="s">
        <v>131</v>
      </c>
      <c r="H174" s="152">
        <v>11</v>
      </c>
      <c r="I174" s="153"/>
      <c r="J174" s="154">
        <f t="shared" si="20"/>
        <v>0</v>
      </c>
      <c r="K174" s="155"/>
      <c r="L174" s="30"/>
      <c r="M174" s="156" t="s">
        <v>1</v>
      </c>
      <c r="N174" s="157" t="s">
        <v>39</v>
      </c>
      <c r="O174" s="58"/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124</v>
      </c>
      <c r="AT174" s="160" t="s">
        <v>120</v>
      </c>
      <c r="AU174" s="160" t="s">
        <v>125</v>
      </c>
      <c r="AY174" s="14" t="s">
        <v>118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125</v>
      </c>
      <c r="BK174" s="161">
        <f t="shared" si="29"/>
        <v>0</v>
      </c>
      <c r="BL174" s="14" t="s">
        <v>124</v>
      </c>
      <c r="BM174" s="160" t="s">
        <v>287</v>
      </c>
    </row>
    <row r="175" spans="1:65" s="2" customFormat="1" ht="21.75" customHeight="1">
      <c r="A175" s="29"/>
      <c r="B175" s="147"/>
      <c r="C175" s="162" t="s">
        <v>207</v>
      </c>
      <c r="D175" s="162" t="s">
        <v>176</v>
      </c>
      <c r="E175" s="163" t="s">
        <v>288</v>
      </c>
      <c r="F175" s="164" t="s">
        <v>289</v>
      </c>
      <c r="G175" s="165" t="s">
        <v>237</v>
      </c>
      <c r="H175" s="166">
        <v>11.11</v>
      </c>
      <c r="I175" s="167"/>
      <c r="J175" s="168">
        <f t="shared" si="20"/>
        <v>0</v>
      </c>
      <c r="K175" s="169"/>
      <c r="L175" s="170"/>
      <c r="M175" s="171" t="s">
        <v>1</v>
      </c>
      <c r="N175" s="172" t="s">
        <v>39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135</v>
      </c>
      <c r="AT175" s="160" t="s">
        <v>176</v>
      </c>
      <c r="AU175" s="160" t="s">
        <v>125</v>
      </c>
      <c r="AY175" s="14" t="s">
        <v>118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125</v>
      </c>
      <c r="BK175" s="161">
        <f t="shared" si="29"/>
        <v>0</v>
      </c>
      <c r="BL175" s="14" t="s">
        <v>124</v>
      </c>
      <c r="BM175" s="160" t="s">
        <v>290</v>
      </c>
    </row>
    <row r="176" spans="1:65" s="2" customFormat="1" ht="24.2" customHeight="1">
      <c r="A176" s="29"/>
      <c r="B176" s="147"/>
      <c r="C176" s="148" t="s">
        <v>291</v>
      </c>
      <c r="D176" s="148" t="s">
        <v>120</v>
      </c>
      <c r="E176" s="149" t="s">
        <v>292</v>
      </c>
      <c r="F176" s="150" t="s">
        <v>293</v>
      </c>
      <c r="G176" s="151" t="s">
        <v>131</v>
      </c>
      <c r="H176" s="152">
        <v>41</v>
      </c>
      <c r="I176" s="153"/>
      <c r="J176" s="154">
        <f t="shared" si="20"/>
        <v>0</v>
      </c>
      <c r="K176" s="155"/>
      <c r="L176" s="30"/>
      <c r="M176" s="156" t="s">
        <v>1</v>
      </c>
      <c r="N176" s="157" t="s">
        <v>39</v>
      </c>
      <c r="O176" s="58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124</v>
      </c>
      <c r="AT176" s="160" t="s">
        <v>120</v>
      </c>
      <c r="AU176" s="160" t="s">
        <v>125</v>
      </c>
      <c r="AY176" s="14" t="s">
        <v>118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125</v>
      </c>
      <c r="BK176" s="161">
        <f t="shared" si="29"/>
        <v>0</v>
      </c>
      <c r="BL176" s="14" t="s">
        <v>124</v>
      </c>
      <c r="BM176" s="160" t="s">
        <v>294</v>
      </c>
    </row>
    <row r="177" spans="1:65" s="2" customFormat="1" ht="24.2" customHeight="1">
      <c r="A177" s="29"/>
      <c r="B177" s="147"/>
      <c r="C177" s="148" t="s">
        <v>210</v>
      </c>
      <c r="D177" s="148" t="s">
        <v>120</v>
      </c>
      <c r="E177" s="149" t="s">
        <v>295</v>
      </c>
      <c r="F177" s="150" t="s">
        <v>296</v>
      </c>
      <c r="G177" s="151" t="s">
        <v>131</v>
      </c>
      <c r="H177" s="152">
        <v>41</v>
      </c>
      <c r="I177" s="153"/>
      <c r="J177" s="154">
        <f t="shared" si="20"/>
        <v>0</v>
      </c>
      <c r="K177" s="155"/>
      <c r="L177" s="30"/>
      <c r="M177" s="156" t="s">
        <v>1</v>
      </c>
      <c r="N177" s="157" t="s">
        <v>39</v>
      </c>
      <c r="O177" s="58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124</v>
      </c>
      <c r="AT177" s="160" t="s">
        <v>120</v>
      </c>
      <c r="AU177" s="160" t="s">
        <v>125</v>
      </c>
      <c r="AY177" s="14" t="s">
        <v>118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125</v>
      </c>
      <c r="BK177" s="161">
        <f t="shared" si="29"/>
        <v>0</v>
      </c>
      <c r="BL177" s="14" t="s">
        <v>124</v>
      </c>
      <c r="BM177" s="160" t="s">
        <v>297</v>
      </c>
    </row>
    <row r="178" spans="1:65" s="2" customFormat="1" ht="24.2" customHeight="1">
      <c r="A178" s="29"/>
      <c r="B178" s="147"/>
      <c r="C178" s="148" t="s">
        <v>298</v>
      </c>
      <c r="D178" s="148" t="s">
        <v>120</v>
      </c>
      <c r="E178" s="149" t="s">
        <v>299</v>
      </c>
      <c r="F178" s="150" t="s">
        <v>300</v>
      </c>
      <c r="G178" s="151" t="s">
        <v>237</v>
      </c>
      <c r="H178" s="152">
        <v>4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39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124</v>
      </c>
      <c r="AT178" s="160" t="s">
        <v>120</v>
      </c>
      <c r="AU178" s="160" t="s">
        <v>125</v>
      </c>
      <c r="AY178" s="14" t="s">
        <v>118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125</v>
      </c>
      <c r="BK178" s="161">
        <f t="shared" si="29"/>
        <v>0</v>
      </c>
      <c r="BL178" s="14" t="s">
        <v>124</v>
      </c>
      <c r="BM178" s="160" t="s">
        <v>301</v>
      </c>
    </row>
    <row r="179" spans="1:65" s="2" customFormat="1" ht="24.2" customHeight="1">
      <c r="A179" s="29"/>
      <c r="B179" s="147"/>
      <c r="C179" s="148" t="s">
        <v>214</v>
      </c>
      <c r="D179" s="148" t="s">
        <v>120</v>
      </c>
      <c r="E179" s="149" t="s">
        <v>302</v>
      </c>
      <c r="F179" s="150" t="s">
        <v>303</v>
      </c>
      <c r="G179" s="151" t="s">
        <v>123</v>
      </c>
      <c r="H179" s="152">
        <v>12</v>
      </c>
      <c r="I179" s="153"/>
      <c r="J179" s="154">
        <f t="shared" si="20"/>
        <v>0</v>
      </c>
      <c r="K179" s="155"/>
      <c r="L179" s="30"/>
      <c r="M179" s="156" t="s">
        <v>1</v>
      </c>
      <c r="N179" s="157" t="s">
        <v>39</v>
      </c>
      <c r="O179" s="58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124</v>
      </c>
      <c r="AT179" s="160" t="s">
        <v>120</v>
      </c>
      <c r="AU179" s="160" t="s">
        <v>125</v>
      </c>
      <c r="AY179" s="14" t="s">
        <v>118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125</v>
      </c>
      <c r="BK179" s="161">
        <f t="shared" si="29"/>
        <v>0</v>
      </c>
      <c r="BL179" s="14" t="s">
        <v>124</v>
      </c>
      <c r="BM179" s="160" t="s">
        <v>304</v>
      </c>
    </row>
    <row r="180" spans="1:65" s="2" customFormat="1" ht="24.2" customHeight="1">
      <c r="A180" s="29"/>
      <c r="B180" s="147"/>
      <c r="C180" s="148" t="s">
        <v>305</v>
      </c>
      <c r="D180" s="148" t="s">
        <v>120</v>
      </c>
      <c r="E180" s="149" t="s">
        <v>306</v>
      </c>
      <c r="F180" s="150" t="s">
        <v>307</v>
      </c>
      <c r="G180" s="151" t="s">
        <v>170</v>
      </c>
      <c r="H180" s="152">
        <v>45.228000000000002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39</v>
      </c>
      <c r="O180" s="58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124</v>
      </c>
      <c r="AT180" s="160" t="s">
        <v>120</v>
      </c>
      <c r="AU180" s="160" t="s">
        <v>125</v>
      </c>
      <c r="AY180" s="14" t="s">
        <v>118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125</v>
      </c>
      <c r="BK180" s="161">
        <f t="shared" si="29"/>
        <v>0</v>
      </c>
      <c r="BL180" s="14" t="s">
        <v>124</v>
      </c>
      <c r="BM180" s="160" t="s">
        <v>308</v>
      </c>
    </row>
    <row r="181" spans="1:65" s="2" customFormat="1" ht="24.2" customHeight="1">
      <c r="A181" s="29"/>
      <c r="B181" s="147"/>
      <c r="C181" s="148" t="s">
        <v>217</v>
      </c>
      <c r="D181" s="148" t="s">
        <v>120</v>
      </c>
      <c r="E181" s="149" t="s">
        <v>309</v>
      </c>
      <c r="F181" s="150" t="s">
        <v>310</v>
      </c>
      <c r="G181" s="151" t="s">
        <v>170</v>
      </c>
      <c r="H181" s="152">
        <v>2216.172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39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124</v>
      </c>
      <c r="AT181" s="160" t="s">
        <v>120</v>
      </c>
      <c r="AU181" s="160" t="s">
        <v>125</v>
      </c>
      <c r="AY181" s="14" t="s">
        <v>118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125</v>
      </c>
      <c r="BK181" s="161">
        <f t="shared" si="29"/>
        <v>0</v>
      </c>
      <c r="BL181" s="14" t="s">
        <v>124</v>
      </c>
      <c r="BM181" s="160" t="s">
        <v>311</v>
      </c>
    </row>
    <row r="182" spans="1:65" s="2" customFormat="1" ht="24.2" customHeight="1">
      <c r="A182" s="29"/>
      <c r="B182" s="147"/>
      <c r="C182" s="148" t="s">
        <v>312</v>
      </c>
      <c r="D182" s="148" t="s">
        <v>120</v>
      </c>
      <c r="E182" s="149" t="s">
        <v>313</v>
      </c>
      <c r="F182" s="150" t="s">
        <v>314</v>
      </c>
      <c r="G182" s="151" t="s">
        <v>170</v>
      </c>
      <c r="H182" s="152">
        <v>45.228000000000002</v>
      </c>
      <c r="I182" s="153"/>
      <c r="J182" s="154">
        <f t="shared" si="20"/>
        <v>0</v>
      </c>
      <c r="K182" s="155"/>
      <c r="L182" s="30"/>
      <c r="M182" s="156" t="s">
        <v>1</v>
      </c>
      <c r="N182" s="157" t="s">
        <v>39</v>
      </c>
      <c r="O182" s="58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124</v>
      </c>
      <c r="AT182" s="160" t="s">
        <v>120</v>
      </c>
      <c r="AU182" s="160" t="s">
        <v>125</v>
      </c>
      <c r="AY182" s="14" t="s">
        <v>118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4" t="s">
        <v>125</v>
      </c>
      <c r="BK182" s="161">
        <f t="shared" si="29"/>
        <v>0</v>
      </c>
      <c r="BL182" s="14" t="s">
        <v>124</v>
      </c>
      <c r="BM182" s="160" t="s">
        <v>315</v>
      </c>
    </row>
    <row r="183" spans="1:65" s="2" customFormat="1" ht="16.5" customHeight="1">
      <c r="A183" s="29"/>
      <c r="B183" s="147"/>
      <c r="C183" s="148" t="s">
        <v>221</v>
      </c>
      <c r="D183" s="148" t="s">
        <v>120</v>
      </c>
      <c r="E183" s="149" t="s">
        <v>316</v>
      </c>
      <c r="F183" s="150" t="s">
        <v>169</v>
      </c>
      <c r="G183" s="151" t="s">
        <v>170</v>
      </c>
      <c r="H183" s="152">
        <v>45.228000000000002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39</v>
      </c>
      <c r="O183" s="58"/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124</v>
      </c>
      <c r="AT183" s="160" t="s">
        <v>120</v>
      </c>
      <c r="AU183" s="160" t="s">
        <v>125</v>
      </c>
      <c r="AY183" s="14" t="s">
        <v>118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125</v>
      </c>
      <c r="BK183" s="161">
        <f t="shared" si="29"/>
        <v>0</v>
      </c>
      <c r="BL183" s="14" t="s">
        <v>124</v>
      </c>
      <c r="BM183" s="160" t="s">
        <v>317</v>
      </c>
    </row>
    <row r="184" spans="1:65" s="12" customFormat="1" ht="22.9" customHeight="1">
      <c r="B184" s="134"/>
      <c r="D184" s="135" t="s">
        <v>72</v>
      </c>
      <c r="E184" s="145" t="s">
        <v>318</v>
      </c>
      <c r="F184" s="145" t="s">
        <v>319</v>
      </c>
      <c r="I184" s="137"/>
      <c r="J184" s="146">
        <f>BK184</f>
        <v>0</v>
      </c>
      <c r="L184" s="134"/>
      <c r="M184" s="139"/>
      <c r="N184" s="140"/>
      <c r="O184" s="140"/>
      <c r="P184" s="141">
        <f>P185</f>
        <v>0</v>
      </c>
      <c r="Q184" s="140"/>
      <c r="R184" s="141">
        <f>R185</f>
        <v>0</v>
      </c>
      <c r="S184" s="140"/>
      <c r="T184" s="142">
        <f>T185</f>
        <v>0</v>
      </c>
      <c r="AR184" s="135" t="s">
        <v>81</v>
      </c>
      <c r="AT184" s="143" t="s">
        <v>72</v>
      </c>
      <c r="AU184" s="143" t="s">
        <v>81</v>
      </c>
      <c r="AY184" s="135" t="s">
        <v>118</v>
      </c>
      <c r="BK184" s="144">
        <f>BK185</f>
        <v>0</v>
      </c>
    </row>
    <row r="185" spans="1:65" s="2" customFormat="1" ht="33" customHeight="1">
      <c r="A185" s="29"/>
      <c r="B185" s="147"/>
      <c r="C185" s="148" t="s">
        <v>320</v>
      </c>
      <c r="D185" s="148" t="s">
        <v>120</v>
      </c>
      <c r="E185" s="149" t="s">
        <v>321</v>
      </c>
      <c r="F185" s="150" t="s">
        <v>322</v>
      </c>
      <c r="G185" s="151" t="s">
        <v>170</v>
      </c>
      <c r="H185" s="152">
        <v>71.364999999999995</v>
      </c>
      <c r="I185" s="153"/>
      <c r="J185" s="154">
        <f>ROUND(I185*H185,2)</f>
        <v>0</v>
      </c>
      <c r="K185" s="155"/>
      <c r="L185" s="30"/>
      <c r="M185" s="156" t="s">
        <v>1</v>
      </c>
      <c r="N185" s="157" t="s">
        <v>39</v>
      </c>
      <c r="O185" s="58"/>
      <c r="P185" s="158">
        <f>O185*H185</f>
        <v>0</v>
      </c>
      <c r="Q185" s="158">
        <v>0</v>
      </c>
      <c r="R185" s="158">
        <f>Q185*H185</f>
        <v>0</v>
      </c>
      <c r="S185" s="158">
        <v>0</v>
      </c>
      <c r="T185" s="159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124</v>
      </c>
      <c r="AT185" s="160" t="s">
        <v>120</v>
      </c>
      <c r="AU185" s="160" t="s">
        <v>125</v>
      </c>
      <c r="AY185" s="14" t="s">
        <v>118</v>
      </c>
      <c r="BE185" s="161">
        <f>IF(N185="základná",J185,0)</f>
        <v>0</v>
      </c>
      <c r="BF185" s="161">
        <f>IF(N185="znížená",J185,0)</f>
        <v>0</v>
      </c>
      <c r="BG185" s="161">
        <f>IF(N185="zákl. prenesená",J185,0)</f>
        <v>0</v>
      </c>
      <c r="BH185" s="161">
        <f>IF(N185="zníž. prenesená",J185,0)</f>
        <v>0</v>
      </c>
      <c r="BI185" s="161">
        <f>IF(N185="nulová",J185,0)</f>
        <v>0</v>
      </c>
      <c r="BJ185" s="14" t="s">
        <v>125</v>
      </c>
      <c r="BK185" s="161">
        <f>ROUND(I185*H185,2)</f>
        <v>0</v>
      </c>
      <c r="BL185" s="14" t="s">
        <v>124</v>
      </c>
      <c r="BM185" s="160" t="s">
        <v>323</v>
      </c>
    </row>
    <row r="186" spans="1:65" s="12" customFormat="1" ht="25.9" customHeight="1">
      <c r="B186" s="134"/>
      <c r="D186" s="135" t="s">
        <v>72</v>
      </c>
      <c r="E186" s="136" t="s">
        <v>324</v>
      </c>
      <c r="F186" s="136" t="s">
        <v>325</v>
      </c>
      <c r="I186" s="137"/>
      <c r="J186" s="138">
        <f>BK186</f>
        <v>0</v>
      </c>
      <c r="L186" s="134"/>
      <c r="M186" s="139"/>
      <c r="N186" s="140"/>
      <c r="O186" s="140"/>
      <c r="P186" s="141">
        <f>P187</f>
        <v>0</v>
      </c>
      <c r="Q186" s="140"/>
      <c r="R186" s="141">
        <f>R187</f>
        <v>0</v>
      </c>
      <c r="S186" s="140"/>
      <c r="T186" s="142">
        <f>T187</f>
        <v>0</v>
      </c>
      <c r="AR186" s="135" t="s">
        <v>125</v>
      </c>
      <c r="AT186" s="143" t="s">
        <v>72</v>
      </c>
      <c r="AU186" s="143" t="s">
        <v>73</v>
      </c>
      <c r="AY186" s="135" t="s">
        <v>118</v>
      </c>
      <c r="BK186" s="144">
        <f>BK187</f>
        <v>0</v>
      </c>
    </row>
    <row r="187" spans="1:65" s="12" customFormat="1" ht="22.9" customHeight="1">
      <c r="B187" s="134"/>
      <c r="D187" s="135" t="s">
        <v>72</v>
      </c>
      <c r="E187" s="145" t="s">
        <v>326</v>
      </c>
      <c r="F187" s="145" t="s">
        <v>327</v>
      </c>
      <c r="I187" s="137"/>
      <c r="J187" s="146">
        <f>BK187</f>
        <v>0</v>
      </c>
      <c r="L187" s="134"/>
      <c r="M187" s="139"/>
      <c r="N187" s="140"/>
      <c r="O187" s="140"/>
      <c r="P187" s="141">
        <f>P188</f>
        <v>0</v>
      </c>
      <c r="Q187" s="140"/>
      <c r="R187" s="141">
        <f>R188</f>
        <v>0</v>
      </c>
      <c r="S187" s="140"/>
      <c r="T187" s="142">
        <f>T188</f>
        <v>0</v>
      </c>
      <c r="AR187" s="135" t="s">
        <v>125</v>
      </c>
      <c r="AT187" s="143" t="s">
        <v>72</v>
      </c>
      <c r="AU187" s="143" t="s">
        <v>81</v>
      </c>
      <c r="AY187" s="135" t="s">
        <v>118</v>
      </c>
      <c r="BK187" s="144">
        <f>BK188</f>
        <v>0</v>
      </c>
    </row>
    <row r="188" spans="1:65" s="2" customFormat="1" ht="33" customHeight="1">
      <c r="A188" s="29"/>
      <c r="B188" s="147"/>
      <c r="C188" s="148" t="s">
        <v>224</v>
      </c>
      <c r="D188" s="148" t="s">
        <v>120</v>
      </c>
      <c r="E188" s="149" t="s">
        <v>328</v>
      </c>
      <c r="F188" s="150" t="s">
        <v>329</v>
      </c>
      <c r="G188" s="151" t="s">
        <v>179</v>
      </c>
      <c r="H188" s="152">
        <v>24.815000000000001</v>
      </c>
      <c r="I188" s="153"/>
      <c r="J188" s="154">
        <f>ROUND(I188*H188,2)</f>
        <v>0</v>
      </c>
      <c r="K188" s="155"/>
      <c r="L188" s="30"/>
      <c r="M188" s="173" t="s">
        <v>1</v>
      </c>
      <c r="N188" s="174" t="s">
        <v>39</v>
      </c>
      <c r="O188" s="175"/>
      <c r="P188" s="176">
        <f>O188*H188</f>
        <v>0</v>
      </c>
      <c r="Q188" s="176">
        <v>0</v>
      </c>
      <c r="R188" s="176">
        <f>Q188*H188</f>
        <v>0</v>
      </c>
      <c r="S188" s="176">
        <v>0</v>
      </c>
      <c r="T188" s="177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149</v>
      </c>
      <c r="AT188" s="160" t="s">
        <v>120</v>
      </c>
      <c r="AU188" s="160" t="s">
        <v>125</v>
      </c>
      <c r="AY188" s="14" t="s">
        <v>118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14" t="s">
        <v>125</v>
      </c>
      <c r="BK188" s="161">
        <f>ROUND(I188*H188,2)</f>
        <v>0</v>
      </c>
      <c r="BL188" s="14" t="s">
        <v>149</v>
      </c>
      <c r="BM188" s="160" t="s">
        <v>330</v>
      </c>
    </row>
    <row r="189" spans="1:65" s="2" customFormat="1" ht="6.95" customHeight="1">
      <c r="A189" s="29"/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0"/>
      <c r="M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</sheetData>
  <autoFilter ref="C123:K18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tabSelected="1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2" t="str">
        <f>'Rekapitulácia stavby'!K6</f>
        <v xml:space="preserve"> Stavebné úpravy na OK Dolnočermánska - Golianova, Nitra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331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332</v>
      </c>
      <c r="G12" s="29"/>
      <c r="H12" s="29"/>
      <c r="I12" s="24" t="s">
        <v>20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4" t="str">
        <f>'Rekapitulácia stavby'!E14</f>
        <v>Vyplň údaj</v>
      </c>
      <c r="F18" s="213"/>
      <c r="G18" s="213"/>
      <c r="H18" s="21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333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445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ROUND((SUM(BE119:BE170)),  2)</f>
        <v>0</v>
      </c>
      <c r="G33" s="100"/>
      <c r="H33" s="100"/>
      <c r="I33" s="101">
        <v>0.2</v>
      </c>
      <c r="J33" s="99">
        <f>ROUND(((SUM(BE119:BE170))*I33),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ROUND((SUM(BF119:BF170)),  2)</f>
        <v>0</v>
      </c>
      <c r="G34" s="100"/>
      <c r="H34" s="100"/>
      <c r="I34" s="101">
        <v>0.2</v>
      </c>
      <c r="J34" s="99">
        <f>ROUND(((SUM(BF119:BF170))*I34),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ROUND((SUM(BG119:BG170)),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ROUND((SUM(BH119:BH170)),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ROUND((SUM(BI119:BI170)),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 xml:space="preserve"> Stavebné úpravy na OK Dolnočermánska - Golianova, Nitra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1" t="str">
        <f>E9</f>
        <v>02 - SO-02 Prekládka verejného osvetlenia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Nitra</v>
      </c>
      <c r="G89" s="29"/>
      <c r="H89" s="29"/>
      <c r="I89" s="24" t="s">
        <v>20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 xml:space="preserve">Ing. Miroslav Slančík  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Lívia Grmanová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94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95</v>
      </c>
    </row>
    <row r="97" spans="1:31" s="9" customFormat="1" ht="24.95" hidden="1" customHeight="1">
      <c r="B97" s="115"/>
      <c r="D97" s="116" t="s">
        <v>334</v>
      </c>
      <c r="E97" s="117"/>
      <c r="F97" s="117"/>
      <c r="G97" s="117"/>
      <c r="H97" s="117"/>
      <c r="I97" s="117"/>
      <c r="J97" s="118">
        <f>J120</f>
        <v>0</v>
      </c>
      <c r="L97" s="115"/>
    </row>
    <row r="98" spans="1:31" s="10" customFormat="1" ht="19.899999999999999" hidden="1" customHeight="1">
      <c r="B98" s="119"/>
      <c r="D98" s="120" t="s">
        <v>335</v>
      </c>
      <c r="E98" s="121"/>
      <c r="F98" s="121"/>
      <c r="G98" s="121"/>
      <c r="H98" s="121"/>
      <c r="I98" s="121"/>
      <c r="J98" s="122">
        <f>J121</f>
        <v>0</v>
      </c>
      <c r="L98" s="119"/>
    </row>
    <row r="99" spans="1:31" s="10" customFormat="1" ht="19.899999999999999" hidden="1" customHeight="1">
      <c r="B99" s="119"/>
      <c r="D99" s="120" t="s">
        <v>336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31" s="2" customFormat="1" ht="21.75" hidden="1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hidden="1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/>
    <row r="103" spans="1:31" hidden="1"/>
    <row r="104" spans="1:31" hidden="1"/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104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22" t="str">
        <f>E7</f>
        <v xml:space="preserve"> Stavebné úpravy na OK Dolnočermánska - Golianova, Nitra</v>
      </c>
      <c r="F109" s="223"/>
      <c r="G109" s="223"/>
      <c r="H109" s="223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87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191" t="str">
        <f>E9</f>
        <v>02 - SO-02 Prekládka verejného osvetlenia</v>
      </c>
      <c r="F111" s="221"/>
      <c r="G111" s="221"/>
      <c r="H111" s="22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18</v>
      </c>
      <c r="D113" s="29"/>
      <c r="E113" s="29"/>
      <c r="F113" s="22" t="str">
        <f>F12</f>
        <v>Nitra</v>
      </c>
      <c r="G113" s="29"/>
      <c r="H113" s="29"/>
      <c r="I113" s="24" t="s">
        <v>20</v>
      </c>
      <c r="J113" s="55" t="str">
        <f>IF(J12="","",J12)</f>
        <v/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21</v>
      </c>
      <c r="D115" s="29"/>
      <c r="E115" s="29"/>
      <c r="F115" s="22" t="str">
        <f>E15</f>
        <v>Mesto Nitra</v>
      </c>
      <c r="G115" s="29"/>
      <c r="H115" s="29"/>
      <c r="I115" s="24" t="s">
        <v>27</v>
      </c>
      <c r="J115" s="27" t="str">
        <f>E21</f>
        <v xml:space="preserve">Ing. Miroslav Slančík  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25</v>
      </c>
      <c r="D116" s="29"/>
      <c r="E116" s="29"/>
      <c r="F116" s="22" t="str">
        <f>IF(E18="","",E18)</f>
        <v>Vyplň údaj</v>
      </c>
      <c r="G116" s="29"/>
      <c r="H116" s="29"/>
      <c r="I116" s="24" t="s">
        <v>31</v>
      </c>
      <c r="J116" s="27" t="str">
        <f>E24</f>
        <v>Lívia Grmanová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3"/>
      <c r="B118" s="124"/>
      <c r="C118" s="125" t="s">
        <v>105</v>
      </c>
      <c r="D118" s="126" t="s">
        <v>58</v>
      </c>
      <c r="E118" s="126" t="s">
        <v>54</v>
      </c>
      <c r="F118" s="126" t="s">
        <v>55</v>
      </c>
      <c r="G118" s="126" t="s">
        <v>106</v>
      </c>
      <c r="H118" s="126" t="s">
        <v>107</v>
      </c>
      <c r="I118" s="126" t="s">
        <v>108</v>
      </c>
      <c r="J118" s="127" t="s">
        <v>93</v>
      </c>
      <c r="K118" s="128" t="s">
        <v>109</v>
      </c>
      <c r="L118" s="129"/>
      <c r="M118" s="62" t="s">
        <v>1</v>
      </c>
      <c r="N118" s="63" t="s">
        <v>37</v>
      </c>
      <c r="O118" s="63" t="s">
        <v>110</v>
      </c>
      <c r="P118" s="63" t="s">
        <v>111</v>
      </c>
      <c r="Q118" s="63" t="s">
        <v>112</v>
      </c>
      <c r="R118" s="63" t="s">
        <v>113</v>
      </c>
      <c r="S118" s="63" t="s">
        <v>114</v>
      </c>
      <c r="T118" s="64" t="s">
        <v>115</v>
      </c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2" customFormat="1" ht="22.9" customHeight="1">
      <c r="A119" s="29"/>
      <c r="B119" s="30"/>
      <c r="C119" s="69" t="s">
        <v>94</v>
      </c>
      <c r="D119" s="29"/>
      <c r="E119" s="29"/>
      <c r="F119" s="29"/>
      <c r="G119" s="29"/>
      <c r="H119" s="29"/>
      <c r="I119" s="29"/>
      <c r="J119" s="130">
        <f>BK119</f>
        <v>0</v>
      </c>
      <c r="K119" s="29"/>
      <c r="L119" s="30"/>
      <c r="M119" s="65"/>
      <c r="N119" s="56"/>
      <c r="O119" s="66"/>
      <c r="P119" s="131">
        <f>P120</f>
        <v>0</v>
      </c>
      <c r="Q119" s="66"/>
      <c r="R119" s="131">
        <f>R120</f>
        <v>1.81629</v>
      </c>
      <c r="S119" s="66"/>
      <c r="T119" s="132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72</v>
      </c>
      <c r="AU119" s="14" t="s">
        <v>95</v>
      </c>
      <c r="BK119" s="133">
        <f>BK120</f>
        <v>0</v>
      </c>
    </row>
    <row r="120" spans="1:65" s="12" customFormat="1" ht="25.9" customHeight="1">
      <c r="B120" s="134"/>
      <c r="D120" s="135" t="s">
        <v>72</v>
      </c>
      <c r="E120" s="136" t="s">
        <v>176</v>
      </c>
      <c r="F120" s="136" t="s">
        <v>337</v>
      </c>
      <c r="I120" s="137"/>
      <c r="J120" s="138">
        <f>BK120</f>
        <v>0</v>
      </c>
      <c r="L120" s="134"/>
      <c r="M120" s="139"/>
      <c r="N120" s="140"/>
      <c r="O120" s="140"/>
      <c r="P120" s="141">
        <f>P121+P152</f>
        <v>0</v>
      </c>
      <c r="Q120" s="140"/>
      <c r="R120" s="141">
        <f>R121+R152</f>
        <v>1.81629</v>
      </c>
      <c r="S120" s="140"/>
      <c r="T120" s="142">
        <f>T121+T152</f>
        <v>0</v>
      </c>
      <c r="AR120" s="135" t="s">
        <v>128</v>
      </c>
      <c r="AT120" s="143" t="s">
        <v>72</v>
      </c>
      <c r="AU120" s="143" t="s">
        <v>73</v>
      </c>
      <c r="AY120" s="135" t="s">
        <v>118</v>
      </c>
      <c r="BK120" s="144">
        <f>BK121+BK152</f>
        <v>0</v>
      </c>
    </row>
    <row r="121" spans="1:65" s="12" customFormat="1" ht="22.9" customHeight="1">
      <c r="B121" s="134"/>
      <c r="D121" s="135" t="s">
        <v>72</v>
      </c>
      <c r="E121" s="145" t="s">
        <v>338</v>
      </c>
      <c r="F121" s="145" t="s">
        <v>339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SUM(P122:P151)</f>
        <v>0</v>
      </c>
      <c r="Q121" s="140"/>
      <c r="R121" s="141">
        <f>SUM(R122:R151)</f>
        <v>3.4140000000000004E-2</v>
      </c>
      <c r="S121" s="140"/>
      <c r="T121" s="142">
        <f>SUM(T122:T151)</f>
        <v>0</v>
      </c>
      <c r="AR121" s="135" t="s">
        <v>128</v>
      </c>
      <c r="AT121" s="143" t="s">
        <v>72</v>
      </c>
      <c r="AU121" s="143" t="s">
        <v>81</v>
      </c>
      <c r="AY121" s="135" t="s">
        <v>118</v>
      </c>
      <c r="BK121" s="144">
        <f>SUM(BK122:BK151)</f>
        <v>0</v>
      </c>
    </row>
    <row r="122" spans="1:65" s="2" customFormat="1" ht="16.5" customHeight="1">
      <c r="A122" s="29"/>
      <c r="B122" s="147"/>
      <c r="C122" s="148" t="s">
        <v>81</v>
      </c>
      <c r="D122" s="148" t="s">
        <v>120</v>
      </c>
      <c r="E122" s="149" t="s">
        <v>340</v>
      </c>
      <c r="F122" s="150" t="s">
        <v>341</v>
      </c>
      <c r="G122" s="151" t="s">
        <v>237</v>
      </c>
      <c r="H122" s="152">
        <v>3</v>
      </c>
      <c r="I122" s="153"/>
      <c r="J122" s="154">
        <f t="shared" ref="J122:J151" si="0">ROUND(I122*H122,2)</f>
        <v>0</v>
      </c>
      <c r="K122" s="155"/>
      <c r="L122" s="30"/>
      <c r="M122" s="156" t="s">
        <v>1</v>
      </c>
      <c r="N122" s="157" t="s">
        <v>39</v>
      </c>
      <c r="O122" s="58"/>
      <c r="P122" s="158">
        <f t="shared" ref="P122:P151" si="1">O122*H122</f>
        <v>0</v>
      </c>
      <c r="Q122" s="158">
        <v>0</v>
      </c>
      <c r="R122" s="158">
        <f t="shared" ref="R122:R151" si="2">Q122*H122</f>
        <v>0</v>
      </c>
      <c r="S122" s="158">
        <v>0</v>
      </c>
      <c r="T122" s="159">
        <f t="shared" ref="T122:T151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0" t="s">
        <v>241</v>
      </c>
      <c r="AT122" s="160" t="s">
        <v>120</v>
      </c>
      <c r="AU122" s="160" t="s">
        <v>125</v>
      </c>
      <c r="AY122" s="14" t="s">
        <v>118</v>
      </c>
      <c r="BE122" s="161">
        <f t="shared" ref="BE122:BE151" si="4">IF(N122="základná",J122,0)</f>
        <v>0</v>
      </c>
      <c r="BF122" s="161">
        <f t="shared" ref="BF122:BF151" si="5">IF(N122="znížená",J122,0)</f>
        <v>0</v>
      </c>
      <c r="BG122" s="161">
        <f t="shared" ref="BG122:BG151" si="6">IF(N122="zákl. prenesená",J122,0)</f>
        <v>0</v>
      </c>
      <c r="BH122" s="161">
        <f t="shared" ref="BH122:BH151" si="7">IF(N122="zníž. prenesená",J122,0)</f>
        <v>0</v>
      </c>
      <c r="BI122" s="161">
        <f t="shared" ref="BI122:BI151" si="8">IF(N122="nulová",J122,0)</f>
        <v>0</v>
      </c>
      <c r="BJ122" s="14" t="s">
        <v>125</v>
      </c>
      <c r="BK122" s="161">
        <f t="shared" ref="BK122:BK151" si="9">ROUND(I122*H122,2)</f>
        <v>0</v>
      </c>
      <c r="BL122" s="14" t="s">
        <v>241</v>
      </c>
      <c r="BM122" s="160" t="s">
        <v>125</v>
      </c>
    </row>
    <row r="123" spans="1:65" s="2" customFormat="1" ht="16.5" customHeight="1">
      <c r="A123" s="29"/>
      <c r="B123" s="147"/>
      <c r="C123" s="148" t="s">
        <v>125</v>
      </c>
      <c r="D123" s="148" t="s">
        <v>120</v>
      </c>
      <c r="E123" s="149" t="s">
        <v>342</v>
      </c>
      <c r="F123" s="150" t="s">
        <v>343</v>
      </c>
      <c r="G123" s="151" t="s">
        <v>344</v>
      </c>
      <c r="H123" s="152">
        <v>3</v>
      </c>
      <c r="I123" s="153"/>
      <c r="J123" s="154">
        <f t="shared" si="0"/>
        <v>0</v>
      </c>
      <c r="K123" s="155"/>
      <c r="L123" s="30"/>
      <c r="M123" s="156" t="s">
        <v>1</v>
      </c>
      <c r="N123" s="157" t="s">
        <v>39</v>
      </c>
      <c r="O123" s="58"/>
      <c r="P123" s="158">
        <f t="shared" si="1"/>
        <v>0</v>
      </c>
      <c r="Q123" s="158">
        <v>0</v>
      </c>
      <c r="R123" s="158">
        <f t="shared" si="2"/>
        <v>0</v>
      </c>
      <c r="S123" s="158">
        <v>0</v>
      </c>
      <c r="T123" s="15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241</v>
      </c>
      <c r="AT123" s="160" t="s">
        <v>120</v>
      </c>
      <c r="AU123" s="160" t="s">
        <v>125</v>
      </c>
      <c r="AY123" s="14" t="s">
        <v>118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125</v>
      </c>
      <c r="BK123" s="161">
        <f t="shared" si="9"/>
        <v>0</v>
      </c>
      <c r="BL123" s="14" t="s">
        <v>241</v>
      </c>
      <c r="BM123" s="160" t="s">
        <v>124</v>
      </c>
    </row>
    <row r="124" spans="1:65" s="2" customFormat="1" ht="21.75" customHeight="1">
      <c r="A124" s="29"/>
      <c r="B124" s="147"/>
      <c r="C124" s="148" t="s">
        <v>128</v>
      </c>
      <c r="D124" s="148" t="s">
        <v>120</v>
      </c>
      <c r="E124" s="149" t="s">
        <v>345</v>
      </c>
      <c r="F124" s="150" t="s">
        <v>346</v>
      </c>
      <c r="G124" s="151" t="s">
        <v>237</v>
      </c>
      <c r="H124" s="152">
        <v>1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39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241</v>
      </c>
      <c r="AT124" s="160" t="s">
        <v>120</v>
      </c>
      <c r="AU124" s="160" t="s">
        <v>125</v>
      </c>
      <c r="AY124" s="14" t="s">
        <v>118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125</v>
      </c>
      <c r="BK124" s="161">
        <f t="shared" si="9"/>
        <v>0</v>
      </c>
      <c r="BL124" s="14" t="s">
        <v>241</v>
      </c>
      <c r="BM124" s="160" t="s">
        <v>132</v>
      </c>
    </row>
    <row r="125" spans="1:65" s="2" customFormat="1" ht="16.5" customHeight="1">
      <c r="A125" s="29"/>
      <c r="B125" s="147"/>
      <c r="C125" s="148" t="s">
        <v>124</v>
      </c>
      <c r="D125" s="148" t="s">
        <v>120</v>
      </c>
      <c r="E125" s="149" t="s">
        <v>347</v>
      </c>
      <c r="F125" s="150" t="s">
        <v>348</v>
      </c>
      <c r="G125" s="151" t="s">
        <v>237</v>
      </c>
      <c r="H125" s="152">
        <v>1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39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241</v>
      </c>
      <c r="AT125" s="160" t="s">
        <v>120</v>
      </c>
      <c r="AU125" s="160" t="s">
        <v>125</v>
      </c>
      <c r="AY125" s="14" t="s">
        <v>118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125</v>
      </c>
      <c r="BK125" s="161">
        <f t="shared" si="9"/>
        <v>0</v>
      </c>
      <c r="BL125" s="14" t="s">
        <v>241</v>
      </c>
      <c r="BM125" s="160" t="s">
        <v>135</v>
      </c>
    </row>
    <row r="126" spans="1:65" s="2" customFormat="1" ht="21.75" customHeight="1">
      <c r="A126" s="29"/>
      <c r="B126" s="147"/>
      <c r="C126" s="148" t="s">
        <v>136</v>
      </c>
      <c r="D126" s="148" t="s">
        <v>120</v>
      </c>
      <c r="E126" s="149" t="s">
        <v>349</v>
      </c>
      <c r="F126" s="150" t="s">
        <v>350</v>
      </c>
      <c r="G126" s="151" t="s">
        <v>237</v>
      </c>
      <c r="H126" s="152">
        <v>1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39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241</v>
      </c>
      <c r="AT126" s="160" t="s">
        <v>120</v>
      </c>
      <c r="AU126" s="160" t="s">
        <v>125</v>
      </c>
      <c r="AY126" s="14" t="s">
        <v>118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125</v>
      </c>
      <c r="BK126" s="161">
        <f t="shared" si="9"/>
        <v>0</v>
      </c>
      <c r="BL126" s="14" t="s">
        <v>241</v>
      </c>
      <c r="BM126" s="160" t="s">
        <v>139</v>
      </c>
    </row>
    <row r="127" spans="1:65" s="2" customFormat="1" ht="16.5" customHeight="1">
      <c r="A127" s="29"/>
      <c r="B127" s="147"/>
      <c r="C127" s="148" t="s">
        <v>132</v>
      </c>
      <c r="D127" s="148" t="s">
        <v>120</v>
      </c>
      <c r="E127" s="149" t="s">
        <v>351</v>
      </c>
      <c r="F127" s="150" t="s">
        <v>352</v>
      </c>
      <c r="G127" s="151" t="s">
        <v>237</v>
      </c>
      <c r="H127" s="152">
        <v>1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241</v>
      </c>
      <c r="AT127" s="160" t="s">
        <v>120</v>
      </c>
      <c r="AU127" s="160" t="s">
        <v>125</v>
      </c>
      <c r="AY127" s="14" t="s">
        <v>118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125</v>
      </c>
      <c r="BK127" s="161">
        <f t="shared" si="9"/>
        <v>0</v>
      </c>
      <c r="BL127" s="14" t="s">
        <v>241</v>
      </c>
      <c r="BM127" s="160" t="s">
        <v>142</v>
      </c>
    </row>
    <row r="128" spans="1:65" s="2" customFormat="1" ht="16.5" customHeight="1">
      <c r="A128" s="29"/>
      <c r="B128" s="147"/>
      <c r="C128" s="148" t="s">
        <v>143</v>
      </c>
      <c r="D128" s="148" t="s">
        <v>120</v>
      </c>
      <c r="E128" s="149" t="s">
        <v>353</v>
      </c>
      <c r="F128" s="150" t="s">
        <v>354</v>
      </c>
      <c r="G128" s="151" t="s">
        <v>237</v>
      </c>
      <c r="H128" s="152">
        <v>1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241</v>
      </c>
      <c r="AT128" s="160" t="s">
        <v>120</v>
      </c>
      <c r="AU128" s="160" t="s">
        <v>125</v>
      </c>
      <c r="AY128" s="14" t="s">
        <v>118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125</v>
      </c>
      <c r="BK128" s="161">
        <f t="shared" si="9"/>
        <v>0</v>
      </c>
      <c r="BL128" s="14" t="s">
        <v>241</v>
      </c>
      <c r="BM128" s="160" t="s">
        <v>146</v>
      </c>
    </row>
    <row r="129" spans="1:65" s="2" customFormat="1" ht="24.2" customHeight="1">
      <c r="A129" s="29"/>
      <c r="B129" s="147"/>
      <c r="C129" s="148" t="s">
        <v>135</v>
      </c>
      <c r="D129" s="148" t="s">
        <v>120</v>
      </c>
      <c r="E129" s="149" t="s">
        <v>355</v>
      </c>
      <c r="F129" s="150" t="s">
        <v>356</v>
      </c>
      <c r="G129" s="151" t="s">
        <v>131</v>
      </c>
      <c r="H129" s="152">
        <v>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241</v>
      </c>
      <c r="AT129" s="160" t="s">
        <v>120</v>
      </c>
      <c r="AU129" s="160" t="s">
        <v>125</v>
      </c>
      <c r="AY129" s="14" t="s">
        <v>118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125</v>
      </c>
      <c r="BK129" s="161">
        <f t="shared" si="9"/>
        <v>0</v>
      </c>
      <c r="BL129" s="14" t="s">
        <v>241</v>
      </c>
      <c r="BM129" s="160" t="s">
        <v>149</v>
      </c>
    </row>
    <row r="130" spans="1:65" s="2" customFormat="1" ht="24.2" customHeight="1">
      <c r="A130" s="29"/>
      <c r="B130" s="147"/>
      <c r="C130" s="148" t="s">
        <v>150</v>
      </c>
      <c r="D130" s="148" t="s">
        <v>120</v>
      </c>
      <c r="E130" s="149" t="s">
        <v>357</v>
      </c>
      <c r="F130" s="150" t="s">
        <v>358</v>
      </c>
      <c r="G130" s="151" t="s">
        <v>131</v>
      </c>
      <c r="H130" s="152">
        <v>10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241</v>
      </c>
      <c r="AT130" s="160" t="s">
        <v>120</v>
      </c>
      <c r="AU130" s="160" t="s">
        <v>125</v>
      </c>
      <c r="AY130" s="14" t="s">
        <v>118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125</v>
      </c>
      <c r="BK130" s="161">
        <f t="shared" si="9"/>
        <v>0</v>
      </c>
      <c r="BL130" s="14" t="s">
        <v>241</v>
      </c>
      <c r="BM130" s="160" t="s">
        <v>154</v>
      </c>
    </row>
    <row r="131" spans="1:65" s="2" customFormat="1" ht="16.5" customHeight="1">
      <c r="A131" s="29"/>
      <c r="B131" s="147"/>
      <c r="C131" s="148" t="s">
        <v>139</v>
      </c>
      <c r="D131" s="148" t="s">
        <v>120</v>
      </c>
      <c r="E131" s="149" t="s">
        <v>359</v>
      </c>
      <c r="F131" s="150" t="s">
        <v>360</v>
      </c>
      <c r="G131" s="151" t="s">
        <v>237</v>
      </c>
      <c r="H131" s="152">
        <v>4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241</v>
      </c>
      <c r="AT131" s="160" t="s">
        <v>120</v>
      </c>
      <c r="AU131" s="160" t="s">
        <v>125</v>
      </c>
      <c r="AY131" s="14" t="s">
        <v>118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125</v>
      </c>
      <c r="BK131" s="161">
        <f t="shared" si="9"/>
        <v>0</v>
      </c>
      <c r="BL131" s="14" t="s">
        <v>241</v>
      </c>
      <c r="BM131" s="160" t="s">
        <v>7</v>
      </c>
    </row>
    <row r="132" spans="1:65" s="2" customFormat="1" ht="16.5" customHeight="1">
      <c r="A132" s="29"/>
      <c r="B132" s="147"/>
      <c r="C132" s="148" t="s">
        <v>157</v>
      </c>
      <c r="D132" s="148" t="s">
        <v>120</v>
      </c>
      <c r="E132" s="149" t="s">
        <v>361</v>
      </c>
      <c r="F132" s="150" t="s">
        <v>362</v>
      </c>
      <c r="G132" s="151" t="s">
        <v>237</v>
      </c>
      <c r="H132" s="152">
        <v>2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241</v>
      </c>
      <c r="AT132" s="160" t="s">
        <v>120</v>
      </c>
      <c r="AU132" s="160" t="s">
        <v>125</v>
      </c>
      <c r="AY132" s="14" t="s">
        <v>118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125</v>
      </c>
      <c r="BK132" s="161">
        <f t="shared" si="9"/>
        <v>0</v>
      </c>
      <c r="BL132" s="14" t="s">
        <v>241</v>
      </c>
      <c r="BM132" s="160" t="s">
        <v>160</v>
      </c>
    </row>
    <row r="133" spans="1:65" s="2" customFormat="1" ht="21.75" customHeight="1">
      <c r="A133" s="29"/>
      <c r="B133" s="147"/>
      <c r="C133" s="148" t="s">
        <v>142</v>
      </c>
      <c r="D133" s="148" t="s">
        <v>120</v>
      </c>
      <c r="E133" s="149" t="s">
        <v>363</v>
      </c>
      <c r="F133" s="150" t="s">
        <v>364</v>
      </c>
      <c r="G133" s="151" t="s">
        <v>131</v>
      </c>
      <c r="H133" s="152">
        <v>9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241</v>
      </c>
      <c r="AT133" s="160" t="s">
        <v>120</v>
      </c>
      <c r="AU133" s="160" t="s">
        <v>125</v>
      </c>
      <c r="AY133" s="14" t="s">
        <v>118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125</v>
      </c>
      <c r="BK133" s="161">
        <f t="shared" si="9"/>
        <v>0</v>
      </c>
      <c r="BL133" s="14" t="s">
        <v>241</v>
      </c>
      <c r="BM133" s="160" t="s">
        <v>163</v>
      </c>
    </row>
    <row r="134" spans="1:65" s="2" customFormat="1" ht="21.75" customHeight="1">
      <c r="A134" s="29"/>
      <c r="B134" s="147"/>
      <c r="C134" s="148" t="s">
        <v>164</v>
      </c>
      <c r="D134" s="148" t="s">
        <v>120</v>
      </c>
      <c r="E134" s="149" t="s">
        <v>365</v>
      </c>
      <c r="F134" s="150" t="s">
        <v>366</v>
      </c>
      <c r="G134" s="151" t="s">
        <v>131</v>
      </c>
      <c r="H134" s="152">
        <v>20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241</v>
      </c>
      <c r="AT134" s="160" t="s">
        <v>120</v>
      </c>
      <c r="AU134" s="160" t="s">
        <v>125</v>
      </c>
      <c r="AY134" s="14" t="s">
        <v>118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125</v>
      </c>
      <c r="BK134" s="161">
        <f t="shared" si="9"/>
        <v>0</v>
      </c>
      <c r="BL134" s="14" t="s">
        <v>241</v>
      </c>
      <c r="BM134" s="160" t="s">
        <v>167</v>
      </c>
    </row>
    <row r="135" spans="1:65" s="2" customFormat="1" ht="24.2" customHeight="1">
      <c r="A135" s="29"/>
      <c r="B135" s="147"/>
      <c r="C135" s="148" t="s">
        <v>146</v>
      </c>
      <c r="D135" s="148" t="s">
        <v>120</v>
      </c>
      <c r="E135" s="149" t="s">
        <v>367</v>
      </c>
      <c r="F135" s="150" t="s">
        <v>368</v>
      </c>
      <c r="G135" s="151" t="s">
        <v>369</v>
      </c>
      <c r="H135" s="152">
        <v>1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241</v>
      </c>
      <c r="AT135" s="160" t="s">
        <v>120</v>
      </c>
      <c r="AU135" s="160" t="s">
        <v>125</v>
      </c>
      <c r="AY135" s="14" t="s">
        <v>118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125</v>
      </c>
      <c r="BK135" s="161">
        <f t="shared" si="9"/>
        <v>0</v>
      </c>
      <c r="BL135" s="14" t="s">
        <v>241</v>
      </c>
      <c r="BM135" s="160" t="s">
        <v>171</v>
      </c>
    </row>
    <row r="136" spans="1:65" s="2" customFormat="1" ht="21.75" customHeight="1">
      <c r="A136" s="29"/>
      <c r="B136" s="147"/>
      <c r="C136" s="162" t="s">
        <v>172</v>
      </c>
      <c r="D136" s="162" t="s">
        <v>176</v>
      </c>
      <c r="E136" s="163" t="s">
        <v>370</v>
      </c>
      <c r="F136" s="164" t="s">
        <v>371</v>
      </c>
      <c r="G136" s="165" t="s">
        <v>237</v>
      </c>
      <c r="H136" s="166">
        <v>3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39</v>
      </c>
      <c r="O136" s="58"/>
      <c r="P136" s="158">
        <f t="shared" si="1"/>
        <v>0</v>
      </c>
      <c r="Q136" s="158">
        <v>2.5999999999999998E-4</v>
      </c>
      <c r="R136" s="158">
        <f t="shared" si="2"/>
        <v>7.7999999999999988E-4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372</v>
      </c>
      <c r="AT136" s="160" t="s">
        <v>176</v>
      </c>
      <c r="AU136" s="160" t="s">
        <v>125</v>
      </c>
      <c r="AY136" s="14" t="s">
        <v>118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125</v>
      </c>
      <c r="BK136" s="161">
        <f t="shared" si="9"/>
        <v>0</v>
      </c>
      <c r="BL136" s="14" t="s">
        <v>241</v>
      </c>
      <c r="BM136" s="160" t="s">
        <v>175</v>
      </c>
    </row>
    <row r="137" spans="1:65" s="2" customFormat="1" ht="24.2" customHeight="1">
      <c r="A137" s="29"/>
      <c r="B137" s="147"/>
      <c r="C137" s="162" t="s">
        <v>149</v>
      </c>
      <c r="D137" s="162" t="s">
        <v>176</v>
      </c>
      <c r="E137" s="163" t="s">
        <v>373</v>
      </c>
      <c r="F137" s="164" t="s">
        <v>374</v>
      </c>
      <c r="G137" s="165" t="s">
        <v>237</v>
      </c>
      <c r="H137" s="166">
        <v>3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372</v>
      </c>
      <c r="AT137" s="160" t="s">
        <v>176</v>
      </c>
      <c r="AU137" s="160" t="s">
        <v>125</v>
      </c>
      <c r="AY137" s="14" t="s">
        <v>118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125</v>
      </c>
      <c r="BK137" s="161">
        <f t="shared" si="9"/>
        <v>0</v>
      </c>
      <c r="BL137" s="14" t="s">
        <v>241</v>
      </c>
      <c r="BM137" s="160" t="s">
        <v>180</v>
      </c>
    </row>
    <row r="138" spans="1:65" s="2" customFormat="1" ht="16.5" customHeight="1">
      <c r="A138" s="29"/>
      <c r="B138" s="147"/>
      <c r="C138" s="162" t="s">
        <v>181</v>
      </c>
      <c r="D138" s="162" t="s">
        <v>176</v>
      </c>
      <c r="E138" s="163" t="s">
        <v>375</v>
      </c>
      <c r="F138" s="164" t="s">
        <v>376</v>
      </c>
      <c r="G138" s="165" t="s">
        <v>237</v>
      </c>
      <c r="H138" s="166">
        <v>1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39</v>
      </c>
      <c r="O138" s="58"/>
      <c r="P138" s="158">
        <f t="shared" si="1"/>
        <v>0</v>
      </c>
      <c r="Q138" s="158">
        <v>8.0000000000000007E-5</v>
      </c>
      <c r="R138" s="158">
        <f t="shared" si="2"/>
        <v>8.0000000000000007E-5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372</v>
      </c>
      <c r="AT138" s="160" t="s">
        <v>176</v>
      </c>
      <c r="AU138" s="160" t="s">
        <v>125</v>
      </c>
      <c r="AY138" s="14" t="s">
        <v>118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125</v>
      </c>
      <c r="BK138" s="161">
        <f t="shared" si="9"/>
        <v>0</v>
      </c>
      <c r="BL138" s="14" t="s">
        <v>241</v>
      </c>
      <c r="BM138" s="160" t="s">
        <v>184</v>
      </c>
    </row>
    <row r="139" spans="1:65" s="2" customFormat="1" ht="16.5" customHeight="1">
      <c r="A139" s="29"/>
      <c r="B139" s="147"/>
      <c r="C139" s="162" t="s">
        <v>154</v>
      </c>
      <c r="D139" s="162" t="s">
        <v>176</v>
      </c>
      <c r="E139" s="163" t="s">
        <v>377</v>
      </c>
      <c r="F139" s="164" t="s">
        <v>378</v>
      </c>
      <c r="G139" s="165" t="s">
        <v>237</v>
      </c>
      <c r="H139" s="166">
        <v>1</v>
      </c>
      <c r="I139" s="167"/>
      <c r="J139" s="168">
        <f t="shared" si="0"/>
        <v>0</v>
      </c>
      <c r="K139" s="169"/>
      <c r="L139" s="170"/>
      <c r="M139" s="171" t="s">
        <v>1</v>
      </c>
      <c r="N139" s="172" t="s">
        <v>39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372</v>
      </c>
      <c r="AT139" s="160" t="s">
        <v>176</v>
      </c>
      <c r="AU139" s="160" t="s">
        <v>125</v>
      </c>
      <c r="AY139" s="14" t="s">
        <v>118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125</v>
      </c>
      <c r="BK139" s="161">
        <f t="shared" si="9"/>
        <v>0</v>
      </c>
      <c r="BL139" s="14" t="s">
        <v>241</v>
      </c>
      <c r="BM139" s="160" t="s">
        <v>187</v>
      </c>
    </row>
    <row r="140" spans="1:65" s="2" customFormat="1" ht="16.5" customHeight="1">
      <c r="A140" s="29"/>
      <c r="B140" s="147"/>
      <c r="C140" s="162" t="s">
        <v>189</v>
      </c>
      <c r="D140" s="162" t="s">
        <v>176</v>
      </c>
      <c r="E140" s="163" t="s">
        <v>379</v>
      </c>
      <c r="F140" s="164" t="s">
        <v>380</v>
      </c>
      <c r="G140" s="165" t="s">
        <v>237</v>
      </c>
      <c r="H140" s="166">
        <v>1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39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372</v>
      </c>
      <c r="AT140" s="160" t="s">
        <v>176</v>
      </c>
      <c r="AU140" s="160" t="s">
        <v>125</v>
      </c>
      <c r="AY140" s="14" t="s">
        <v>118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125</v>
      </c>
      <c r="BK140" s="161">
        <f t="shared" si="9"/>
        <v>0</v>
      </c>
      <c r="BL140" s="14" t="s">
        <v>241</v>
      </c>
      <c r="BM140" s="160" t="s">
        <v>192</v>
      </c>
    </row>
    <row r="141" spans="1:65" s="2" customFormat="1" ht="16.5" customHeight="1">
      <c r="A141" s="29"/>
      <c r="B141" s="147"/>
      <c r="C141" s="162" t="s">
        <v>7</v>
      </c>
      <c r="D141" s="162" t="s">
        <v>176</v>
      </c>
      <c r="E141" s="163" t="s">
        <v>381</v>
      </c>
      <c r="F141" s="164" t="s">
        <v>382</v>
      </c>
      <c r="G141" s="165" t="s">
        <v>237</v>
      </c>
      <c r="H141" s="166">
        <v>1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39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372</v>
      </c>
      <c r="AT141" s="160" t="s">
        <v>176</v>
      </c>
      <c r="AU141" s="160" t="s">
        <v>125</v>
      </c>
      <c r="AY141" s="14" t="s">
        <v>118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125</v>
      </c>
      <c r="BK141" s="161">
        <f t="shared" si="9"/>
        <v>0</v>
      </c>
      <c r="BL141" s="14" t="s">
        <v>241</v>
      </c>
      <c r="BM141" s="160" t="s">
        <v>196</v>
      </c>
    </row>
    <row r="142" spans="1:65" s="2" customFormat="1" ht="37.9" customHeight="1">
      <c r="A142" s="29"/>
      <c r="B142" s="147"/>
      <c r="C142" s="162" t="s">
        <v>197</v>
      </c>
      <c r="D142" s="162" t="s">
        <v>176</v>
      </c>
      <c r="E142" s="163" t="s">
        <v>383</v>
      </c>
      <c r="F142" s="164" t="s">
        <v>384</v>
      </c>
      <c r="G142" s="165" t="s">
        <v>179</v>
      </c>
      <c r="H142" s="166">
        <v>0.8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39</v>
      </c>
      <c r="O142" s="58"/>
      <c r="P142" s="158">
        <f t="shared" si="1"/>
        <v>0</v>
      </c>
      <c r="Q142" s="158">
        <v>1E-3</v>
      </c>
      <c r="R142" s="158">
        <f t="shared" si="2"/>
        <v>8.0000000000000004E-4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372</v>
      </c>
      <c r="AT142" s="160" t="s">
        <v>176</v>
      </c>
      <c r="AU142" s="160" t="s">
        <v>125</v>
      </c>
      <c r="AY142" s="14" t="s">
        <v>118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125</v>
      </c>
      <c r="BK142" s="161">
        <f t="shared" si="9"/>
        <v>0</v>
      </c>
      <c r="BL142" s="14" t="s">
        <v>241</v>
      </c>
      <c r="BM142" s="160" t="s">
        <v>200</v>
      </c>
    </row>
    <row r="143" spans="1:65" s="2" customFormat="1" ht="16.5" customHeight="1">
      <c r="A143" s="29"/>
      <c r="B143" s="147"/>
      <c r="C143" s="162" t="s">
        <v>160</v>
      </c>
      <c r="D143" s="162" t="s">
        <v>176</v>
      </c>
      <c r="E143" s="163" t="s">
        <v>385</v>
      </c>
      <c r="F143" s="164" t="s">
        <v>386</v>
      </c>
      <c r="G143" s="165" t="s">
        <v>179</v>
      </c>
      <c r="H143" s="166">
        <v>11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39</v>
      </c>
      <c r="O143" s="58"/>
      <c r="P143" s="158">
        <f t="shared" si="1"/>
        <v>0</v>
      </c>
      <c r="Q143" s="158">
        <v>1E-3</v>
      </c>
      <c r="R143" s="158">
        <f t="shared" si="2"/>
        <v>1.0999999999999999E-2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372</v>
      </c>
      <c r="AT143" s="160" t="s">
        <v>176</v>
      </c>
      <c r="AU143" s="160" t="s">
        <v>125</v>
      </c>
      <c r="AY143" s="14" t="s">
        <v>118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125</v>
      </c>
      <c r="BK143" s="161">
        <f t="shared" si="9"/>
        <v>0</v>
      </c>
      <c r="BL143" s="14" t="s">
        <v>241</v>
      </c>
      <c r="BM143" s="160" t="s">
        <v>203</v>
      </c>
    </row>
    <row r="144" spans="1:65" s="2" customFormat="1" ht="16.5" customHeight="1">
      <c r="A144" s="29"/>
      <c r="B144" s="147"/>
      <c r="C144" s="162" t="s">
        <v>204</v>
      </c>
      <c r="D144" s="162" t="s">
        <v>176</v>
      </c>
      <c r="E144" s="163" t="s">
        <v>387</v>
      </c>
      <c r="F144" s="164" t="s">
        <v>388</v>
      </c>
      <c r="G144" s="165" t="s">
        <v>237</v>
      </c>
      <c r="H144" s="166">
        <v>4</v>
      </c>
      <c r="I144" s="167"/>
      <c r="J144" s="168">
        <f t="shared" si="0"/>
        <v>0</v>
      </c>
      <c r="K144" s="169"/>
      <c r="L144" s="170"/>
      <c r="M144" s="171" t="s">
        <v>1</v>
      </c>
      <c r="N144" s="172" t="s">
        <v>39</v>
      </c>
      <c r="O144" s="58"/>
      <c r="P144" s="158">
        <f t="shared" si="1"/>
        <v>0</v>
      </c>
      <c r="Q144" s="158">
        <v>1.4999999999999999E-4</v>
      </c>
      <c r="R144" s="158">
        <f t="shared" si="2"/>
        <v>5.9999999999999995E-4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372</v>
      </c>
      <c r="AT144" s="160" t="s">
        <v>176</v>
      </c>
      <c r="AU144" s="160" t="s">
        <v>125</v>
      </c>
      <c r="AY144" s="14" t="s">
        <v>118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125</v>
      </c>
      <c r="BK144" s="161">
        <f t="shared" si="9"/>
        <v>0</v>
      </c>
      <c r="BL144" s="14" t="s">
        <v>241</v>
      </c>
      <c r="BM144" s="160" t="s">
        <v>207</v>
      </c>
    </row>
    <row r="145" spans="1:65" s="2" customFormat="1" ht="16.5" customHeight="1">
      <c r="A145" s="29"/>
      <c r="B145" s="147"/>
      <c r="C145" s="162" t="s">
        <v>163</v>
      </c>
      <c r="D145" s="162" t="s">
        <v>176</v>
      </c>
      <c r="E145" s="163" t="s">
        <v>389</v>
      </c>
      <c r="F145" s="164" t="s">
        <v>390</v>
      </c>
      <c r="G145" s="165" t="s">
        <v>237</v>
      </c>
      <c r="H145" s="166">
        <v>2</v>
      </c>
      <c r="I145" s="167"/>
      <c r="J145" s="168">
        <f t="shared" si="0"/>
        <v>0</v>
      </c>
      <c r="K145" s="169"/>
      <c r="L145" s="170"/>
      <c r="M145" s="171" t="s">
        <v>1</v>
      </c>
      <c r="N145" s="172" t="s">
        <v>39</v>
      </c>
      <c r="O145" s="58"/>
      <c r="P145" s="158">
        <f t="shared" si="1"/>
        <v>0</v>
      </c>
      <c r="Q145" s="158">
        <v>2.1000000000000001E-4</v>
      </c>
      <c r="R145" s="158">
        <f t="shared" si="2"/>
        <v>4.2000000000000002E-4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372</v>
      </c>
      <c r="AT145" s="160" t="s">
        <v>176</v>
      </c>
      <c r="AU145" s="160" t="s">
        <v>125</v>
      </c>
      <c r="AY145" s="14" t="s">
        <v>118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125</v>
      </c>
      <c r="BK145" s="161">
        <f t="shared" si="9"/>
        <v>0</v>
      </c>
      <c r="BL145" s="14" t="s">
        <v>241</v>
      </c>
      <c r="BM145" s="160" t="s">
        <v>210</v>
      </c>
    </row>
    <row r="146" spans="1:65" s="2" customFormat="1" ht="24.2" customHeight="1">
      <c r="A146" s="29"/>
      <c r="B146" s="147"/>
      <c r="C146" s="162" t="s">
        <v>211</v>
      </c>
      <c r="D146" s="162" t="s">
        <v>176</v>
      </c>
      <c r="E146" s="163" t="s">
        <v>391</v>
      </c>
      <c r="F146" s="164" t="s">
        <v>392</v>
      </c>
      <c r="G146" s="165" t="s">
        <v>131</v>
      </c>
      <c r="H146" s="166">
        <v>9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39</v>
      </c>
      <c r="O146" s="58"/>
      <c r="P146" s="158">
        <f t="shared" si="1"/>
        <v>0</v>
      </c>
      <c r="Q146" s="158">
        <v>1.3999999999999999E-4</v>
      </c>
      <c r="R146" s="158">
        <f t="shared" si="2"/>
        <v>1.2599999999999998E-3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372</v>
      </c>
      <c r="AT146" s="160" t="s">
        <v>176</v>
      </c>
      <c r="AU146" s="160" t="s">
        <v>125</v>
      </c>
      <c r="AY146" s="14" t="s">
        <v>118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125</v>
      </c>
      <c r="BK146" s="161">
        <f t="shared" si="9"/>
        <v>0</v>
      </c>
      <c r="BL146" s="14" t="s">
        <v>241</v>
      </c>
      <c r="BM146" s="160" t="s">
        <v>214</v>
      </c>
    </row>
    <row r="147" spans="1:65" s="2" customFormat="1" ht="24.2" customHeight="1">
      <c r="A147" s="29"/>
      <c r="B147" s="147"/>
      <c r="C147" s="162" t="s">
        <v>167</v>
      </c>
      <c r="D147" s="162" t="s">
        <v>176</v>
      </c>
      <c r="E147" s="163" t="s">
        <v>393</v>
      </c>
      <c r="F147" s="164" t="s">
        <v>394</v>
      </c>
      <c r="G147" s="165" t="s">
        <v>131</v>
      </c>
      <c r="H147" s="166">
        <v>20</v>
      </c>
      <c r="I147" s="167"/>
      <c r="J147" s="168">
        <f t="shared" si="0"/>
        <v>0</v>
      </c>
      <c r="K147" s="169"/>
      <c r="L147" s="170"/>
      <c r="M147" s="171" t="s">
        <v>1</v>
      </c>
      <c r="N147" s="172" t="s">
        <v>39</v>
      </c>
      <c r="O147" s="58"/>
      <c r="P147" s="158">
        <f t="shared" si="1"/>
        <v>0</v>
      </c>
      <c r="Q147" s="158">
        <v>9.6000000000000002E-4</v>
      </c>
      <c r="R147" s="158">
        <f t="shared" si="2"/>
        <v>1.9200000000000002E-2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372</v>
      </c>
      <c r="AT147" s="160" t="s">
        <v>176</v>
      </c>
      <c r="AU147" s="160" t="s">
        <v>125</v>
      </c>
      <c r="AY147" s="14" t="s">
        <v>118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125</v>
      </c>
      <c r="BK147" s="161">
        <f t="shared" si="9"/>
        <v>0</v>
      </c>
      <c r="BL147" s="14" t="s">
        <v>241</v>
      </c>
      <c r="BM147" s="160" t="s">
        <v>217</v>
      </c>
    </row>
    <row r="148" spans="1:65" s="2" customFormat="1" ht="16.5" customHeight="1">
      <c r="A148" s="29"/>
      <c r="B148" s="147"/>
      <c r="C148" s="148" t="s">
        <v>218</v>
      </c>
      <c r="D148" s="148" t="s">
        <v>120</v>
      </c>
      <c r="E148" s="149" t="s">
        <v>395</v>
      </c>
      <c r="F148" s="150" t="s">
        <v>396</v>
      </c>
      <c r="G148" s="151" t="s">
        <v>397</v>
      </c>
      <c r="H148" s="152">
        <v>16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39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398</v>
      </c>
      <c r="AT148" s="160" t="s">
        <v>120</v>
      </c>
      <c r="AU148" s="160" t="s">
        <v>125</v>
      </c>
      <c r="AY148" s="14" t="s">
        <v>118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125</v>
      </c>
      <c r="BK148" s="161">
        <f t="shared" si="9"/>
        <v>0</v>
      </c>
      <c r="BL148" s="14" t="s">
        <v>398</v>
      </c>
      <c r="BM148" s="160" t="s">
        <v>221</v>
      </c>
    </row>
    <row r="149" spans="1:65" s="2" customFormat="1" ht="24.2" customHeight="1">
      <c r="A149" s="29"/>
      <c r="B149" s="147"/>
      <c r="C149" s="148" t="s">
        <v>171</v>
      </c>
      <c r="D149" s="148" t="s">
        <v>120</v>
      </c>
      <c r="E149" s="149" t="s">
        <v>399</v>
      </c>
      <c r="F149" s="150" t="s">
        <v>400</v>
      </c>
      <c r="G149" s="151" t="s">
        <v>397</v>
      </c>
      <c r="H149" s="152">
        <v>16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398</v>
      </c>
      <c r="AT149" s="160" t="s">
        <v>120</v>
      </c>
      <c r="AU149" s="160" t="s">
        <v>125</v>
      </c>
      <c r="AY149" s="14" t="s">
        <v>118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125</v>
      </c>
      <c r="BK149" s="161">
        <f t="shared" si="9"/>
        <v>0</v>
      </c>
      <c r="BL149" s="14" t="s">
        <v>398</v>
      </c>
      <c r="BM149" s="160" t="s">
        <v>224</v>
      </c>
    </row>
    <row r="150" spans="1:65" s="2" customFormat="1" ht="16.5" customHeight="1">
      <c r="A150" s="29"/>
      <c r="B150" s="147"/>
      <c r="C150" s="148" t="s">
        <v>225</v>
      </c>
      <c r="D150" s="148" t="s">
        <v>120</v>
      </c>
      <c r="E150" s="149" t="s">
        <v>401</v>
      </c>
      <c r="F150" s="150" t="s">
        <v>402</v>
      </c>
      <c r="G150" s="151" t="s">
        <v>403</v>
      </c>
      <c r="H150" s="178"/>
      <c r="I150" s="153"/>
      <c r="J150" s="154">
        <f t="shared" si="0"/>
        <v>0</v>
      </c>
      <c r="K150" s="155"/>
      <c r="L150" s="30"/>
      <c r="M150" s="156" t="s">
        <v>1</v>
      </c>
      <c r="N150" s="157" t="s">
        <v>39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241</v>
      </c>
      <c r="AT150" s="160" t="s">
        <v>120</v>
      </c>
      <c r="AU150" s="160" t="s">
        <v>125</v>
      </c>
      <c r="AY150" s="14" t="s">
        <v>118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125</v>
      </c>
      <c r="BK150" s="161">
        <f t="shared" si="9"/>
        <v>0</v>
      </c>
      <c r="BL150" s="14" t="s">
        <v>241</v>
      </c>
      <c r="BM150" s="160" t="s">
        <v>228</v>
      </c>
    </row>
    <row r="151" spans="1:65" s="2" customFormat="1" ht="16.5" customHeight="1">
      <c r="A151" s="29"/>
      <c r="B151" s="147"/>
      <c r="C151" s="148" t="s">
        <v>175</v>
      </c>
      <c r="D151" s="148" t="s">
        <v>120</v>
      </c>
      <c r="E151" s="149" t="s">
        <v>404</v>
      </c>
      <c r="F151" s="150" t="s">
        <v>405</v>
      </c>
      <c r="G151" s="151" t="s">
        <v>403</v>
      </c>
      <c r="H151" s="178"/>
      <c r="I151" s="153"/>
      <c r="J151" s="154">
        <f t="shared" si="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241</v>
      </c>
      <c r="AT151" s="160" t="s">
        <v>120</v>
      </c>
      <c r="AU151" s="160" t="s">
        <v>125</v>
      </c>
      <c r="AY151" s="14" t="s">
        <v>118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125</v>
      </c>
      <c r="BK151" s="161">
        <f t="shared" si="9"/>
        <v>0</v>
      </c>
      <c r="BL151" s="14" t="s">
        <v>241</v>
      </c>
      <c r="BM151" s="160" t="s">
        <v>233</v>
      </c>
    </row>
    <row r="152" spans="1:65" s="12" customFormat="1" ht="22.9" customHeight="1">
      <c r="B152" s="134"/>
      <c r="D152" s="135" t="s">
        <v>72</v>
      </c>
      <c r="E152" s="145" t="s">
        <v>406</v>
      </c>
      <c r="F152" s="145" t="s">
        <v>407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SUM(P153:P170)</f>
        <v>0</v>
      </c>
      <c r="Q152" s="140"/>
      <c r="R152" s="141">
        <f>SUM(R153:R170)</f>
        <v>1.7821499999999999</v>
      </c>
      <c r="S152" s="140"/>
      <c r="T152" s="142">
        <f>SUM(T153:T170)</f>
        <v>0</v>
      </c>
      <c r="AR152" s="135" t="s">
        <v>128</v>
      </c>
      <c r="AT152" s="143" t="s">
        <v>72</v>
      </c>
      <c r="AU152" s="143" t="s">
        <v>81</v>
      </c>
      <c r="AY152" s="135" t="s">
        <v>118</v>
      </c>
      <c r="BK152" s="144">
        <f>SUM(BK153:BK170)</f>
        <v>0</v>
      </c>
    </row>
    <row r="153" spans="1:65" s="2" customFormat="1" ht="24.2" customHeight="1">
      <c r="A153" s="29"/>
      <c r="B153" s="147"/>
      <c r="C153" s="148" t="s">
        <v>234</v>
      </c>
      <c r="D153" s="148" t="s">
        <v>120</v>
      </c>
      <c r="E153" s="149" t="s">
        <v>408</v>
      </c>
      <c r="F153" s="150" t="s">
        <v>409</v>
      </c>
      <c r="G153" s="151" t="s">
        <v>410</v>
      </c>
      <c r="H153" s="152">
        <v>0.01</v>
      </c>
      <c r="I153" s="153"/>
      <c r="J153" s="154">
        <f t="shared" ref="J153:J170" si="10"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 t="shared" ref="P153:P170" si="11">O153*H153</f>
        <v>0</v>
      </c>
      <c r="Q153" s="158">
        <v>0</v>
      </c>
      <c r="R153" s="158">
        <f t="shared" ref="R153:R170" si="12">Q153*H153</f>
        <v>0</v>
      </c>
      <c r="S153" s="158">
        <v>0</v>
      </c>
      <c r="T153" s="159">
        <f t="shared" ref="T153:T170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241</v>
      </c>
      <c r="AT153" s="160" t="s">
        <v>120</v>
      </c>
      <c r="AU153" s="160" t="s">
        <v>125</v>
      </c>
      <c r="AY153" s="14" t="s">
        <v>118</v>
      </c>
      <c r="BE153" s="161">
        <f t="shared" ref="BE153:BE170" si="14">IF(N153="základná",J153,0)</f>
        <v>0</v>
      </c>
      <c r="BF153" s="161">
        <f t="shared" ref="BF153:BF170" si="15">IF(N153="znížená",J153,0)</f>
        <v>0</v>
      </c>
      <c r="BG153" s="161">
        <f t="shared" ref="BG153:BG170" si="16">IF(N153="zákl. prenesená",J153,0)</f>
        <v>0</v>
      </c>
      <c r="BH153" s="161">
        <f t="shared" ref="BH153:BH170" si="17">IF(N153="zníž. prenesená",J153,0)</f>
        <v>0</v>
      </c>
      <c r="BI153" s="161">
        <f t="shared" ref="BI153:BI170" si="18">IF(N153="nulová",J153,0)</f>
        <v>0</v>
      </c>
      <c r="BJ153" s="14" t="s">
        <v>125</v>
      </c>
      <c r="BK153" s="161">
        <f t="shared" ref="BK153:BK170" si="19">ROUND(I153*H153,2)</f>
        <v>0</v>
      </c>
      <c r="BL153" s="14" t="s">
        <v>241</v>
      </c>
      <c r="BM153" s="160" t="s">
        <v>238</v>
      </c>
    </row>
    <row r="154" spans="1:65" s="2" customFormat="1" ht="24.2" customHeight="1">
      <c r="A154" s="29"/>
      <c r="B154" s="147"/>
      <c r="C154" s="148" t="s">
        <v>180</v>
      </c>
      <c r="D154" s="148" t="s">
        <v>120</v>
      </c>
      <c r="E154" s="149" t="s">
        <v>411</v>
      </c>
      <c r="F154" s="150" t="s">
        <v>412</v>
      </c>
      <c r="G154" s="151" t="s">
        <v>153</v>
      </c>
      <c r="H154" s="152">
        <v>0.5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241</v>
      </c>
      <c r="AT154" s="160" t="s">
        <v>120</v>
      </c>
      <c r="AU154" s="160" t="s">
        <v>125</v>
      </c>
      <c r="AY154" s="14" t="s">
        <v>118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125</v>
      </c>
      <c r="BK154" s="161">
        <f t="shared" si="19"/>
        <v>0</v>
      </c>
      <c r="BL154" s="14" t="s">
        <v>241</v>
      </c>
      <c r="BM154" s="160" t="s">
        <v>241</v>
      </c>
    </row>
    <row r="155" spans="1:65" s="2" customFormat="1" ht="24.2" customHeight="1">
      <c r="A155" s="29"/>
      <c r="B155" s="147"/>
      <c r="C155" s="148" t="s">
        <v>242</v>
      </c>
      <c r="D155" s="148" t="s">
        <v>120</v>
      </c>
      <c r="E155" s="149" t="s">
        <v>413</v>
      </c>
      <c r="F155" s="150" t="s">
        <v>414</v>
      </c>
      <c r="G155" s="151" t="s">
        <v>153</v>
      </c>
      <c r="H155" s="152">
        <v>0.5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39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241</v>
      </c>
      <c r="AT155" s="160" t="s">
        <v>120</v>
      </c>
      <c r="AU155" s="160" t="s">
        <v>125</v>
      </c>
      <c r="AY155" s="14" t="s">
        <v>118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125</v>
      </c>
      <c r="BK155" s="161">
        <f t="shared" si="19"/>
        <v>0</v>
      </c>
      <c r="BL155" s="14" t="s">
        <v>241</v>
      </c>
      <c r="BM155" s="160" t="s">
        <v>245</v>
      </c>
    </row>
    <row r="156" spans="1:65" s="2" customFormat="1" ht="37.9" customHeight="1">
      <c r="A156" s="29"/>
      <c r="B156" s="147"/>
      <c r="C156" s="162" t="s">
        <v>184</v>
      </c>
      <c r="D156" s="162" t="s">
        <v>176</v>
      </c>
      <c r="E156" s="163" t="s">
        <v>415</v>
      </c>
      <c r="F156" s="164" t="s">
        <v>416</v>
      </c>
      <c r="G156" s="165" t="s">
        <v>153</v>
      </c>
      <c r="H156" s="166">
        <v>0.5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39</v>
      </c>
      <c r="O156" s="58"/>
      <c r="P156" s="158">
        <f t="shared" si="11"/>
        <v>0</v>
      </c>
      <c r="Q156" s="158">
        <v>2.4300999999999999</v>
      </c>
      <c r="R156" s="158">
        <f t="shared" si="12"/>
        <v>1.21505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372</v>
      </c>
      <c r="AT156" s="160" t="s">
        <v>176</v>
      </c>
      <c r="AU156" s="160" t="s">
        <v>125</v>
      </c>
      <c r="AY156" s="14" t="s">
        <v>118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125</v>
      </c>
      <c r="BK156" s="161">
        <f t="shared" si="19"/>
        <v>0</v>
      </c>
      <c r="BL156" s="14" t="s">
        <v>241</v>
      </c>
      <c r="BM156" s="160" t="s">
        <v>248</v>
      </c>
    </row>
    <row r="157" spans="1:65" s="2" customFormat="1" ht="24.2" customHeight="1">
      <c r="A157" s="29"/>
      <c r="B157" s="147"/>
      <c r="C157" s="148" t="s">
        <v>249</v>
      </c>
      <c r="D157" s="148" t="s">
        <v>120</v>
      </c>
      <c r="E157" s="149" t="s">
        <v>417</v>
      </c>
      <c r="F157" s="150" t="s">
        <v>418</v>
      </c>
      <c r="G157" s="151" t="s">
        <v>131</v>
      </c>
      <c r="H157" s="152">
        <v>8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39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241</v>
      </c>
      <c r="AT157" s="160" t="s">
        <v>120</v>
      </c>
      <c r="AU157" s="160" t="s">
        <v>125</v>
      </c>
      <c r="AY157" s="14" t="s">
        <v>118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125</v>
      </c>
      <c r="BK157" s="161">
        <f t="shared" si="19"/>
        <v>0</v>
      </c>
      <c r="BL157" s="14" t="s">
        <v>241</v>
      </c>
      <c r="BM157" s="160" t="s">
        <v>252</v>
      </c>
    </row>
    <row r="158" spans="1:65" s="2" customFormat="1" ht="24.2" customHeight="1">
      <c r="A158" s="29"/>
      <c r="B158" s="147"/>
      <c r="C158" s="148" t="s">
        <v>187</v>
      </c>
      <c r="D158" s="148" t="s">
        <v>120</v>
      </c>
      <c r="E158" s="149" t="s">
        <v>419</v>
      </c>
      <c r="F158" s="150" t="s">
        <v>420</v>
      </c>
      <c r="G158" s="151" t="s">
        <v>131</v>
      </c>
      <c r="H158" s="152">
        <v>2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241</v>
      </c>
      <c r="AT158" s="160" t="s">
        <v>120</v>
      </c>
      <c r="AU158" s="160" t="s">
        <v>125</v>
      </c>
      <c r="AY158" s="14" t="s">
        <v>118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125</v>
      </c>
      <c r="BK158" s="161">
        <f t="shared" si="19"/>
        <v>0</v>
      </c>
      <c r="BL158" s="14" t="s">
        <v>241</v>
      </c>
      <c r="BM158" s="160" t="s">
        <v>255</v>
      </c>
    </row>
    <row r="159" spans="1:65" s="2" customFormat="1" ht="24.2" customHeight="1">
      <c r="A159" s="29"/>
      <c r="B159" s="147"/>
      <c r="C159" s="148" t="s">
        <v>256</v>
      </c>
      <c r="D159" s="148" t="s">
        <v>120</v>
      </c>
      <c r="E159" s="149" t="s">
        <v>421</v>
      </c>
      <c r="F159" s="150" t="s">
        <v>422</v>
      </c>
      <c r="G159" s="151" t="s">
        <v>153</v>
      </c>
      <c r="H159" s="152">
        <v>3.5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39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241</v>
      </c>
      <c r="AT159" s="160" t="s">
        <v>120</v>
      </c>
      <c r="AU159" s="160" t="s">
        <v>125</v>
      </c>
      <c r="AY159" s="14" t="s">
        <v>118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125</v>
      </c>
      <c r="BK159" s="161">
        <f t="shared" si="19"/>
        <v>0</v>
      </c>
      <c r="BL159" s="14" t="s">
        <v>241</v>
      </c>
      <c r="BM159" s="160" t="s">
        <v>259</v>
      </c>
    </row>
    <row r="160" spans="1:65" s="2" customFormat="1" ht="24.2" customHeight="1">
      <c r="A160" s="29"/>
      <c r="B160" s="147"/>
      <c r="C160" s="148" t="s">
        <v>192</v>
      </c>
      <c r="D160" s="148" t="s">
        <v>120</v>
      </c>
      <c r="E160" s="149" t="s">
        <v>423</v>
      </c>
      <c r="F160" s="150" t="s">
        <v>424</v>
      </c>
      <c r="G160" s="151" t="s">
        <v>131</v>
      </c>
      <c r="H160" s="152">
        <v>10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241</v>
      </c>
      <c r="AT160" s="160" t="s">
        <v>120</v>
      </c>
      <c r="AU160" s="160" t="s">
        <v>125</v>
      </c>
      <c r="AY160" s="14" t="s">
        <v>118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125</v>
      </c>
      <c r="BK160" s="161">
        <f t="shared" si="19"/>
        <v>0</v>
      </c>
      <c r="BL160" s="14" t="s">
        <v>241</v>
      </c>
      <c r="BM160" s="160" t="s">
        <v>262</v>
      </c>
    </row>
    <row r="161" spans="1:65" s="2" customFormat="1" ht="16.5" customHeight="1">
      <c r="A161" s="29"/>
      <c r="B161" s="147"/>
      <c r="C161" s="162" t="s">
        <v>263</v>
      </c>
      <c r="D161" s="162" t="s">
        <v>176</v>
      </c>
      <c r="E161" s="163" t="s">
        <v>425</v>
      </c>
      <c r="F161" s="164" t="s">
        <v>426</v>
      </c>
      <c r="G161" s="165" t="s">
        <v>170</v>
      </c>
      <c r="H161" s="166">
        <v>0.56499999999999995</v>
      </c>
      <c r="I161" s="167"/>
      <c r="J161" s="168">
        <f t="shared" si="10"/>
        <v>0</v>
      </c>
      <c r="K161" s="169"/>
      <c r="L161" s="170"/>
      <c r="M161" s="171" t="s">
        <v>1</v>
      </c>
      <c r="N161" s="172" t="s">
        <v>39</v>
      </c>
      <c r="O161" s="58"/>
      <c r="P161" s="158">
        <f t="shared" si="11"/>
        <v>0</v>
      </c>
      <c r="Q161" s="158">
        <v>1</v>
      </c>
      <c r="R161" s="158">
        <f t="shared" si="12"/>
        <v>0.56499999999999995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372</v>
      </c>
      <c r="AT161" s="160" t="s">
        <v>176</v>
      </c>
      <c r="AU161" s="160" t="s">
        <v>125</v>
      </c>
      <c r="AY161" s="14" t="s">
        <v>118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125</v>
      </c>
      <c r="BK161" s="161">
        <f t="shared" si="19"/>
        <v>0</v>
      </c>
      <c r="BL161" s="14" t="s">
        <v>241</v>
      </c>
      <c r="BM161" s="160" t="s">
        <v>266</v>
      </c>
    </row>
    <row r="162" spans="1:65" s="2" customFormat="1" ht="16.5" customHeight="1">
      <c r="A162" s="29"/>
      <c r="B162" s="147"/>
      <c r="C162" s="148" t="s">
        <v>196</v>
      </c>
      <c r="D162" s="148" t="s">
        <v>120</v>
      </c>
      <c r="E162" s="149" t="s">
        <v>427</v>
      </c>
      <c r="F162" s="150" t="s">
        <v>428</v>
      </c>
      <c r="G162" s="151" t="s">
        <v>131</v>
      </c>
      <c r="H162" s="152">
        <v>8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39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241</v>
      </c>
      <c r="AT162" s="160" t="s">
        <v>120</v>
      </c>
      <c r="AU162" s="160" t="s">
        <v>125</v>
      </c>
      <c r="AY162" s="14" t="s">
        <v>118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125</v>
      </c>
      <c r="BK162" s="161">
        <f t="shared" si="19"/>
        <v>0</v>
      </c>
      <c r="BL162" s="14" t="s">
        <v>241</v>
      </c>
      <c r="BM162" s="160" t="s">
        <v>269</v>
      </c>
    </row>
    <row r="163" spans="1:65" s="2" customFormat="1" ht="16.5" customHeight="1">
      <c r="A163" s="29"/>
      <c r="B163" s="147"/>
      <c r="C163" s="148" t="s">
        <v>270</v>
      </c>
      <c r="D163" s="148" t="s">
        <v>120</v>
      </c>
      <c r="E163" s="149" t="s">
        <v>429</v>
      </c>
      <c r="F163" s="150" t="s">
        <v>430</v>
      </c>
      <c r="G163" s="151" t="s">
        <v>131</v>
      </c>
      <c r="H163" s="152">
        <v>8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39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241</v>
      </c>
      <c r="AT163" s="160" t="s">
        <v>120</v>
      </c>
      <c r="AU163" s="160" t="s">
        <v>125</v>
      </c>
      <c r="AY163" s="14" t="s">
        <v>118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125</v>
      </c>
      <c r="BK163" s="161">
        <f t="shared" si="19"/>
        <v>0</v>
      </c>
      <c r="BL163" s="14" t="s">
        <v>241</v>
      </c>
      <c r="BM163" s="160" t="s">
        <v>273</v>
      </c>
    </row>
    <row r="164" spans="1:65" s="2" customFormat="1" ht="24.2" customHeight="1">
      <c r="A164" s="29"/>
      <c r="B164" s="147"/>
      <c r="C164" s="148" t="s">
        <v>200</v>
      </c>
      <c r="D164" s="148" t="s">
        <v>120</v>
      </c>
      <c r="E164" s="149" t="s">
        <v>431</v>
      </c>
      <c r="F164" s="150" t="s">
        <v>432</v>
      </c>
      <c r="G164" s="151" t="s">
        <v>131</v>
      </c>
      <c r="H164" s="152">
        <v>10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39</v>
      </c>
      <c r="O164" s="58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241</v>
      </c>
      <c r="AT164" s="160" t="s">
        <v>120</v>
      </c>
      <c r="AU164" s="160" t="s">
        <v>125</v>
      </c>
      <c r="AY164" s="14" t="s">
        <v>118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125</v>
      </c>
      <c r="BK164" s="161">
        <f t="shared" si="19"/>
        <v>0</v>
      </c>
      <c r="BL164" s="14" t="s">
        <v>241</v>
      </c>
      <c r="BM164" s="160" t="s">
        <v>276</v>
      </c>
    </row>
    <row r="165" spans="1:65" s="2" customFormat="1" ht="24.2" customHeight="1">
      <c r="A165" s="29"/>
      <c r="B165" s="147"/>
      <c r="C165" s="162" t="s">
        <v>277</v>
      </c>
      <c r="D165" s="162" t="s">
        <v>176</v>
      </c>
      <c r="E165" s="163" t="s">
        <v>433</v>
      </c>
      <c r="F165" s="164" t="s">
        <v>434</v>
      </c>
      <c r="G165" s="165" t="s">
        <v>131</v>
      </c>
      <c r="H165" s="166">
        <v>10</v>
      </c>
      <c r="I165" s="167"/>
      <c r="J165" s="168">
        <f t="shared" si="10"/>
        <v>0</v>
      </c>
      <c r="K165" s="169"/>
      <c r="L165" s="170"/>
      <c r="M165" s="171" t="s">
        <v>1</v>
      </c>
      <c r="N165" s="172" t="s">
        <v>39</v>
      </c>
      <c r="O165" s="58"/>
      <c r="P165" s="158">
        <f t="shared" si="11"/>
        <v>0</v>
      </c>
      <c r="Q165" s="158">
        <v>2.1000000000000001E-4</v>
      </c>
      <c r="R165" s="158">
        <f t="shared" si="12"/>
        <v>2.1000000000000003E-3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372</v>
      </c>
      <c r="AT165" s="160" t="s">
        <v>176</v>
      </c>
      <c r="AU165" s="160" t="s">
        <v>125</v>
      </c>
      <c r="AY165" s="14" t="s">
        <v>118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125</v>
      </c>
      <c r="BK165" s="161">
        <f t="shared" si="19"/>
        <v>0</v>
      </c>
      <c r="BL165" s="14" t="s">
        <v>241</v>
      </c>
      <c r="BM165" s="160" t="s">
        <v>280</v>
      </c>
    </row>
    <row r="166" spans="1:65" s="2" customFormat="1" ht="16.5" customHeight="1">
      <c r="A166" s="29"/>
      <c r="B166" s="147"/>
      <c r="C166" s="148" t="s">
        <v>203</v>
      </c>
      <c r="D166" s="148" t="s">
        <v>120</v>
      </c>
      <c r="E166" s="149" t="s">
        <v>435</v>
      </c>
      <c r="F166" s="150" t="s">
        <v>436</v>
      </c>
      <c r="G166" s="151" t="s">
        <v>131</v>
      </c>
      <c r="H166" s="152">
        <v>2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39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241</v>
      </c>
      <c r="AT166" s="160" t="s">
        <v>120</v>
      </c>
      <c r="AU166" s="160" t="s">
        <v>125</v>
      </c>
      <c r="AY166" s="14" t="s">
        <v>118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125</v>
      </c>
      <c r="BK166" s="161">
        <f t="shared" si="19"/>
        <v>0</v>
      </c>
      <c r="BL166" s="14" t="s">
        <v>241</v>
      </c>
      <c r="BM166" s="160" t="s">
        <v>283</v>
      </c>
    </row>
    <row r="167" spans="1:65" s="2" customFormat="1" ht="33" customHeight="1">
      <c r="A167" s="29"/>
      <c r="B167" s="147"/>
      <c r="C167" s="148" t="s">
        <v>284</v>
      </c>
      <c r="D167" s="148" t="s">
        <v>120</v>
      </c>
      <c r="E167" s="149" t="s">
        <v>437</v>
      </c>
      <c r="F167" s="150" t="s">
        <v>438</v>
      </c>
      <c r="G167" s="151" t="s">
        <v>131</v>
      </c>
      <c r="H167" s="152">
        <v>8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39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241</v>
      </c>
      <c r="AT167" s="160" t="s">
        <v>120</v>
      </c>
      <c r="AU167" s="160" t="s">
        <v>125</v>
      </c>
      <c r="AY167" s="14" t="s">
        <v>118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125</v>
      </c>
      <c r="BK167" s="161">
        <f t="shared" si="19"/>
        <v>0</v>
      </c>
      <c r="BL167" s="14" t="s">
        <v>241</v>
      </c>
      <c r="BM167" s="160" t="s">
        <v>287</v>
      </c>
    </row>
    <row r="168" spans="1:65" s="2" customFormat="1" ht="33" customHeight="1">
      <c r="A168" s="29"/>
      <c r="B168" s="147"/>
      <c r="C168" s="148" t="s">
        <v>207</v>
      </c>
      <c r="D168" s="148" t="s">
        <v>120</v>
      </c>
      <c r="E168" s="149" t="s">
        <v>439</v>
      </c>
      <c r="F168" s="150" t="s">
        <v>440</v>
      </c>
      <c r="G168" s="151" t="s">
        <v>131</v>
      </c>
      <c r="H168" s="152">
        <v>2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39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241</v>
      </c>
      <c r="AT168" s="160" t="s">
        <v>120</v>
      </c>
      <c r="AU168" s="160" t="s">
        <v>125</v>
      </c>
      <c r="AY168" s="14" t="s">
        <v>118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125</v>
      </c>
      <c r="BK168" s="161">
        <f t="shared" si="19"/>
        <v>0</v>
      </c>
      <c r="BL168" s="14" t="s">
        <v>241</v>
      </c>
      <c r="BM168" s="160" t="s">
        <v>290</v>
      </c>
    </row>
    <row r="169" spans="1:65" s="2" customFormat="1" ht="24.2" customHeight="1">
      <c r="A169" s="29"/>
      <c r="B169" s="147"/>
      <c r="C169" s="148" t="s">
        <v>291</v>
      </c>
      <c r="D169" s="148" t="s">
        <v>120</v>
      </c>
      <c r="E169" s="149" t="s">
        <v>441</v>
      </c>
      <c r="F169" s="150" t="s">
        <v>442</v>
      </c>
      <c r="G169" s="151" t="s">
        <v>153</v>
      </c>
      <c r="H169" s="152">
        <v>0.93500000000000005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39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241</v>
      </c>
      <c r="AT169" s="160" t="s">
        <v>120</v>
      </c>
      <c r="AU169" s="160" t="s">
        <v>125</v>
      </c>
      <c r="AY169" s="14" t="s">
        <v>118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125</v>
      </c>
      <c r="BK169" s="161">
        <f t="shared" si="19"/>
        <v>0</v>
      </c>
      <c r="BL169" s="14" t="s">
        <v>241</v>
      </c>
      <c r="BM169" s="160" t="s">
        <v>294</v>
      </c>
    </row>
    <row r="170" spans="1:65" s="2" customFormat="1" ht="16.5" customHeight="1">
      <c r="A170" s="29"/>
      <c r="B170" s="147"/>
      <c r="C170" s="148" t="s">
        <v>210</v>
      </c>
      <c r="D170" s="148" t="s">
        <v>120</v>
      </c>
      <c r="E170" s="149" t="s">
        <v>443</v>
      </c>
      <c r="F170" s="150" t="s">
        <v>444</v>
      </c>
      <c r="G170" s="151" t="s">
        <v>397</v>
      </c>
      <c r="H170" s="152">
        <v>4</v>
      </c>
      <c r="I170" s="153"/>
      <c r="J170" s="154">
        <f t="shared" si="10"/>
        <v>0</v>
      </c>
      <c r="K170" s="155"/>
      <c r="L170" s="30"/>
      <c r="M170" s="173" t="s">
        <v>1</v>
      </c>
      <c r="N170" s="174" t="s">
        <v>39</v>
      </c>
      <c r="O170" s="175"/>
      <c r="P170" s="176">
        <f t="shared" si="11"/>
        <v>0</v>
      </c>
      <c r="Q170" s="176">
        <v>0</v>
      </c>
      <c r="R170" s="176">
        <f t="shared" si="12"/>
        <v>0</v>
      </c>
      <c r="S170" s="176">
        <v>0</v>
      </c>
      <c r="T170" s="177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398</v>
      </c>
      <c r="AT170" s="160" t="s">
        <v>120</v>
      </c>
      <c r="AU170" s="160" t="s">
        <v>125</v>
      </c>
      <c r="AY170" s="14" t="s">
        <v>118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125</v>
      </c>
      <c r="BK170" s="161">
        <f t="shared" si="19"/>
        <v>0</v>
      </c>
      <c r="BL170" s="14" t="s">
        <v>398</v>
      </c>
      <c r="BM170" s="160" t="s">
        <v>297</v>
      </c>
    </row>
    <row r="171" spans="1:65" s="2" customFormat="1" ht="6.95" customHeight="1">
      <c r="A171" s="29"/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0"/>
      <c r="M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</row>
  </sheetData>
  <autoFilter ref="C118:K17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SO-01 Spevnené plochy</vt:lpstr>
      <vt:lpstr>02 - SO-02 Prekládka vere...</vt:lpstr>
      <vt:lpstr>'01 - SO-01 Spevnené plochy'!Názvy_tlače</vt:lpstr>
      <vt:lpstr>'02 - SO-02 Prekládka vere...'!Názvy_tlače</vt:lpstr>
      <vt:lpstr>'Rekapitulácia stavby'!Názvy_tlače</vt:lpstr>
      <vt:lpstr>'01 - SO-01 Spevnené plochy'!Oblasť_tlače</vt:lpstr>
      <vt:lpstr>'02 - SO-02 Prekládka vere...'!Oblasť_tlače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Daniš Lukáš, Ing.</cp:lastModifiedBy>
  <dcterms:created xsi:type="dcterms:W3CDTF">2023-05-26T07:09:43Z</dcterms:created>
  <dcterms:modified xsi:type="dcterms:W3CDTF">2023-06-09T08:25:33Z</dcterms:modified>
</cp:coreProperties>
</file>