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2.OLO\K3\Lehota na kvalifikaciu\Vysvetlenie c.8\"/>
    </mc:Choice>
  </mc:AlternateContent>
  <bookViews>
    <workbookView xWindow="0" yWindow="0" windowWidth="11232" windowHeight="2952"/>
  </bookViews>
  <sheets>
    <sheet name="Hárok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2" l="1"/>
  <c r="C12" i="2" l="1"/>
  <c r="P61" i="2"/>
  <c r="C36" i="2"/>
  <c r="P22" i="2"/>
  <c r="P24" i="2"/>
  <c r="P58" i="2"/>
  <c r="C26" i="2"/>
  <c r="C28" i="2"/>
  <c r="Q67" i="2"/>
  <c r="P56" i="2"/>
  <c r="P27" i="2"/>
  <c r="P9" i="2" s="1"/>
  <c r="C11" i="2" s="1"/>
  <c r="C15" i="2" s="1"/>
  <c r="C27" i="2" l="1"/>
  <c r="D28" i="2" s="1"/>
  <c r="P43" i="2"/>
  <c r="Q68" i="2" s="1"/>
  <c r="C30" i="2" l="1"/>
  <c r="C35" i="2" s="1"/>
  <c r="C40" i="2" l="1"/>
  <c r="C41" i="2" l="1"/>
  <c r="D44" i="2" s="1"/>
  <c r="D67" i="2" s="1"/>
  <c r="Q69" i="2" s="1"/>
</calcChain>
</file>

<file path=xl/comments1.xml><?xml version="1.0" encoding="utf-8"?>
<comments xmlns="http://schemas.openxmlformats.org/spreadsheetml/2006/main">
  <authors>
    <author>Marcela T.</author>
  </authors>
  <commentList>
    <comment ref="C12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ak je kvalita po zmene zhodná s uchádzačom na II. mieste, potom tu musí byť rovnakýp očet bodov ako má uchádzač na II.mieste za kvalitu</t>
        </r>
      </text>
    </comment>
    <comment ref="C15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ak by vychádzalo viac ako 100, potom sa doplní 100, pretože to je max. počet bodov, ktorý je možné za cenové kritérium dostať.</t>
        </r>
      </text>
    </comment>
    <comment ref="P24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PHZ*1,3</t>
        </r>
      </text>
    </comment>
    <comment ref="C26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PHZ*1,3</t>
        </r>
      </text>
    </comment>
    <comment ref="P58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PHZ*1,3</t>
        </r>
      </text>
    </comment>
    <comment ref="D67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tu má byť nová zmluvná cena, nie rozdiel v cene uchádzača na I. mieste.</t>
        </r>
      </text>
    </comment>
    <comment ref="D68" authorId="0" shapeId="0">
      <text>
        <r>
          <rPr>
            <b/>
            <sz val="9"/>
            <color indexed="81"/>
            <rFont val="Segoe UI"/>
            <charset val="1"/>
          </rPr>
          <t>Marcela T.:</t>
        </r>
        <r>
          <rPr>
            <sz val="9"/>
            <color indexed="81"/>
            <rFont val="Segoe UI"/>
            <charset val="1"/>
          </rPr>
          <t xml:space="preserve">
porovnanáva sa celkový počet bodov zo súťaže, ktorý musí byť zachovaný</t>
        </r>
      </text>
    </comment>
  </commentList>
</comments>
</file>

<file path=xl/sharedStrings.xml><?xml version="1.0" encoding="utf-8"?>
<sst xmlns="http://schemas.openxmlformats.org/spreadsheetml/2006/main" count="73" uniqueCount="38">
  <si>
    <t>Zľavový mechanizmus</t>
  </si>
  <si>
    <t>Výpočet kritéria hodnotenia PONUKY uchádzača</t>
  </si>
  <si>
    <t>CPB = celkový počet bodov</t>
  </si>
  <si>
    <t>CPB = K1 + K2</t>
  </si>
  <si>
    <t>CPB =</t>
  </si>
  <si>
    <t>max. 300</t>
  </si>
  <si>
    <t xml:space="preserve"> = VÝHERNÁ PONUKA</t>
  </si>
  <si>
    <t>Výherná ponuka - najviac bodov vo VO</t>
  </si>
  <si>
    <t>K2n =</t>
  </si>
  <si>
    <t>vyplna sa</t>
  </si>
  <si>
    <t>K1n = CPB - K2n</t>
  </si>
  <si>
    <t>K1n =</t>
  </si>
  <si>
    <t>Výpočet zľavy = bod 2</t>
  </si>
  <si>
    <t>Pn =</t>
  </si>
  <si>
    <t>K1 =</t>
  </si>
  <si>
    <t>max. 100</t>
  </si>
  <si>
    <t>mpb =</t>
  </si>
  <si>
    <t>max =</t>
  </si>
  <si>
    <t>je max. prípustná cena</t>
  </si>
  <si>
    <t xml:space="preserve"> asi PHZ, iné zdovodnenie som nenasiel</t>
  </si>
  <si>
    <t>P =</t>
  </si>
  <si>
    <t>K2 = Ks + Kv =</t>
  </si>
  <si>
    <t>Ks =</t>
  </si>
  <si>
    <t>max. 190</t>
  </si>
  <si>
    <t xml:space="preserve">Kv= </t>
  </si>
  <si>
    <t>max. 10</t>
  </si>
  <si>
    <t>Výpočet percenta - %</t>
  </si>
  <si>
    <t>Z% =</t>
  </si>
  <si>
    <t>1 - Pn/P</t>
  </si>
  <si>
    <t>zlava v %</t>
  </si>
  <si>
    <t xml:space="preserve"> = zlava</t>
  </si>
  <si>
    <t xml:space="preserve"> = Ponuka uchádzača na 2. mieste</t>
  </si>
  <si>
    <t>potom je zmluvna cena =</t>
  </si>
  <si>
    <t>Úspešný uchádzač - cena po aplikovnaí zľavového mechanizmu</t>
  </si>
  <si>
    <t>Zmluvná cena =</t>
  </si>
  <si>
    <t>Zmluvná cena na 2. mieste =</t>
  </si>
  <si>
    <t xml:space="preserve"> = Výťazná ponuka po aplikovaní zľavového mechanizmu u Výťazného uchádzača</t>
  </si>
  <si>
    <t>ROZDIEL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</si>
</sst>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0\ &quot;€&quot;"/>
    <numFmt numFmtId="166" formatCode="0.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6" fillId="4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165" fontId="8" fillId="0" borderId="0" xfId="0" applyNumberFormat="1" applyFont="1" applyAlignment="1">
      <alignment vertical="center"/>
    </xf>
    <xf numFmtId="0" fontId="8" fillId="2" borderId="0" xfId="0" applyFont="1" applyFill="1" applyAlignment="1">
      <alignment vertical="center"/>
    </xf>
    <xf numFmtId="165" fontId="8" fillId="2" borderId="0" xfId="0" applyNumberFormat="1" applyFont="1" applyFill="1" applyAlignment="1">
      <alignment vertical="center"/>
    </xf>
    <xf numFmtId="0" fontId="9" fillId="0" borderId="0" xfId="0" applyFont="1" applyAlignment="1">
      <alignment horizontal="right" vertical="center"/>
    </xf>
    <xf numFmtId="2" fontId="9" fillId="0" borderId="0" xfId="0" applyNumberFormat="1" applyFont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5" xfId="0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165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2" fontId="0" fillId="6" borderId="0" xfId="0" applyNumberFormat="1" applyFill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166" fontId="0" fillId="0" borderId="0" xfId="0" applyNumberFormat="1" applyAlignment="1">
      <alignment horizontal="left" vertical="center"/>
    </xf>
    <xf numFmtId="166" fontId="1" fillId="6" borderId="0" xfId="0" applyNumberFormat="1" applyFont="1" applyFill="1" applyAlignment="1">
      <alignment horizontal="left" vertical="center"/>
    </xf>
    <xf numFmtId="0" fontId="1" fillId="6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166" fontId="4" fillId="0" borderId="0" xfId="0" applyNumberFormat="1" applyFont="1" applyAlignment="1">
      <alignment horizontal="left" vertical="center"/>
    </xf>
    <xf numFmtId="0" fontId="1" fillId="0" borderId="4" xfId="0" applyFont="1" applyBorder="1" applyAlignment="1">
      <alignment vertical="center"/>
    </xf>
    <xf numFmtId="165" fontId="3" fillId="0" borderId="0" xfId="0" applyNumberFormat="1" applyFont="1" applyAlignment="1">
      <alignment horizontal="left" vertical="center"/>
    </xf>
    <xf numFmtId="166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1" fillId="0" borderId="0" xfId="0" applyNumberFormat="1" applyFont="1" applyAlignment="1">
      <alignment vertical="center"/>
    </xf>
    <xf numFmtId="165" fontId="0" fillId="0" borderId="0" xfId="0" applyNumberFormat="1" applyAlignment="1">
      <alignment horizontal="left" vertical="center"/>
    </xf>
    <xf numFmtId="10" fontId="0" fillId="5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vertical="center"/>
    </xf>
    <xf numFmtId="164" fontId="1" fillId="0" borderId="0" xfId="0" applyNumberFormat="1" applyFont="1" applyAlignment="1">
      <alignment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196172</xdr:colOff>
      <xdr:row>0</xdr:row>
      <xdr:rowOff>166040</xdr:rowOff>
    </xdr:from>
    <xdr:to>
      <xdr:col>12</xdr:col>
      <xdr:colOff>212250</xdr:colOff>
      <xdr:row>17</xdr:row>
      <xdr:rowOff>136779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xmlns="" id="{9B00F350-23DF-4AD9-B8D9-49EF8A89E3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3761" t="25316" r="9123" b="40997"/>
        <a:stretch/>
      </xdr:blipFill>
      <xdr:spPr>
        <a:xfrm>
          <a:off x="3377522" y="166040"/>
          <a:ext cx="4149928" cy="3123514"/>
        </a:xfrm>
        <a:prstGeom prst="rect">
          <a:avLst/>
        </a:prstGeom>
      </xdr:spPr>
    </xdr:pic>
    <xdr:clientData/>
  </xdr:twoCellAnchor>
  <xdr:twoCellAnchor editAs="oneCell">
    <xdr:from>
      <xdr:col>5</xdr:col>
      <xdr:colOff>204826</xdr:colOff>
      <xdr:row>18</xdr:row>
      <xdr:rowOff>29260</xdr:rowOff>
    </xdr:from>
    <xdr:to>
      <xdr:col>12</xdr:col>
      <xdr:colOff>197512</xdr:colOff>
      <xdr:row>41</xdr:row>
      <xdr:rowOff>52449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xmlns="" id="{76F20642-E006-4B2C-BC0E-C741005DCC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1650" t="39401" r="12305" b="16692"/>
        <a:stretch/>
      </xdr:blipFill>
      <xdr:spPr>
        <a:xfrm>
          <a:off x="3233319" y="3364991"/>
          <a:ext cx="4498847" cy="4266005"/>
        </a:xfrm>
        <a:prstGeom prst="rect">
          <a:avLst/>
        </a:prstGeom>
      </xdr:spPr>
    </xdr:pic>
    <xdr:clientData/>
  </xdr:twoCellAnchor>
  <xdr:twoCellAnchor editAs="oneCell">
    <xdr:from>
      <xdr:col>1</xdr:col>
      <xdr:colOff>326370</xdr:colOff>
      <xdr:row>18</xdr:row>
      <xdr:rowOff>11254</xdr:rowOff>
    </xdr:from>
    <xdr:to>
      <xdr:col>2</xdr:col>
      <xdr:colOff>1058534</xdr:colOff>
      <xdr:row>24</xdr:row>
      <xdr:rowOff>90085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xmlns="" id="{8B21455F-64C9-499B-BF2B-3CC866306B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2568" t="44536" r="21057" b="46358"/>
        <a:stretch/>
      </xdr:blipFill>
      <xdr:spPr>
        <a:xfrm>
          <a:off x="692130" y="3346985"/>
          <a:ext cx="1460788" cy="1176111"/>
        </a:xfrm>
        <a:prstGeom prst="rect">
          <a:avLst/>
        </a:prstGeom>
      </xdr:spPr>
    </xdr:pic>
    <xdr:clientData/>
  </xdr:twoCellAnchor>
  <xdr:twoCellAnchor editAs="oneCell">
    <xdr:from>
      <xdr:col>14</xdr:col>
      <xdr:colOff>563675</xdr:colOff>
      <xdr:row>10</xdr:row>
      <xdr:rowOff>82032</xdr:rowOff>
    </xdr:from>
    <xdr:to>
      <xdr:col>19</xdr:col>
      <xdr:colOff>44821</xdr:colOff>
      <xdr:row>19</xdr:row>
      <xdr:rowOff>143929</xdr:rowOff>
    </xdr:to>
    <xdr:pic>
      <xdr:nvPicPr>
        <xdr:cNvPr id="8" name="Obrázok 4">
          <a:extLst>
            <a:ext uri="{FF2B5EF4-FFF2-40B4-BE49-F238E27FC236}">
              <a16:creationId xmlns:a16="http://schemas.microsoft.com/office/drawing/2014/main" xmlns="" id="{DD5BB901-B51F-4B11-9AE5-6837408F43BF}"/>
            </a:ext>
            <a:ext uri="{147F2762-F138-4A5C-976F-8EAC2B608ADB}">
              <a16:predDERef xmlns:a16="http://schemas.microsoft.com/office/drawing/2014/main" xmlns="" pred="{8B21455F-64C9-499B-BF2B-3CC866306B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9411" t="43301" r="9078" b="42196"/>
        <a:stretch/>
      </xdr:blipFill>
      <xdr:spPr>
        <a:xfrm>
          <a:off x="8678975" y="1967982"/>
          <a:ext cx="4176971" cy="1690672"/>
        </a:xfrm>
        <a:prstGeom prst="rect">
          <a:avLst/>
        </a:prstGeom>
      </xdr:spPr>
    </xdr:pic>
    <xdr:clientData/>
  </xdr:twoCellAnchor>
  <xdr:twoCellAnchor>
    <xdr:from>
      <xdr:col>5</xdr:col>
      <xdr:colOff>209890</xdr:colOff>
      <xdr:row>15</xdr:row>
      <xdr:rowOff>157558</xdr:rowOff>
    </xdr:from>
    <xdr:to>
      <xdr:col>12</xdr:col>
      <xdr:colOff>108602</xdr:colOff>
      <xdr:row>17</xdr:row>
      <xdr:rowOff>126609</xdr:rowOff>
    </xdr:to>
    <xdr:sp macro="" textlink="">
      <xdr:nvSpPr>
        <xdr:cNvPr id="6" name="Obdĺžnik 5">
          <a:extLst>
            <a:ext uri="{FF2B5EF4-FFF2-40B4-BE49-F238E27FC236}">
              <a16:creationId xmlns:a16="http://schemas.microsoft.com/office/drawing/2014/main" xmlns="" id="{D1E31D49-18C3-4600-A00E-C7262FF2387A}"/>
            </a:ext>
          </a:extLst>
        </xdr:cNvPr>
        <xdr:cNvSpPr/>
      </xdr:nvSpPr>
      <xdr:spPr>
        <a:xfrm>
          <a:off x="3523676" y="2981225"/>
          <a:ext cx="4404875" cy="334811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oneCellAnchor>
    <xdr:from>
      <xdr:col>14</xdr:col>
      <xdr:colOff>10692</xdr:colOff>
      <xdr:row>44</xdr:row>
      <xdr:rowOff>68087</xdr:rowOff>
    </xdr:from>
    <xdr:ext cx="4573439" cy="1707817"/>
    <xdr:pic>
      <xdr:nvPicPr>
        <xdr:cNvPr id="7" name="Obrázok 6">
          <a:extLst>
            <a:ext uri="{FF2B5EF4-FFF2-40B4-BE49-F238E27FC236}">
              <a16:creationId xmlns:a16="http://schemas.microsoft.com/office/drawing/2014/main" xmlns="" id="{6C1415FF-2FA8-43CE-8DD4-CECFD06760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9411" t="43301" r="9078" b="42196"/>
        <a:stretch/>
      </xdr:blipFill>
      <xdr:spPr>
        <a:xfrm>
          <a:off x="8445118" y="8239165"/>
          <a:ext cx="4573439" cy="170781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U69"/>
  <sheetViews>
    <sheetView tabSelected="1" zoomScaleNormal="100" workbookViewId="0">
      <selection activeCell="D8" sqref="D8"/>
    </sheetView>
  </sheetViews>
  <sheetFormatPr defaultColWidth="8.88671875" defaultRowHeight="14.4" x14ac:dyDescent="0.3"/>
  <cols>
    <col min="1" max="1" width="5" style="1" customWidth="1"/>
    <col min="2" max="2" width="8.88671875" style="1"/>
    <col min="3" max="3" width="17" style="1" customWidth="1"/>
    <col min="4" max="4" width="15" style="1" customWidth="1"/>
    <col min="5" max="5" width="5.44140625" style="1" customWidth="1"/>
    <col min="6" max="12" width="8.88671875" style="1"/>
    <col min="13" max="13" width="4.33203125" style="1" customWidth="1"/>
    <col min="14" max="14" width="4.109375" style="1" customWidth="1"/>
    <col min="15" max="15" width="12.44140625" style="1" customWidth="1"/>
    <col min="16" max="16" width="21.5546875" style="1" customWidth="1"/>
    <col min="17" max="17" width="18.6640625" style="1" bestFit="1" customWidth="1"/>
    <col min="18" max="16384" width="8.88671875" style="1"/>
  </cols>
  <sheetData>
    <row r="1" spans="2:21" ht="15" thickBot="1" x14ac:dyDescent="0.35"/>
    <row r="2" spans="2:21" x14ac:dyDescent="0.3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3"/>
    </row>
    <row r="3" spans="2:21" x14ac:dyDescent="0.3">
      <c r="B3" s="14"/>
      <c r="M3" s="15"/>
    </row>
    <row r="4" spans="2:21" x14ac:dyDescent="0.3">
      <c r="B4" s="14"/>
      <c r="M4" s="15"/>
    </row>
    <row r="5" spans="2:21" ht="18" x14ac:dyDescent="0.3">
      <c r="B5" s="28" t="s">
        <v>0</v>
      </c>
      <c r="C5" s="29"/>
      <c r="D5" s="29"/>
      <c r="M5" s="15"/>
      <c r="O5" s="3" t="s">
        <v>1</v>
      </c>
      <c r="P5" s="3"/>
      <c r="Q5" s="3"/>
    </row>
    <row r="6" spans="2:21" ht="15" thickBot="1" x14ac:dyDescent="0.35">
      <c r="B6" s="14"/>
      <c r="M6" s="15"/>
    </row>
    <row r="7" spans="2:21" x14ac:dyDescent="0.3">
      <c r="B7" s="14"/>
      <c r="M7" s="15"/>
      <c r="O7" s="11" t="s">
        <v>2</v>
      </c>
      <c r="P7" s="12"/>
      <c r="Q7" s="12"/>
      <c r="R7" s="12"/>
      <c r="S7" s="12"/>
      <c r="T7" s="12"/>
      <c r="U7" s="13"/>
    </row>
    <row r="8" spans="2:21" x14ac:dyDescent="0.3">
      <c r="B8" s="14"/>
      <c r="M8" s="15"/>
      <c r="O8" s="14" t="s">
        <v>3</v>
      </c>
      <c r="U8" s="15"/>
    </row>
    <row r="9" spans="2:21" ht="15.6" x14ac:dyDescent="0.3">
      <c r="B9" s="14"/>
      <c r="M9" s="15"/>
      <c r="O9" s="14" t="s">
        <v>4</v>
      </c>
      <c r="P9" s="42">
        <f>P22+P27</f>
        <v>267.78678472869183</v>
      </c>
      <c r="Q9" s="16" t="s">
        <v>5</v>
      </c>
      <c r="R9" s="17" t="s">
        <v>6</v>
      </c>
      <c r="S9" s="17"/>
      <c r="T9" s="17"/>
      <c r="U9" s="18"/>
    </row>
    <row r="10" spans="2:21" x14ac:dyDescent="0.3">
      <c r="B10" s="14" t="s">
        <v>7</v>
      </c>
      <c r="M10" s="15"/>
      <c r="O10" s="14"/>
      <c r="U10" s="15"/>
    </row>
    <row r="11" spans="2:21" x14ac:dyDescent="0.3">
      <c r="B11" s="14" t="s">
        <v>4</v>
      </c>
      <c r="C11" s="30">
        <f>P9</f>
        <v>267.78678472869183</v>
      </c>
      <c r="M11" s="15"/>
      <c r="O11" s="14"/>
      <c r="U11" s="15"/>
    </row>
    <row r="12" spans="2:21" x14ac:dyDescent="0.3">
      <c r="B12" s="14" t="s">
        <v>8</v>
      </c>
      <c r="C12" s="31">
        <f>P61</f>
        <v>180</v>
      </c>
      <c r="D12" s="32" t="s">
        <v>9</v>
      </c>
      <c r="M12" s="15"/>
      <c r="O12" s="14"/>
      <c r="U12" s="15"/>
    </row>
    <row r="13" spans="2:21" x14ac:dyDescent="0.3">
      <c r="B13" s="14"/>
      <c r="C13" s="33"/>
      <c r="M13" s="15"/>
      <c r="O13" s="14"/>
      <c r="U13" s="15"/>
    </row>
    <row r="14" spans="2:21" x14ac:dyDescent="0.3">
      <c r="B14" s="14" t="s">
        <v>10</v>
      </c>
      <c r="C14" s="33"/>
      <c r="M14" s="15"/>
      <c r="O14" s="14"/>
      <c r="U14" s="15"/>
    </row>
    <row r="15" spans="2:21" x14ac:dyDescent="0.3">
      <c r="B15" s="14" t="s">
        <v>11</v>
      </c>
      <c r="C15" s="34">
        <f>C11-C12</f>
        <v>87.786784728691828</v>
      </c>
      <c r="M15" s="15"/>
      <c r="O15" s="14"/>
      <c r="U15" s="15"/>
    </row>
    <row r="16" spans="2:21" x14ac:dyDescent="0.3">
      <c r="B16" s="14"/>
      <c r="M16" s="15"/>
      <c r="O16" s="14"/>
      <c r="U16" s="15"/>
    </row>
    <row r="17" spans="2:21" x14ac:dyDescent="0.3">
      <c r="B17" s="14"/>
      <c r="M17" s="15"/>
      <c r="O17" s="14"/>
      <c r="U17" s="15"/>
    </row>
    <row r="18" spans="2:21" x14ac:dyDescent="0.3">
      <c r="B18" s="35" t="s">
        <v>12</v>
      </c>
      <c r="M18" s="15"/>
      <c r="O18" s="14"/>
      <c r="U18" s="15"/>
    </row>
    <row r="19" spans="2:21" x14ac:dyDescent="0.3">
      <c r="B19" s="14"/>
      <c r="M19" s="15"/>
      <c r="O19" s="14"/>
      <c r="U19" s="15"/>
    </row>
    <row r="20" spans="2:21" x14ac:dyDescent="0.3">
      <c r="B20" s="14"/>
      <c r="M20" s="15"/>
      <c r="O20" s="14"/>
      <c r="U20" s="15"/>
    </row>
    <row r="21" spans="2:21" x14ac:dyDescent="0.3">
      <c r="B21" s="14" t="s">
        <v>13</v>
      </c>
      <c r="M21" s="15"/>
      <c r="O21" s="14"/>
      <c r="U21" s="15"/>
    </row>
    <row r="22" spans="2:21" x14ac:dyDescent="0.3">
      <c r="B22" s="14"/>
      <c r="M22" s="15"/>
      <c r="O22" s="14" t="s">
        <v>14</v>
      </c>
      <c r="P22" s="19">
        <f>P23*(1-(P25/P24)^4)</f>
        <v>67.786784728691813</v>
      </c>
      <c r="Q22" s="16" t="s">
        <v>15</v>
      </c>
      <c r="U22" s="15"/>
    </row>
    <row r="23" spans="2:21" x14ac:dyDescent="0.3">
      <c r="B23" s="14"/>
      <c r="M23" s="15"/>
      <c r="O23" s="14" t="s">
        <v>16</v>
      </c>
      <c r="P23" s="1">
        <v>100</v>
      </c>
      <c r="Q23" s="16" t="s">
        <v>15</v>
      </c>
      <c r="U23" s="15"/>
    </row>
    <row r="24" spans="2:21" x14ac:dyDescent="0.3">
      <c r="B24" s="14"/>
      <c r="M24" s="15"/>
      <c r="O24" s="14" t="s">
        <v>17</v>
      </c>
      <c r="P24" s="2">
        <f>9700000*1.3</f>
        <v>12610000</v>
      </c>
      <c r="Q24" s="20" t="s">
        <v>18</v>
      </c>
      <c r="R24" s="16" t="s">
        <v>19</v>
      </c>
      <c r="U24" s="15"/>
    </row>
    <row r="25" spans="2:21" x14ac:dyDescent="0.3">
      <c r="B25" s="14"/>
      <c r="M25" s="15"/>
      <c r="O25" s="14" t="s">
        <v>20</v>
      </c>
      <c r="P25" s="21">
        <v>9500000</v>
      </c>
      <c r="Q25" s="22" t="s">
        <v>9</v>
      </c>
      <c r="R25" s="16"/>
      <c r="U25" s="15"/>
    </row>
    <row r="26" spans="2:21" x14ac:dyDescent="0.3">
      <c r="B26" s="14" t="s">
        <v>17</v>
      </c>
      <c r="C26" s="36">
        <f>P24</f>
        <v>12610000</v>
      </c>
      <c r="M26" s="15"/>
      <c r="O26" s="14"/>
      <c r="R26" s="16"/>
      <c r="U26" s="15"/>
    </row>
    <row r="27" spans="2:21" x14ac:dyDescent="0.3">
      <c r="B27" s="14" t="s">
        <v>11</v>
      </c>
      <c r="C27" s="37">
        <f>C15</f>
        <v>87.786784728691828</v>
      </c>
      <c r="M27" s="15"/>
      <c r="O27" s="14" t="s">
        <v>21</v>
      </c>
      <c r="P27" s="1">
        <f>P28+P29</f>
        <v>200</v>
      </c>
      <c r="R27" s="16"/>
      <c r="U27" s="15"/>
    </row>
    <row r="28" spans="2:21" x14ac:dyDescent="0.3">
      <c r="B28" s="14" t="s">
        <v>16</v>
      </c>
      <c r="C28" s="38">
        <f>P23</f>
        <v>100</v>
      </c>
      <c r="D28" s="1">
        <f>C27/C28</f>
        <v>0.87786784728691825</v>
      </c>
      <c r="M28" s="15"/>
      <c r="O28" s="14" t="s">
        <v>22</v>
      </c>
      <c r="P28" s="23">
        <v>190</v>
      </c>
      <c r="Q28" s="22" t="s">
        <v>9</v>
      </c>
      <c r="R28" s="16" t="s">
        <v>23</v>
      </c>
      <c r="U28" s="15"/>
    </row>
    <row r="29" spans="2:21" x14ac:dyDescent="0.3">
      <c r="B29" s="14"/>
      <c r="M29" s="15"/>
      <c r="O29" s="14" t="s">
        <v>24</v>
      </c>
      <c r="P29" s="23">
        <v>10</v>
      </c>
      <c r="Q29" s="22" t="s">
        <v>9</v>
      </c>
      <c r="R29" s="16" t="s">
        <v>25</v>
      </c>
      <c r="U29" s="15"/>
    </row>
    <row r="30" spans="2:21" ht="15" thickBot="1" x14ac:dyDescent="0.35">
      <c r="B30" s="14" t="s">
        <v>13</v>
      </c>
      <c r="C30" s="43">
        <f>((C26^4)*(1-(C27/C28)))^(1/4)</f>
        <v>7454569.8691466395</v>
      </c>
      <c r="M30" s="15"/>
      <c r="O30" s="24"/>
      <c r="P30" s="25"/>
      <c r="Q30" s="25"/>
      <c r="R30" s="25"/>
      <c r="S30" s="25"/>
      <c r="T30" s="25"/>
      <c r="U30" s="26"/>
    </row>
    <row r="31" spans="2:21" x14ac:dyDescent="0.3">
      <c r="B31" s="14"/>
      <c r="C31" s="39"/>
      <c r="M31" s="15"/>
    </row>
    <row r="32" spans="2:21" x14ac:dyDescent="0.3">
      <c r="B32" s="14"/>
      <c r="C32" s="2"/>
      <c r="M32" s="15"/>
    </row>
    <row r="33" spans="2:21" x14ac:dyDescent="0.3">
      <c r="B33" s="35" t="s">
        <v>26</v>
      </c>
      <c r="M33" s="15"/>
    </row>
    <row r="34" spans="2:21" x14ac:dyDescent="0.3">
      <c r="B34" s="14"/>
      <c r="M34" s="15"/>
    </row>
    <row r="35" spans="2:21" x14ac:dyDescent="0.3">
      <c r="B35" s="14" t="s">
        <v>13</v>
      </c>
      <c r="C35" s="40">
        <f>C30</f>
        <v>7454569.8691466395</v>
      </c>
      <c r="M35" s="15"/>
    </row>
    <row r="36" spans="2:21" x14ac:dyDescent="0.3">
      <c r="B36" s="14" t="s">
        <v>20</v>
      </c>
      <c r="C36" s="40">
        <f>P25</f>
        <v>9500000</v>
      </c>
      <c r="M36" s="15"/>
    </row>
    <row r="37" spans="2:21" x14ac:dyDescent="0.3">
      <c r="B37" s="14"/>
      <c r="M37" s="15"/>
    </row>
    <row r="38" spans="2:21" x14ac:dyDescent="0.3">
      <c r="B38" s="14"/>
      <c r="M38" s="15"/>
    </row>
    <row r="39" spans="2:21" ht="15.6" x14ac:dyDescent="0.3">
      <c r="B39" s="14" t="s">
        <v>27</v>
      </c>
      <c r="C39" s="1" t="s">
        <v>28</v>
      </c>
      <c r="M39" s="15"/>
      <c r="O39" s="3" t="s">
        <v>1</v>
      </c>
      <c r="P39" s="3"/>
      <c r="Q39" s="3"/>
    </row>
    <row r="40" spans="2:21" ht="15" thickBot="1" x14ac:dyDescent="0.35">
      <c r="B40" s="14" t="s">
        <v>27</v>
      </c>
      <c r="C40" s="41">
        <f>1-(C35/C36)</f>
        <v>0.2153084348266695</v>
      </c>
      <c r="D40" s="1" t="s">
        <v>29</v>
      </c>
      <c r="M40" s="15"/>
    </row>
    <row r="41" spans="2:21" x14ac:dyDescent="0.3">
      <c r="B41" s="14"/>
      <c r="C41" s="2">
        <f>C40*C36</f>
        <v>2045430.1308533603</v>
      </c>
      <c r="D41" s="1" t="s">
        <v>30</v>
      </c>
      <c r="M41" s="15"/>
      <c r="O41" s="11" t="s">
        <v>2</v>
      </c>
      <c r="P41" s="12"/>
      <c r="Q41" s="12"/>
      <c r="R41" s="12"/>
      <c r="S41" s="12"/>
      <c r="T41" s="12"/>
      <c r="U41" s="13"/>
    </row>
    <row r="42" spans="2:21" ht="15" thickBot="1" x14ac:dyDescent="0.35">
      <c r="B42" s="2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O42" s="14" t="s">
        <v>3</v>
      </c>
      <c r="U42" s="15"/>
    </row>
    <row r="43" spans="2:21" ht="15.6" x14ac:dyDescent="0.3">
      <c r="O43" s="14" t="s">
        <v>4</v>
      </c>
      <c r="P43" s="27">
        <f>P56+P61</f>
        <v>267.48632973112564</v>
      </c>
      <c r="Q43" s="16" t="s">
        <v>5</v>
      </c>
      <c r="R43" s="17" t="s">
        <v>31</v>
      </c>
      <c r="S43" s="17"/>
      <c r="T43" s="17"/>
      <c r="U43" s="18"/>
    </row>
    <row r="44" spans="2:21" x14ac:dyDescent="0.3">
      <c r="B44" s="1" t="s">
        <v>32</v>
      </c>
      <c r="D44" s="2">
        <f>P25-C41</f>
        <v>7454569.8691466395</v>
      </c>
      <c r="O44" s="14"/>
      <c r="U44" s="15"/>
    </row>
    <row r="45" spans="2:21" x14ac:dyDescent="0.3">
      <c r="O45" s="14"/>
      <c r="U45" s="15"/>
    </row>
    <row r="46" spans="2:21" x14ac:dyDescent="0.3">
      <c r="O46" s="14"/>
      <c r="U46" s="15"/>
    </row>
    <row r="47" spans="2:21" x14ac:dyDescent="0.3">
      <c r="O47" s="14"/>
      <c r="U47" s="15"/>
    </row>
    <row r="48" spans="2:21" x14ac:dyDescent="0.3">
      <c r="O48" s="14"/>
      <c r="U48" s="15"/>
    </row>
    <row r="49" spans="15:21" x14ac:dyDescent="0.3">
      <c r="O49" s="14"/>
      <c r="U49" s="15"/>
    </row>
    <row r="50" spans="15:21" x14ac:dyDescent="0.3">
      <c r="O50" s="14"/>
      <c r="U50" s="15"/>
    </row>
    <row r="51" spans="15:21" x14ac:dyDescent="0.3">
      <c r="O51" s="14"/>
      <c r="U51" s="15"/>
    </row>
    <row r="52" spans="15:21" x14ac:dyDescent="0.3">
      <c r="O52" s="14"/>
      <c r="U52" s="15"/>
    </row>
    <row r="53" spans="15:21" x14ac:dyDescent="0.3">
      <c r="O53" s="14"/>
      <c r="U53" s="15"/>
    </row>
    <row r="54" spans="15:21" x14ac:dyDescent="0.3">
      <c r="O54" s="14"/>
      <c r="U54" s="15"/>
    </row>
    <row r="55" spans="15:21" x14ac:dyDescent="0.3">
      <c r="O55" s="14"/>
      <c r="U55" s="15"/>
    </row>
    <row r="56" spans="15:21" x14ac:dyDescent="0.3">
      <c r="O56" s="14" t="s">
        <v>14</v>
      </c>
      <c r="P56" s="19">
        <f>P57*(1-(P59/P58)^4)</f>
        <v>87.486329731125622</v>
      </c>
      <c r="Q56" s="16" t="s">
        <v>15</v>
      </c>
      <c r="U56" s="15"/>
    </row>
    <row r="57" spans="15:21" x14ac:dyDescent="0.3">
      <c r="O57" s="14" t="s">
        <v>16</v>
      </c>
      <c r="P57" s="1">
        <v>100</v>
      </c>
      <c r="Q57" s="16" t="s">
        <v>15</v>
      </c>
      <c r="U57" s="15"/>
    </row>
    <row r="58" spans="15:21" x14ac:dyDescent="0.3">
      <c r="O58" s="14" t="s">
        <v>17</v>
      </c>
      <c r="P58" s="2">
        <f>9700000*1.3</f>
        <v>12610000</v>
      </c>
      <c r="Q58" s="20" t="s">
        <v>18</v>
      </c>
      <c r="R58" s="16" t="s">
        <v>19</v>
      </c>
      <c r="U58" s="15"/>
    </row>
    <row r="59" spans="15:21" x14ac:dyDescent="0.3">
      <c r="O59" s="14" t="s">
        <v>20</v>
      </c>
      <c r="P59" s="21">
        <v>7500000</v>
      </c>
      <c r="Q59" s="22" t="s">
        <v>9</v>
      </c>
      <c r="R59" s="16"/>
      <c r="U59" s="15"/>
    </row>
    <row r="60" spans="15:21" x14ac:dyDescent="0.3">
      <c r="O60" s="14"/>
      <c r="R60" s="16"/>
      <c r="U60" s="15"/>
    </row>
    <row r="61" spans="15:21" x14ac:dyDescent="0.3">
      <c r="O61" s="14" t="s">
        <v>21</v>
      </c>
      <c r="P61" s="1">
        <f>P62+P63</f>
        <v>180</v>
      </c>
      <c r="R61" s="16"/>
      <c r="U61" s="15"/>
    </row>
    <row r="62" spans="15:21" x14ac:dyDescent="0.3">
      <c r="O62" s="14" t="s">
        <v>22</v>
      </c>
      <c r="P62" s="23">
        <v>170</v>
      </c>
      <c r="Q62" s="22" t="s">
        <v>9</v>
      </c>
      <c r="R62" s="16" t="s">
        <v>23</v>
      </c>
      <c r="U62" s="15"/>
    </row>
    <row r="63" spans="15:21" x14ac:dyDescent="0.3">
      <c r="O63" s="14" t="s">
        <v>24</v>
      </c>
      <c r="P63" s="23">
        <v>10</v>
      </c>
      <c r="Q63" s="22" t="s">
        <v>9</v>
      </c>
      <c r="R63" s="16" t="s">
        <v>25</v>
      </c>
      <c r="U63" s="15"/>
    </row>
    <row r="64" spans="15:21" ht="15" thickBot="1" x14ac:dyDescent="0.35">
      <c r="O64" s="24"/>
      <c r="P64" s="25"/>
      <c r="Q64" s="25"/>
      <c r="R64" s="25"/>
      <c r="S64" s="25"/>
      <c r="T64" s="25"/>
      <c r="U64" s="26"/>
    </row>
    <row r="66" spans="2:18" ht="15.6" x14ac:dyDescent="0.3">
      <c r="B66" s="4" t="s">
        <v>33</v>
      </c>
      <c r="C66" s="5"/>
      <c r="D66" s="5"/>
      <c r="E66" s="5"/>
      <c r="F66" s="5"/>
      <c r="G66" s="5"/>
    </row>
    <row r="67" spans="2:18" ht="15.6" x14ac:dyDescent="0.3">
      <c r="B67" s="4" t="s">
        <v>34</v>
      </c>
      <c r="C67" s="5"/>
      <c r="D67" s="6">
        <f>D44</f>
        <v>7454569.8691466395</v>
      </c>
      <c r="O67" s="4" t="s">
        <v>35</v>
      </c>
      <c r="P67" s="5"/>
      <c r="Q67" s="6">
        <f>P59</f>
        <v>7500000</v>
      </c>
      <c r="R67" s="1" t="s">
        <v>36</v>
      </c>
    </row>
    <row r="68" spans="2:18" x14ac:dyDescent="0.3">
      <c r="C68" s="9" t="s">
        <v>4</v>
      </c>
      <c r="D68" s="10">
        <f>C11</f>
        <v>267.78678472869183</v>
      </c>
      <c r="P68" s="9" t="s">
        <v>4</v>
      </c>
      <c r="Q68" s="10">
        <f>P43</f>
        <v>267.48632973112564</v>
      </c>
    </row>
    <row r="69" spans="2:18" x14ac:dyDescent="0.3">
      <c r="P69" s="7" t="s">
        <v>37</v>
      </c>
      <c r="Q69" s="8">
        <f>Q67-D67</f>
        <v>45430.130853360519</v>
      </c>
    </row>
  </sheetData>
  <pageMargins left="0.7" right="0.7" top="0.75" bottom="0.75" header="0.3" footer="0.3"/>
  <pageSetup paperSize="8" scale="72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19fa53-2e7c-4bbe-bb16-ab30e7fe32ea" xsi:nil="true"/>
    <lcf76f155ced4ddcb4097134ff3c332f xmlns="2244b18d-8e06-435e-b0c8-9148f3190dc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69C0EA0D1BB944BD2D68257B00EE03" ma:contentTypeVersion="12" ma:contentTypeDescription="Umožňuje vytvoriť nový dokument." ma:contentTypeScope="" ma:versionID="0f65d41d569abed8cd8e338f0f5785fc">
  <xsd:schema xmlns:xsd="http://www.w3.org/2001/XMLSchema" xmlns:xs="http://www.w3.org/2001/XMLSchema" xmlns:p="http://schemas.microsoft.com/office/2006/metadata/properties" xmlns:ns2="2244b18d-8e06-435e-b0c8-9148f3190dc8" xmlns:ns3="4019fa53-2e7c-4bbe-bb16-ab30e7fe32ea" targetNamespace="http://schemas.microsoft.com/office/2006/metadata/properties" ma:root="true" ma:fieldsID="cc35094499f3265cb4e8531e2edb7d23" ns2:_="" ns3:_="">
    <xsd:import namespace="2244b18d-8e06-435e-b0c8-9148f3190dc8"/>
    <xsd:import namespace="4019fa53-2e7c-4bbe-bb16-ab30e7fe32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4b18d-8e06-435e-b0c8-9148f3190d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6154c7fe-93af-485f-9c5e-fd1a8240ac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19fa53-2e7c-4bbe-bb16-ab30e7fe32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84b3963-1a91-4c63-9a38-63b448f1b055}" ma:internalName="TaxCatchAll" ma:showField="CatchAllData" ma:web="4019fa53-2e7c-4bbe-bb16-ab30e7fe32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05FE31-8559-40E6-BFD5-7D8A2DF657A2}">
  <ds:schemaRefs>
    <ds:schemaRef ds:uri="http://schemas.microsoft.com/office/2006/metadata/properties"/>
    <ds:schemaRef ds:uri="http://schemas.microsoft.com/office/infopath/2007/PartnerControls"/>
    <ds:schemaRef ds:uri="4019fa53-2e7c-4bbe-bb16-ab30e7fe32ea"/>
    <ds:schemaRef ds:uri="2244b18d-8e06-435e-b0c8-9148f3190dc8"/>
  </ds:schemaRefs>
</ds:datastoreItem>
</file>

<file path=customXml/itemProps2.xml><?xml version="1.0" encoding="utf-8"?>
<ds:datastoreItem xmlns:ds="http://schemas.openxmlformats.org/officeDocument/2006/customXml" ds:itemID="{3039C71A-141F-4189-A32A-379BC5A08C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44b18d-8e06-435e-b0c8-9148f3190dc8"/>
    <ds:schemaRef ds:uri="4019fa53-2e7c-4bbe-bb16-ab30e7fe3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FC64AF-6137-4B37-AC67-1CD00B5483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Hewlett-Packard Company</dc:creator>
  <cp:keywords/>
  <dc:description/>
  <cp:lastModifiedBy>Marcela T.</cp:lastModifiedBy>
  <cp:revision/>
  <dcterms:created xsi:type="dcterms:W3CDTF">2023-08-24T11:02:29Z</dcterms:created>
  <dcterms:modified xsi:type="dcterms:W3CDTF">2023-08-31T21:58:11Z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0x0101007369C0EA0D1BB944BD2D68257B00EE03</vt:lpwstr>
  </property>
  <property fmtid="{D5CDD505-2E9C-101B-9397-08002B2CF9AE}" pid="3" name="MediaServiceImageTags">
    <vt:lpwstr/>
  </property>
</Properties>
</file>