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S:\01-SLOVENSKO\holcikovce\OcU\Pesl\vykaz vymer\"/>
    </mc:Choice>
  </mc:AlternateContent>
  <xr:revisionPtr revIDLastSave="0" documentId="8_{4FCE50AB-A7CD-4106-878B-9E16E1B975E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kapitulácia stavby" sheetId="1" r:id="rId1"/>
    <sheet name="SO01 - STAVEBNÉ ÚPRAVY ČOV" sheetId="2" r:id="rId2"/>
    <sheet name="PS01 - STROJNOTECHNOLOGIC..." sheetId="3" r:id="rId3"/>
    <sheet name="PS02 - ELEKTROINŠTALÁCIA" sheetId="4" r:id="rId4"/>
  </sheets>
  <definedNames>
    <definedName name="_xlnm.Print_Titles" localSheetId="2">'PS01 - STROJNOTECHNOLOGIC...'!$108:$108</definedName>
    <definedName name="_xlnm.Print_Titles" localSheetId="3">'PS02 - ELEKTROINŠTALÁCIA'!$110:$110</definedName>
    <definedName name="_xlnm.Print_Titles" localSheetId="0">'Rekapitulácia stavby'!$85:$85</definedName>
    <definedName name="_xlnm.Print_Titles" localSheetId="1">'SO01 - STAVEBNÉ ÚPRAVY ČOV'!$119:$119</definedName>
    <definedName name="_xlnm.Print_Area" localSheetId="2">'PS01 - STROJNOTECHNOLOGIC...'!$C$4:$Q$70,'PS01 - STROJNOTECHNOLOGIC...'!$C$76:$Q$92,'PS01 - STROJNOTECHNOLOGIC...'!$C$98:$Q$148</definedName>
    <definedName name="_xlnm.Print_Area" localSheetId="3">'PS02 - ELEKTROINŠTALÁCIA'!$C$4:$Q$70,'PS02 - ELEKTROINŠTALÁCIA'!$C$76:$Q$94,'PS02 - ELEKTROINŠTALÁCIA'!$C$100:$Q$122</definedName>
    <definedName name="_xlnm.Print_Area" localSheetId="0">'Rekapitulácia stavby'!$C$4:$AP$70,'Rekapitulácia stavby'!$C$76:$AP$94</definedName>
    <definedName name="_xlnm.Print_Area" localSheetId="1">'SO01 - STAVEBNÉ ÚPRAVY ČOV'!$C$4:$Q$70,'SO01 - STAVEBNÉ ÚPRAVY ČOV'!$C$76:$Q$103,'SO01 - STAVEBNÉ ÚPRAVY ČOV'!$C$109:$Q$160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F119" i="4" l="1"/>
  <c r="BF120" i="4"/>
  <c r="BF121" i="4"/>
  <c r="BF122" i="4"/>
  <c r="AY90" i="1"/>
  <c r="AX90" i="1"/>
  <c r="BI122" i="4"/>
  <c r="BH122" i="4"/>
  <c r="BG122" i="4"/>
  <c r="BE122" i="4"/>
  <c r="AA122" i="4"/>
  <c r="Y122" i="4"/>
  <c r="W122" i="4"/>
  <c r="BK122" i="4"/>
  <c r="BI121" i="4"/>
  <c r="BH121" i="4"/>
  <c r="BG121" i="4"/>
  <c r="BE121" i="4"/>
  <c r="AA121" i="4"/>
  <c r="Y121" i="4"/>
  <c r="W121" i="4"/>
  <c r="BK121" i="4"/>
  <c r="BI120" i="4"/>
  <c r="BH120" i="4"/>
  <c r="BG120" i="4"/>
  <c r="BE120" i="4"/>
  <c r="AA120" i="4"/>
  <c r="Y120" i="4"/>
  <c r="W120" i="4"/>
  <c r="BK120" i="4"/>
  <c r="BI119" i="4"/>
  <c r="BH119" i="4"/>
  <c r="BG119" i="4"/>
  <c r="BE119" i="4"/>
  <c r="AA119" i="4"/>
  <c r="Y119" i="4"/>
  <c r="W119" i="4"/>
  <c r="BK119" i="4"/>
  <c r="BI118" i="4"/>
  <c r="BH118" i="4"/>
  <c r="BG118" i="4"/>
  <c r="BE118" i="4"/>
  <c r="AA118" i="4"/>
  <c r="Y118" i="4"/>
  <c r="W118" i="4"/>
  <c r="BK118" i="4"/>
  <c r="BF118" i="4"/>
  <c r="BI117" i="4"/>
  <c r="BH117" i="4"/>
  <c r="BG117" i="4"/>
  <c r="BE117" i="4"/>
  <c r="AA117" i="4"/>
  <c r="Y117" i="4"/>
  <c r="W117" i="4"/>
  <c r="BK117" i="4"/>
  <c r="BF117" i="4"/>
  <c r="BI116" i="4"/>
  <c r="BH116" i="4"/>
  <c r="BG116" i="4"/>
  <c r="BE116" i="4"/>
  <c r="AA116" i="4"/>
  <c r="Y116" i="4"/>
  <c r="W116" i="4"/>
  <c r="BK116" i="4"/>
  <c r="BF116" i="4"/>
  <c r="BI115" i="4"/>
  <c r="BH115" i="4"/>
  <c r="BG115" i="4"/>
  <c r="BE115" i="4"/>
  <c r="AA115" i="4"/>
  <c r="Y115" i="4"/>
  <c r="Y113" i="4" s="1"/>
  <c r="Y112" i="4" s="1"/>
  <c r="Y111" i="4" s="1"/>
  <c r="W115" i="4"/>
  <c r="BK115" i="4"/>
  <c r="BF115" i="4"/>
  <c r="BI114" i="4"/>
  <c r="BH114" i="4"/>
  <c r="BG114" i="4"/>
  <c r="BE114" i="4"/>
  <c r="AV90" i="1" s="1"/>
  <c r="AA114" i="4"/>
  <c r="AA113" i="4"/>
  <c r="AA112" i="4" s="1"/>
  <c r="AA111" i="4" s="1"/>
  <c r="Y114" i="4"/>
  <c r="W114" i="4"/>
  <c r="W113" i="4"/>
  <c r="W112" i="4" s="1"/>
  <c r="W111" i="4" s="1"/>
  <c r="AU90" i="1" s="1"/>
  <c r="BK114" i="4"/>
  <c r="BF114" i="4"/>
  <c r="BA90" i="1" s="1"/>
  <c r="F105" i="4"/>
  <c r="F103" i="4"/>
  <c r="AS90" i="1"/>
  <c r="F81" i="4"/>
  <c r="F79" i="4"/>
  <c r="O21" i="4"/>
  <c r="E21" i="4"/>
  <c r="M108" i="4" s="1"/>
  <c r="O20" i="4"/>
  <c r="O18" i="4"/>
  <c r="E18" i="4"/>
  <c r="M83" i="4" s="1"/>
  <c r="O17" i="4"/>
  <c r="O15" i="4"/>
  <c r="E15" i="4"/>
  <c r="F108" i="4" s="1"/>
  <c r="F84" i="4"/>
  <c r="O14" i="4"/>
  <c r="O12" i="4"/>
  <c r="E12" i="4"/>
  <c r="F107" i="4"/>
  <c r="F83" i="4"/>
  <c r="O11" i="4"/>
  <c r="M81" i="4"/>
  <c r="F6" i="4"/>
  <c r="F102" i="4" s="1"/>
  <c r="F78" i="4"/>
  <c r="AY89" i="1"/>
  <c r="AX89" i="1"/>
  <c r="BI148" i="3"/>
  <c r="BH148" i="3"/>
  <c r="BG148" i="3"/>
  <c r="BE148" i="3"/>
  <c r="AA148" i="3"/>
  <c r="Y148" i="3"/>
  <c r="W148" i="3"/>
  <c r="BK148" i="3"/>
  <c r="BF148" i="3"/>
  <c r="BI147" i="3"/>
  <c r="BH147" i="3"/>
  <c r="BG147" i="3"/>
  <c r="BE147" i="3"/>
  <c r="AA147" i="3"/>
  <c r="Y147" i="3"/>
  <c r="W147" i="3"/>
  <c r="BK147" i="3"/>
  <c r="BF147" i="3"/>
  <c r="BI146" i="3"/>
  <c r="BH146" i="3"/>
  <c r="BG146" i="3"/>
  <c r="BE146" i="3"/>
  <c r="AA146" i="3"/>
  <c r="Y146" i="3"/>
  <c r="W146" i="3"/>
  <c r="BK146" i="3"/>
  <c r="BF146" i="3"/>
  <c r="BI145" i="3"/>
  <c r="BH145" i="3"/>
  <c r="BG145" i="3"/>
  <c r="BE145" i="3"/>
  <c r="AA145" i="3"/>
  <c r="Y145" i="3"/>
  <c r="W145" i="3"/>
  <c r="BK145" i="3"/>
  <c r="BF145" i="3"/>
  <c r="BI144" i="3"/>
  <c r="BH144" i="3"/>
  <c r="BG144" i="3"/>
  <c r="BE144" i="3"/>
  <c r="AA144" i="3"/>
  <c r="Y144" i="3"/>
  <c r="W144" i="3"/>
  <c r="BK144" i="3"/>
  <c r="BF144" i="3"/>
  <c r="BI143" i="3"/>
  <c r="BH143" i="3"/>
  <c r="BG143" i="3"/>
  <c r="BE143" i="3"/>
  <c r="AA143" i="3"/>
  <c r="Y143" i="3"/>
  <c r="W143" i="3"/>
  <c r="BK143" i="3"/>
  <c r="BF143" i="3"/>
  <c r="BI142" i="3"/>
  <c r="BH142" i="3"/>
  <c r="BG142" i="3"/>
  <c r="BE142" i="3"/>
  <c r="AA142" i="3"/>
  <c r="Y142" i="3"/>
  <c r="W142" i="3"/>
  <c r="BK142" i="3"/>
  <c r="BF142" i="3"/>
  <c r="BI141" i="3"/>
  <c r="BH141" i="3"/>
  <c r="BG141" i="3"/>
  <c r="BE141" i="3"/>
  <c r="AA141" i="3"/>
  <c r="Y141" i="3"/>
  <c r="W141" i="3"/>
  <c r="BK141" i="3"/>
  <c r="BF141" i="3"/>
  <c r="BI140" i="3"/>
  <c r="BH140" i="3"/>
  <c r="BG140" i="3"/>
  <c r="BE140" i="3"/>
  <c r="AA140" i="3"/>
  <c r="Y140" i="3"/>
  <c r="W140" i="3"/>
  <c r="BK140" i="3"/>
  <c r="BF140" i="3"/>
  <c r="BI139" i="3"/>
  <c r="BH139" i="3"/>
  <c r="BG139" i="3"/>
  <c r="BE139" i="3"/>
  <c r="AA139" i="3"/>
  <c r="Y139" i="3"/>
  <c r="W139" i="3"/>
  <c r="BK139" i="3"/>
  <c r="BF139" i="3"/>
  <c r="BI138" i="3"/>
  <c r="BH138" i="3"/>
  <c r="BG138" i="3"/>
  <c r="BE138" i="3"/>
  <c r="AA138" i="3"/>
  <c r="Y138" i="3"/>
  <c r="W138" i="3"/>
  <c r="BK138" i="3"/>
  <c r="BF138" i="3"/>
  <c r="BI137" i="3"/>
  <c r="BH137" i="3"/>
  <c r="BG137" i="3"/>
  <c r="BE137" i="3"/>
  <c r="AA137" i="3"/>
  <c r="Y137" i="3"/>
  <c r="W137" i="3"/>
  <c r="BK137" i="3"/>
  <c r="BF137" i="3"/>
  <c r="BI136" i="3"/>
  <c r="BH136" i="3"/>
  <c r="BG136" i="3"/>
  <c r="BE136" i="3"/>
  <c r="AA136" i="3"/>
  <c r="Y136" i="3"/>
  <c r="W136" i="3"/>
  <c r="BK136" i="3"/>
  <c r="BF136" i="3"/>
  <c r="BI135" i="3"/>
  <c r="BH135" i="3"/>
  <c r="BG135" i="3"/>
  <c r="BE135" i="3"/>
  <c r="AA135" i="3"/>
  <c r="Y135" i="3"/>
  <c r="W135" i="3"/>
  <c r="BK135" i="3"/>
  <c r="BF135" i="3"/>
  <c r="BI134" i="3"/>
  <c r="BH134" i="3"/>
  <c r="BG134" i="3"/>
  <c r="BE134" i="3"/>
  <c r="AA134" i="3"/>
  <c r="Y134" i="3"/>
  <c r="W134" i="3"/>
  <c r="BK134" i="3"/>
  <c r="BF134" i="3"/>
  <c r="BI133" i="3"/>
  <c r="BH133" i="3"/>
  <c r="BG133" i="3"/>
  <c r="BE133" i="3"/>
  <c r="AA133" i="3"/>
  <c r="Y133" i="3"/>
  <c r="W133" i="3"/>
  <c r="BK133" i="3"/>
  <c r="BF133" i="3"/>
  <c r="BI132" i="3"/>
  <c r="BH132" i="3"/>
  <c r="BG132" i="3"/>
  <c r="BE132" i="3"/>
  <c r="AA132" i="3"/>
  <c r="Y132" i="3"/>
  <c r="W132" i="3"/>
  <c r="BK132" i="3"/>
  <c r="BF132" i="3"/>
  <c r="BI131" i="3"/>
  <c r="BH131" i="3"/>
  <c r="BG131" i="3"/>
  <c r="BE131" i="3"/>
  <c r="AA131" i="3"/>
  <c r="Y131" i="3"/>
  <c r="W131" i="3"/>
  <c r="BK131" i="3"/>
  <c r="BF131" i="3"/>
  <c r="BI130" i="3"/>
  <c r="BH130" i="3"/>
  <c r="BG130" i="3"/>
  <c r="BE130" i="3"/>
  <c r="AA130" i="3"/>
  <c r="Y130" i="3"/>
  <c r="W130" i="3"/>
  <c r="BK130" i="3"/>
  <c r="BF130" i="3"/>
  <c r="BI129" i="3"/>
  <c r="BH129" i="3"/>
  <c r="BG129" i="3"/>
  <c r="BE129" i="3"/>
  <c r="AA129" i="3"/>
  <c r="Y129" i="3"/>
  <c r="W129" i="3"/>
  <c r="BK129" i="3"/>
  <c r="BF129" i="3"/>
  <c r="BI128" i="3"/>
  <c r="BH128" i="3"/>
  <c r="BG128" i="3"/>
  <c r="BE128" i="3"/>
  <c r="AA128" i="3"/>
  <c r="Y128" i="3"/>
  <c r="W128" i="3"/>
  <c r="BK128" i="3"/>
  <c r="BF128" i="3"/>
  <c r="BI127" i="3"/>
  <c r="BH127" i="3"/>
  <c r="BG127" i="3"/>
  <c r="BE127" i="3"/>
  <c r="AA127" i="3"/>
  <c r="Y127" i="3"/>
  <c r="W127" i="3"/>
  <c r="BK127" i="3"/>
  <c r="BF127" i="3"/>
  <c r="BI126" i="3"/>
  <c r="BH126" i="3"/>
  <c r="BG126" i="3"/>
  <c r="BE126" i="3"/>
  <c r="AA126" i="3"/>
  <c r="Y126" i="3"/>
  <c r="W126" i="3"/>
  <c r="BK126" i="3"/>
  <c r="BF126" i="3"/>
  <c r="BI125" i="3"/>
  <c r="BH125" i="3"/>
  <c r="BG125" i="3"/>
  <c r="BE125" i="3"/>
  <c r="AA125" i="3"/>
  <c r="Y125" i="3"/>
  <c r="W125" i="3"/>
  <c r="BK125" i="3"/>
  <c r="BF125" i="3"/>
  <c r="BI124" i="3"/>
  <c r="BH124" i="3"/>
  <c r="BG124" i="3"/>
  <c r="BE124" i="3"/>
  <c r="AA124" i="3"/>
  <c r="Y124" i="3"/>
  <c r="W124" i="3"/>
  <c r="BK124" i="3"/>
  <c r="BF124" i="3"/>
  <c r="BI123" i="3"/>
  <c r="BH123" i="3"/>
  <c r="BG123" i="3"/>
  <c r="BE123" i="3"/>
  <c r="AA123" i="3"/>
  <c r="Y123" i="3"/>
  <c r="W123" i="3"/>
  <c r="BK123" i="3"/>
  <c r="BF123" i="3"/>
  <c r="BI122" i="3"/>
  <c r="BH122" i="3"/>
  <c r="BG122" i="3"/>
  <c r="BE122" i="3"/>
  <c r="AA122" i="3"/>
  <c r="Y122" i="3"/>
  <c r="W122" i="3"/>
  <c r="BK122" i="3"/>
  <c r="BF122" i="3"/>
  <c r="BI121" i="3"/>
  <c r="BH121" i="3"/>
  <c r="BG121" i="3"/>
  <c r="BE121" i="3"/>
  <c r="AA121" i="3"/>
  <c r="Y121" i="3"/>
  <c r="W121" i="3"/>
  <c r="BK121" i="3"/>
  <c r="BF121" i="3"/>
  <c r="BI120" i="3"/>
  <c r="BH120" i="3"/>
  <c r="BG120" i="3"/>
  <c r="BE120" i="3"/>
  <c r="AA120" i="3"/>
  <c r="Y120" i="3"/>
  <c r="W120" i="3"/>
  <c r="BK120" i="3"/>
  <c r="BF120" i="3"/>
  <c r="BI119" i="3"/>
  <c r="BH119" i="3"/>
  <c r="BG119" i="3"/>
  <c r="BE119" i="3"/>
  <c r="AA119" i="3"/>
  <c r="Y119" i="3"/>
  <c r="W119" i="3"/>
  <c r="BK119" i="3"/>
  <c r="BF119" i="3"/>
  <c r="BI118" i="3"/>
  <c r="BH118" i="3"/>
  <c r="BG118" i="3"/>
  <c r="BE118" i="3"/>
  <c r="AA118" i="3"/>
  <c r="Y118" i="3"/>
  <c r="W118" i="3"/>
  <c r="BK118" i="3"/>
  <c r="BF118" i="3"/>
  <c r="BI117" i="3"/>
  <c r="BH117" i="3"/>
  <c r="BG117" i="3"/>
  <c r="BE117" i="3"/>
  <c r="AA117" i="3"/>
  <c r="Y117" i="3"/>
  <c r="W117" i="3"/>
  <c r="BK117" i="3"/>
  <c r="BF117" i="3"/>
  <c r="BI116" i="3"/>
  <c r="BH116" i="3"/>
  <c r="BG116" i="3"/>
  <c r="BE116" i="3"/>
  <c r="AA116" i="3"/>
  <c r="Y116" i="3"/>
  <c r="W116" i="3"/>
  <c r="BK116" i="3"/>
  <c r="BF116" i="3"/>
  <c r="BI115" i="3"/>
  <c r="BH115" i="3"/>
  <c r="BG115" i="3"/>
  <c r="BE115" i="3"/>
  <c r="AA115" i="3"/>
  <c r="Y115" i="3"/>
  <c r="W115" i="3"/>
  <c r="BK115" i="3"/>
  <c r="BF115" i="3"/>
  <c r="BI114" i="3"/>
  <c r="BH114" i="3"/>
  <c r="BG114" i="3"/>
  <c r="BE114" i="3"/>
  <c r="AA114" i="3"/>
  <c r="Y114" i="3"/>
  <c r="W114" i="3"/>
  <c r="BK114" i="3"/>
  <c r="BF114" i="3"/>
  <c r="BI113" i="3"/>
  <c r="BH113" i="3"/>
  <c r="BG113" i="3"/>
  <c r="BE113" i="3"/>
  <c r="AA113" i="3"/>
  <c r="Y113" i="3"/>
  <c r="W113" i="3"/>
  <c r="BK113" i="3"/>
  <c r="BF113" i="3"/>
  <c r="BI112" i="3"/>
  <c r="BH112" i="3"/>
  <c r="BG112" i="3"/>
  <c r="BE112" i="3"/>
  <c r="AA112" i="3"/>
  <c r="Y112" i="3"/>
  <c r="Y109" i="3" s="1"/>
  <c r="W112" i="3"/>
  <c r="BK112" i="3"/>
  <c r="BF112" i="3"/>
  <c r="BI111" i="3"/>
  <c r="H36" i="3" s="1"/>
  <c r="BD89" i="1" s="1"/>
  <c r="BH111" i="3"/>
  <c r="BG111" i="3"/>
  <c r="BE111" i="3"/>
  <c r="AA111" i="3"/>
  <c r="AA109" i="3" s="1"/>
  <c r="Y111" i="3"/>
  <c r="W111" i="3"/>
  <c r="BK111" i="3"/>
  <c r="BF111" i="3"/>
  <c r="BI110" i="3"/>
  <c r="BH110" i="3"/>
  <c r="BG110" i="3"/>
  <c r="H34" i="3" s="1"/>
  <c r="BB89" i="1" s="1"/>
  <c r="BE110" i="3"/>
  <c r="AV89" i="1" s="1"/>
  <c r="AA110" i="3"/>
  <c r="Y110" i="3"/>
  <c r="W110" i="3"/>
  <c r="W109" i="3" s="1"/>
  <c r="AU89" i="1" s="1"/>
  <c r="BK110" i="3"/>
  <c r="BF110" i="3"/>
  <c r="F103" i="3"/>
  <c r="F101" i="3"/>
  <c r="AS89" i="1"/>
  <c r="F81" i="3"/>
  <c r="F79" i="3"/>
  <c r="O21" i="3"/>
  <c r="E21" i="3"/>
  <c r="M106" i="3" s="1"/>
  <c r="M84" i="3"/>
  <c r="O20" i="3"/>
  <c r="O18" i="3"/>
  <c r="E18" i="3"/>
  <c r="M83" i="3" s="1"/>
  <c r="M105" i="3"/>
  <c r="O17" i="3"/>
  <c r="O15" i="3"/>
  <c r="E15" i="3"/>
  <c r="F84" i="3" s="1"/>
  <c r="F106" i="3"/>
  <c r="O14" i="3"/>
  <c r="O12" i="3"/>
  <c r="E12" i="3"/>
  <c r="F105" i="3"/>
  <c r="F83" i="3"/>
  <c r="O11" i="3"/>
  <c r="M103" i="3"/>
  <c r="F6" i="3"/>
  <c r="F78" i="3" s="1"/>
  <c r="F100" i="3"/>
  <c r="AY88" i="1"/>
  <c r="AX88" i="1"/>
  <c r="BI160" i="2"/>
  <c r="BH160" i="2"/>
  <c r="BG160" i="2"/>
  <c r="BE160" i="2"/>
  <c r="AA160" i="2"/>
  <c r="Y160" i="2"/>
  <c r="W160" i="2"/>
  <c r="BK160" i="2"/>
  <c r="BF160" i="2"/>
  <c r="BI159" i="2"/>
  <c r="BH159" i="2"/>
  <c r="BG159" i="2"/>
  <c r="BE159" i="2"/>
  <c r="AA159" i="2"/>
  <c r="Y159" i="2"/>
  <c r="W159" i="2"/>
  <c r="BK159" i="2"/>
  <c r="BF159" i="2"/>
  <c r="BI158" i="2"/>
  <c r="BH158" i="2"/>
  <c r="BG158" i="2"/>
  <c r="BE158" i="2"/>
  <c r="AA158" i="2"/>
  <c r="Y158" i="2"/>
  <c r="W158" i="2"/>
  <c r="BK158" i="2"/>
  <c r="BF158" i="2"/>
  <c r="BI157" i="2"/>
  <c r="BH157" i="2"/>
  <c r="BG157" i="2"/>
  <c r="BE157" i="2"/>
  <c r="AA157" i="2"/>
  <c r="Y157" i="2"/>
  <c r="W157" i="2"/>
  <c r="BK157" i="2"/>
  <c r="BF157" i="2"/>
  <c r="BI156" i="2"/>
  <c r="BH156" i="2"/>
  <c r="BG156" i="2"/>
  <c r="BE156" i="2"/>
  <c r="AA156" i="2"/>
  <c r="Y156" i="2"/>
  <c r="W156" i="2"/>
  <c r="BK156" i="2"/>
  <c r="BF156" i="2"/>
  <c r="BI155" i="2"/>
  <c r="BH155" i="2"/>
  <c r="BG155" i="2"/>
  <c r="BE155" i="2"/>
  <c r="AA155" i="2"/>
  <c r="Y155" i="2"/>
  <c r="W155" i="2"/>
  <c r="BK155" i="2"/>
  <c r="BF155" i="2"/>
  <c r="BI154" i="2"/>
  <c r="BH154" i="2"/>
  <c r="BG154" i="2"/>
  <c r="BE154" i="2"/>
  <c r="AA154" i="2"/>
  <c r="Y154" i="2"/>
  <c r="W154" i="2"/>
  <c r="BK154" i="2"/>
  <c r="BF154" i="2"/>
  <c r="BI153" i="2"/>
  <c r="BH153" i="2"/>
  <c r="BG153" i="2"/>
  <c r="BE153" i="2"/>
  <c r="AA153" i="2"/>
  <c r="AA152" i="2"/>
  <c r="AA151" i="2" s="1"/>
  <c r="Y153" i="2"/>
  <c r="Y152" i="2" s="1"/>
  <c r="Y151" i="2" s="1"/>
  <c r="W153" i="2"/>
  <c r="W152" i="2" s="1"/>
  <c r="W151" i="2" s="1"/>
  <c r="BK153" i="2"/>
  <c r="BF153" i="2"/>
  <c r="BI150" i="2"/>
  <c r="BH150" i="2"/>
  <c r="BG150" i="2"/>
  <c r="BE150" i="2"/>
  <c r="AA150" i="2"/>
  <c r="Y150" i="2"/>
  <c r="W150" i="2"/>
  <c r="BK150" i="2"/>
  <c r="BF150" i="2"/>
  <c r="BI149" i="2"/>
  <c r="BH149" i="2"/>
  <c r="BG149" i="2"/>
  <c r="BE149" i="2"/>
  <c r="AA149" i="2"/>
  <c r="AA148" i="2"/>
  <c r="Y149" i="2"/>
  <c r="Y148" i="2"/>
  <c r="W149" i="2"/>
  <c r="W148" i="2"/>
  <c r="BK149" i="2"/>
  <c r="BK148" i="2" s="1"/>
  <c r="BF149" i="2"/>
  <c r="BI147" i="2"/>
  <c r="BH147" i="2"/>
  <c r="BG147" i="2"/>
  <c r="BE147" i="2"/>
  <c r="AA147" i="2"/>
  <c r="Y147" i="2"/>
  <c r="Y145" i="2" s="1"/>
  <c r="W147" i="2"/>
  <c r="BK147" i="2"/>
  <c r="BF147" i="2"/>
  <c r="BI146" i="2"/>
  <c r="BH146" i="2"/>
  <c r="BG146" i="2"/>
  <c r="BE146" i="2"/>
  <c r="AA146" i="2"/>
  <c r="AA145" i="2"/>
  <c r="Y146" i="2"/>
  <c r="W146" i="2"/>
  <c r="W145" i="2" s="1"/>
  <c r="BK146" i="2"/>
  <c r="BK145" i="2" s="1"/>
  <c r="BF146" i="2"/>
  <c r="BI144" i="2"/>
  <c r="BH144" i="2"/>
  <c r="BG144" i="2"/>
  <c r="BE144" i="2"/>
  <c r="AA144" i="2"/>
  <c r="AA143" i="2" s="1"/>
  <c r="Y144" i="2"/>
  <c r="Y143" i="2"/>
  <c r="W144" i="2"/>
  <c r="W143" i="2" s="1"/>
  <c r="BK144" i="2"/>
  <c r="BK143" i="2"/>
  <c r="BF144" i="2"/>
  <c r="BI142" i="2"/>
  <c r="BH142" i="2"/>
  <c r="BG142" i="2"/>
  <c r="BE142" i="2"/>
  <c r="AA142" i="2"/>
  <c r="AA140" i="2" s="1"/>
  <c r="Y142" i="2"/>
  <c r="W142" i="2"/>
  <c r="BK142" i="2"/>
  <c r="BF142" i="2"/>
  <c r="BI141" i="2"/>
  <c r="BH141" i="2"/>
  <c r="BG141" i="2"/>
  <c r="BE141" i="2"/>
  <c r="AA141" i="2"/>
  <c r="Y141" i="2"/>
  <c r="Y140" i="2" s="1"/>
  <c r="W141" i="2"/>
  <c r="W140" i="2"/>
  <c r="BK141" i="2"/>
  <c r="BF141" i="2"/>
  <c r="BI139" i="2"/>
  <c r="BH139" i="2"/>
  <c r="BG139" i="2"/>
  <c r="BE139" i="2"/>
  <c r="AA139" i="2"/>
  <c r="AA138" i="2"/>
  <c r="Y139" i="2"/>
  <c r="Y138" i="2"/>
  <c r="W139" i="2"/>
  <c r="W138" i="2"/>
  <c r="BK139" i="2"/>
  <c r="BK138" i="2" s="1"/>
  <c r="BF139" i="2"/>
  <c r="BI137" i="2"/>
  <c r="BH137" i="2"/>
  <c r="BG137" i="2"/>
  <c r="BE137" i="2"/>
  <c r="AA137" i="2"/>
  <c r="AA136" i="2"/>
  <c r="Y137" i="2"/>
  <c r="Y136" i="2" s="1"/>
  <c r="W137" i="2"/>
  <c r="W136" i="2"/>
  <c r="BK137" i="2"/>
  <c r="BK136" i="2" s="1"/>
  <c r="BF137" i="2"/>
  <c r="BI135" i="2"/>
  <c r="BH135" i="2"/>
  <c r="BG135" i="2"/>
  <c r="BE135" i="2"/>
  <c r="AA135" i="2"/>
  <c r="Y135" i="2"/>
  <c r="W135" i="2"/>
  <c r="W132" i="2" s="1"/>
  <c r="BK135" i="2"/>
  <c r="BF135" i="2"/>
  <c r="BI134" i="2"/>
  <c r="BH134" i="2"/>
  <c r="BG134" i="2"/>
  <c r="BE134" i="2"/>
  <c r="AA134" i="2"/>
  <c r="Y134" i="2"/>
  <c r="W134" i="2"/>
  <c r="BK134" i="2"/>
  <c r="BF134" i="2"/>
  <c r="BI133" i="2"/>
  <c r="BH133" i="2"/>
  <c r="BG133" i="2"/>
  <c r="BE133" i="2"/>
  <c r="AA133" i="2"/>
  <c r="AA132" i="2"/>
  <c r="Y133" i="2"/>
  <c r="Y132" i="2" s="1"/>
  <c r="W133" i="2"/>
  <c r="BK133" i="2"/>
  <c r="BF133" i="2"/>
  <c r="BI131" i="2"/>
  <c r="BH131" i="2"/>
  <c r="BG131" i="2"/>
  <c r="BE131" i="2"/>
  <c r="AA131" i="2"/>
  <c r="Y131" i="2"/>
  <c r="W131" i="2"/>
  <c r="BK131" i="2"/>
  <c r="BF131" i="2"/>
  <c r="BI130" i="2"/>
  <c r="BH130" i="2"/>
  <c r="BG130" i="2"/>
  <c r="BE130" i="2"/>
  <c r="AA130" i="2"/>
  <c r="Y130" i="2"/>
  <c r="W130" i="2"/>
  <c r="BK130" i="2"/>
  <c r="BF130" i="2"/>
  <c r="BI129" i="2"/>
  <c r="BH129" i="2"/>
  <c r="BG129" i="2"/>
  <c r="BE129" i="2"/>
  <c r="AA129" i="2"/>
  <c r="Y129" i="2"/>
  <c r="W129" i="2"/>
  <c r="BK129" i="2"/>
  <c r="BF129" i="2"/>
  <c r="BI128" i="2"/>
  <c r="BH128" i="2"/>
  <c r="BG128" i="2"/>
  <c r="BE128" i="2"/>
  <c r="AA128" i="2"/>
  <c r="Y128" i="2"/>
  <c r="W128" i="2"/>
  <c r="BK128" i="2"/>
  <c r="BF128" i="2"/>
  <c r="BI127" i="2"/>
  <c r="BH127" i="2"/>
  <c r="BG127" i="2"/>
  <c r="H34" i="2" s="1"/>
  <c r="BB88" i="1" s="1"/>
  <c r="BE127" i="2"/>
  <c r="AA127" i="2"/>
  <c r="Y127" i="2"/>
  <c r="W127" i="2"/>
  <c r="BK127" i="2"/>
  <c r="BF127" i="2"/>
  <c r="BI126" i="2"/>
  <c r="BH126" i="2"/>
  <c r="BG126" i="2"/>
  <c r="BE126" i="2"/>
  <c r="AA126" i="2"/>
  <c r="AA122" i="2" s="1"/>
  <c r="AA121" i="2" s="1"/>
  <c r="Y126" i="2"/>
  <c r="W126" i="2"/>
  <c r="BK126" i="2"/>
  <c r="BF126" i="2"/>
  <c r="BI125" i="2"/>
  <c r="BH125" i="2"/>
  <c r="BG125" i="2"/>
  <c r="BE125" i="2"/>
  <c r="AA125" i="2"/>
  <c r="Y125" i="2"/>
  <c r="Y122" i="2" s="1"/>
  <c r="W125" i="2"/>
  <c r="BK125" i="2"/>
  <c r="BF125" i="2"/>
  <c r="BI124" i="2"/>
  <c r="BH124" i="2"/>
  <c r="BG124" i="2"/>
  <c r="BE124" i="2"/>
  <c r="AV88" i="1" s="1"/>
  <c r="AA124" i="2"/>
  <c r="Y124" i="2"/>
  <c r="W124" i="2"/>
  <c r="BK124" i="2"/>
  <c r="BF124" i="2"/>
  <c r="BI123" i="2"/>
  <c r="BH123" i="2"/>
  <c r="BG123" i="2"/>
  <c r="BE123" i="2"/>
  <c r="AZ88" i="1" s="1"/>
  <c r="AA123" i="2"/>
  <c r="Y123" i="2"/>
  <c r="W123" i="2"/>
  <c r="W122" i="2" s="1"/>
  <c r="W121" i="2" s="1"/>
  <c r="W120" i="2" s="1"/>
  <c r="AU88" i="1" s="1"/>
  <c r="AU87" i="1" s="1"/>
  <c r="BK123" i="2"/>
  <c r="BF123" i="2"/>
  <c r="F114" i="2"/>
  <c r="F112" i="2"/>
  <c r="AS88" i="1"/>
  <c r="AS87" i="1" s="1"/>
  <c r="F81" i="2"/>
  <c r="F79" i="2"/>
  <c r="O21" i="2"/>
  <c r="E21" i="2"/>
  <c r="M117" i="2" s="1"/>
  <c r="M84" i="2"/>
  <c r="O20" i="2"/>
  <c r="O18" i="2"/>
  <c r="E18" i="2"/>
  <c r="M83" i="2" s="1"/>
  <c r="M116" i="2"/>
  <c r="O17" i="2"/>
  <c r="O15" i="2"/>
  <c r="E15" i="2"/>
  <c r="F117" i="2" s="1"/>
  <c r="O14" i="2"/>
  <c r="O12" i="2"/>
  <c r="E12" i="2"/>
  <c r="F83" i="2" s="1"/>
  <c r="O11" i="2"/>
  <c r="M81" i="2"/>
  <c r="M114" i="2"/>
  <c r="F6" i="2"/>
  <c r="F111" i="2" s="1"/>
  <c r="AM83" i="1"/>
  <c r="L83" i="1"/>
  <c r="AM82" i="1"/>
  <c r="L82" i="1"/>
  <c r="AM80" i="1"/>
  <c r="L80" i="1"/>
  <c r="L78" i="1"/>
  <c r="L77" i="1"/>
  <c r="H34" i="4" l="1"/>
  <c r="BB90" i="1" s="1"/>
  <c r="H36" i="4"/>
  <c r="BD90" i="1" s="1"/>
  <c r="H35" i="4"/>
  <c r="BC90" i="1" s="1"/>
  <c r="BK113" i="4"/>
  <c r="BK112" i="4" s="1"/>
  <c r="BK109" i="3"/>
  <c r="H35" i="3"/>
  <c r="BC89" i="1" s="1"/>
  <c r="H35" i="2"/>
  <c r="BC88" i="1" s="1"/>
  <c r="BC87" i="1" s="1"/>
  <c r="AY87" i="1" s="1"/>
  <c r="BK132" i="2"/>
  <c r="BK140" i="2"/>
  <c r="BK152" i="2"/>
  <c r="BK122" i="2"/>
  <c r="BK121" i="2" s="1"/>
  <c r="H36" i="2"/>
  <c r="BD88" i="1" s="1"/>
  <c r="BD87" i="1" s="1"/>
  <c r="W35" i="1" s="1"/>
  <c r="M105" i="4"/>
  <c r="BK151" i="2"/>
  <c r="BB87" i="1"/>
  <c r="Y121" i="2"/>
  <c r="Y120" i="2" s="1"/>
  <c r="AT88" i="1"/>
  <c r="AA120" i="2"/>
  <c r="AW88" i="1"/>
  <c r="BA88" i="1"/>
  <c r="AW89" i="1"/>
  <c r="AT89" i="1" s="1"/>
  <c r="BA89" i="1"/>
  <c r="F116" i="2"/>
  <c r="M107" i="4"/>
  <c r="AW90" i="1"/>
  <c r="AT90" i="1" s="1"/>
  <c r="AZ90" i="1"/>
  <c r="M81" i="3"/>
  <c r="F78" i="2"/>
  <c r="F84" i="2"/>
  <c r="M84" i="4"/>
  <c r="AZ89" i="1"/>
  <c r="AZ87" i="1" l="1"/>
  <c r="AV87" i="1" s="1"/>
  <c r="W34" i="1"/>
  <c r="W33" i="1"/>
  <c r="AX87" i="1"/>
  <c r="BA87" i="1"/>
  <c r="BK111" i="4"/>
  <c r="BK120" i="2"/>
  <c r="AW87" i="1" l="1"/>
  <c r="AT87" i="1" s="1"/>
</calcChain>
</file>

<file path=xl/sharedStrings.xml><?xml version="1.0" encoding="utf-8"?>
<sst xmlns="http://schemas.openxmlformats.org/spreadsheetml/2006/main" count="1644" uniqueCount="377">
  <si>
    <t>2012</t>
  </si>
  <si>
    <t>Hárok obsahuje:</t>
  </si>
  <si>
    <t>1) Súhrnný list stavby</t>
  </si>
  <si>
    <t>2) Rekapitulácia objektov</t>
  </si>
  <si>
    <t>2.0</t>
  </si>
  <si>
    <t/>
  </si>
  <si>
    <t>False</t>
  </si>
  <si>
    <t>optimalizované pre tlač zostáv vo formáte A4 - na výšku</t>
  </si>
  <si>
    <t>&gt;&gt;  skryté stĺpce  &lt;&lt;</t>
  </si>
  <si>
    <t>0,001</t>
  </si>
  <si>
    <t>20</t>
  </si>
  <si>
    <t>SÚHRNNÝ LIST STAVBY</t>
  </si>
  <si>
    <t>v ---  nižšie sa nachádzajú doplnkové a pomocné údaje k zostavám  --- v</t>
  </si>
  <si>
    <t>Kód:</t>
  </si>
  <si>
    <t>Holcikovce</t>
  </si>
  <si>
    <t>Stavba:</t>
  </si>
  <si>
    <t>REKONŠTRUKCIA ČOV TYPU 2XPESL25</t>
  </si>
  <si>
    <t>JKSO:</t>
  </si>
  <si>
    <t>KS:</t>
  </si>
  <si>
    <t>Miesto:</t>
  </si>
  <si>
    <t xml:space="preserve"> </t>
  </si>
  <si>
    <t>Dátum:</t>
  </si>
  <si>
    <t>Objednávateľ:</t>
  </si>
  <si>
    <t>IČO:</t>
  </si>
  <si>
    <t>IČO DPH:</t>
  </si>
  <si>
    <t>Zhotoviteľ:</t>
  </si>
  <si>
    <t>Projektant:</t>
  </si>
  <si>
    <t>Ing. Milan Bizub, MARMI s.r.o.</t>
  </si>
  <si>
    <t>True</t>
  </si>
  <si>
    <t>0,01</t>
  </si>
  <si>
    <t>Spracovateľ:</t>
  </si>
  <si>
    <t>Poznámka:</t>
  </si>
  <si>
    <t>Náklady z rozpočtov</t>
  </si>
  <si>
    <t>Ostatné náklady zo súhrnného listu</t>
  </si>
  <si>
    <t>Cena bez DPH</t>
  </si>
  <si>
    <t>DPH</t>
  </si>
  <si>
    <t>základná</t>
  </si>
  <si>
    <t>z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</si>
  <si>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</si>
  <si>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</si>
  <si>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</si>
  <si>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</si>
  <si>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</si>
  <si>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</si>
  <si>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</si>
  <si>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</si>
  <si>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</si>
  <si>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</si>
  <si>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</si>
  <si>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</si>
  <si>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</si>
  <si>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</si>
  <si>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</si>
  <si>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</si>
  <si>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Objekt</t>
  </si>
  <si>
    <t>Cena bez DPH [EUR]</t>
  </si>
  <si>
    <t>Cena s DPH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</si>
  <si>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</si>
  <si>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</si>
  <si>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</si>
  <si>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</si>
  <si>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</si>
  <si>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</si>
  <si>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</si>
  <si>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</si>
  <si>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</si>
  <si>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</si>
  <si>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</si>
  <si>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</si>
  <si>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</si>
  <si>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</si>
  <si>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</si>
  <si>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</si>
  <si>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</si>
  <si>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{12a16aba-20a1-409c-a7c1-a08591abe072}</t>
  </si>
  <si>
    <t>{00000000-0000-0000-0000-000000000000}</t>
  </si>
  <si>
    <t>/</t>
  </si>
  <si>
    <t>SO01</t>
  </si>
  <si>
    <t>STAVEBNÉ ÚPRAVY ČOV</t>
  </si>
  <si>
    <t>1</t>
  </si>
  <si>
    <t>{632a8e02-19db-4a2e-8e77-5da573867841}</t>
  </si>
  <si>
    <t>PS01</t>
  </si>
  <si>
    <t>STROJNOTECHNOLOGICKÁ ČASŤ ČOV</t>
  </si>
  <si>
    <t>{a7e028bd-524e-46d9-b2b9-10eae599f134}</t>
  </si>
  <si>
    <t>PS02</t>
  </si>
  <si>
    <t>ELEKTROINŠTALÁCIA</t>
  </si>
  <si>
    <t>{a4760090-849f-4436-8cd1-894965652aa5}</t>
  </si>
  <si>
    <t>2) Ostatné náklady zo súhrnného listu</t>
  </si>
  <si>
    <t>Percent. zadanie_x000D_
[% nákladov rozpočtu]</t>
  </si>
  <si>
    <t>Zaradenie nákladov</t>
  </si>
  <si>
    <t>Celkové náklady za stavbu 1) + 2)</t>
  </si>
  <si>
    <t>1) Krycí list rozpočtu</t>
  </si>
  <si>
    <t>2) Rekapitulácia rozpočtu</t>
  </si>
  <si>
    <t>3) Rozpočet</t>
  </si>
  <si>
    <t>Späť na hárok:</t>
  </si>
  <si>
    <t>Rekapitulácia stavby</t>
  </si>
  <si>
    <t>KRYCÍ LIST ROZPOČTU</t>
  </si>
  <si>
    <t>Objekt:</t>
  </si>
  <si>
    <t>SO01 - STAVEBNÉ ÚPRAVY ČOV</t>
  </si>
  <si>
    <t>Náklady z rozpočtu</t>
  </si>
  <si>
    <t>Ostatné náklady</t>
  </si>
  <si>
    <t>REKAPITULÁCIA ROZPOČTU</t>
  </si>
  <si>
    <t>Kód - Popis</t>
  </si>
  <si>
    <t>Cena celkom [EUR]</t>
  </si>
  <si>
    <t>1) Náklady z rozpočtu</t>
  </si>
  <si>
    <t>-1</t>
  </si>
  <si>
    <t>HSV -  Práce a dodávky HSV</t>
  </si>
  <si>
    <t xml:space="preserve">    1 -  Zemné práce</t>
  </si>
  <si>
    <t xml:space="preserve">    2 -  Zakladanie</t>
  </si>
  <si>
    <t xml:space="preserve">    3 -  Zvislé a kompletné konštrukcie</t>
  </si>
  <si>
    <t xml:space="preserve">    4 -  Vodorovné konštrukcie</t>
  </si>
  <si>
    <t xml:space="preserve">    5 - Komunikácie</t>
  </si>
  <si>
    <t xml:space="preserve">    8 -  Rúrové vedenie</t>
  </si>
  <si>
    <t xml:space="preserve">    9 - Ostatné konštrukcie a práce-búranie</t>
  </si>
  <si>
    <t xml:space="preserve">    99 -  Presun hmôt HSV</t>
  </si>
  <si>
    <t>PSV -  Práce a dodávky PSV</t>
  </si>
  <si>
    <t xml:space="preserve">    767 -  Konštrukcie doplnkové kovové</t>
  </si>
  <si>
    <t>2) Ostatné náklady</t>
  </si>
  <si>
    <t>ROZPOČET</t>
  </si>
  <si>
    <t>PČ</t>
  </si>
  <si>
    <t>Typ</t>
  </si>
  <si>
    <t>Popis</t>
  </si>
  <si>
    <t>MJ</t>
  </si>
  <si>
    <t>Množstvo</t>
  </si>
  <si>
    <t>J.cena [EUR]</t>
  </si>
  <si>
    <t>Poznámka</t>
  </si>
  <si>
    <t>J. Nh [h]</t>
  </si>
  <si>
    <t>Nh celkom [h]</t>
  </si>
  <si>
    <t>J. hmotnosť_x000D_
[t]</t>
  </si>
  <si>
    <t>Hmotnosť_x000D_
celkom [t]</t>
  </si>
  <si>
    <t>J. suť [t]</t>
  </si>
  <si>
    <t>Suť Celkom [t]</t>
  </si>
  <si>
    <t>ROZPOCET</t>
  </si>
  <si>
    <t>K</t>
  </si>
  <si>
    <t>131201101</t>
  </si>
  <si>
    <t>Výkop nezapaženej jamy v hornine 3, do 100 m3</t>
  </si>
  <si>
    <t>m3</t>
  </si>
  <si>
    <t>4</t>
  </si>
  <si>
    <t>2</t>
  </si>
  <si>
    <t>1553316924</t>
  </si>
  <si>
    <t>131201109</t>
  </si>
  <si>
    <t>Hĺbenie nezapažených jám a zárezov. Príplatok za lepivosť horniny 3</t>
  </si>
  <si>
    <t>-690011679</t>
  </si>
  <si>
    <t>3</t>
  </si>
  <si>
    <t>132201201</t>
  </si>
  <si>
    <t>Výkop ryhy šírky 600-2000mm horn.3 do 100m3</t>
  </si>
  <si>
    <t>-559424964</t>
  </si>
  <si>
    <t>162301111</t>
  </si>
  <si>
    <t xml:space="preserve">Vodorovné premiestnenie výkopku po nespevnenej ceste z horniny tr.1-4, do 100 m3 na vzdialenosť nad 50 do 500 m </t>
  </si>
  <si>
    <t>-1098109330</t>
  </si>
  <si>
    <t>5</t>
  </si>
  <si>
    <t>167101101</t>
  </si>
  <si>
    <t>Nakladanie neuľahnutého výkopku z hornín tr.1-4 do 100 m3</t>
  </si>
  <si>
    <t>1114558344</t>
  </si>
  <si>
    <t>6</t>
  </si>
  <si>
    <t>171201201</t>
  </si>
  <si>
    <t>Uloženie sypaniny na skládky do 100 m3</t>
  </si>
  <si>
    <t>1808816597</t>
  </si>
  <si>
    <t>7</t>
  </si>
  <si>
    <t>174101001</t>
  </si>
  <si>
    <t>Zásyp sypaninou so zhutnením jám, šachiet, rýh, zárezov alebo okolo objektov do 100 m3</t>
  </si>
  <si>
    <t>-953422875</t>
  </si>
  <si>
    <t>8</t>
  </si>
  <si>
    <t>175101101</t>
  </si>
  <si>
    <t>Obsyp potrubia bez prehodenia sypaniny</t>
  </si>
  <si>
    <t>1741875353</t>
  </si>
  <si>
    <t>9</t>
  </si>
  <si>
    <t>175101109</t>
  </si>
  <si>
    <t>Obsyp potrubia príplatok za prehodenie sypaniny</t>
  </si>
  <si>
    <t>-1051856516</t>
  </si>
  <si>
    <t>10</t>
  </si>
  <si>
    <t>273313612</t>
  </si>
  <si>
    <t>Betón základových dosiek, prostý tr. C 20/25</t>
  </si>
  <si>
    <t>176319500</t>
  </si>
  <si>
    <t>11</t>
  </si>
  <si>
    <t>273362441</t>
  </si>
  <si>
    <t>Výstuž základových dosiek zo zvár. sietí KARI, priemer drôtu 8/8 mm, veľkosť oka 100x100 mm</t>
  </si>
  <si>
    <t>m2</t>
  </si>
  <si>
    <t>-352880666</t>
  </si>
  <si>
    <t>12</t>
  </si>
  <si>
    <t>275313611</t>
  </si>
  <si>
    <t>Betón základových pätiek, prostý tr. C 16/20</t>
  </si>
  <si>
    <t>-998921538</t>
  </si>
  <si>
    <t>13</t>
  </si>
  <si>
    <t>311311951</t>
  </si>
  <si>
    <t>Výplň  dvojplášťovej nádrže betón prostý tr. C 25/30</t>
  </si>
  <si>
    <t>1911020480</t>
  </si>
  <si>
    <t>14</t>
  </si>
  <si>
    <t>451541111</t>
  </si>
  <si>
    <t>Lôžko pod potrubie, stoky a drobné objekty, v otvorenom výkope zo štrkodrvy 0-63 mm</t>
  </si>
  <si>
    <t>-1711955896</t>
  </si>
  <si>
    <t>15</t>
  </si>
  <si>
    <t>564661111</t>
  </si>
  <si>
    <t>Podklad z kameniva hrubého drveného veľ. 0-63 mm s rozprestretím a zhutnením, po zhutnení hr. 200 mm</t>
  </si>
  <si>
    <t>1129180999</t>
  </si>
  <si>
    <t>16</t>
  </si>
  <si>
    <t>564761111</t>
  </si>
  <si>
    <t>Podklad alebo kryt z kameniva hrubého drveného veľ. 0-32 mm s rozprestretím a zhutn.hr. 200 mm</t>
  </si>
  <si>
    <t>1583072350</t>
  </si>
  <si>
    <t>29</t>
  </si>
  <si>
    <t>polVO</t>
  </si>
  <si>
    <t>Zhotovenie výustného objektu</t>
  </si>
  <si>
    <t>kpl</t>
  </si>
  <si>
    <t>837185784</t>
  </si>
  <si>
    <t>17</t>
  </si>
  <si>
    <t>916561111</t>
  </si>
  <si>
    <t>Osadenie záhonového alebo parkového obrubníka betón., do lôžka z bet. pros. tr. C 16/20 s bočnou oporou</t>
  </si>
  <si>
    <t>m</t>
  </si>
  <si>
    <t>71745521</t>
  </si>
  <si>
    <t>18</t>
  </si>
  <si>
    <t>M</t>
  </si>
  <si>
    <t>5921954590</t>
  </si>
  <si>
    <t>Premac obrubník parkový 50x20x5 cm, sivý</t>
  </si>
  <si>
    <t>ks</t>
  </si>
  <si>
    <t>-2105201929</t>
  </si>
  <si>
    <t>19</t>
  </si>
  <si>
    <t>998011001</t>
  </si>
  <si>
    <t>Presun hmôt pre budovy  (801, 803, 812), zvislá konštr. z tehál, tvárnic, z kovu výšky do 6 m</t>
  </si>
  <si>
    <t>t</t>
  </si>
  <si>
    <t>-1500496691</t>
  </si>
  <si>
    <t>998222011</t>
  </si>
  <si>
    <t>Presun hmôt pre pozemné komunikácie s krytom z kameniva (8222, 8225) akejkoľvek dĺžky objektu</t>
  </si>
  <si>
    <t>-954943037</t>
  </si>
  <si>
    <t>21</t>
  </si>
  <si>
    <t>3133106250</t>
  </si>
  <si>
    <t>Stĺpik pre plot  (zelený) poplastovaný na pozinkovanej oceli  2,10m , ekvivalent alebo lepší</t>
  </si>
  <si>
    <t>-147280342</t>
  </si>
  <si>
    <t>22</t>
  </si>
  <si>
    <t>3133106270</t>
  </si>
  <si>
    <t>Rúrka pre vzperu 2,10m , ekvivalent alebo lepší</t>
  </si>
  <si>
    <t>175575910</t>
  </si>
  <si>
    <t>23</t>
  </si>
  <si>
    <t>338171122</t>
  </si>
  <si>
    <t>Osadenie stĺpika oceľového plotového do výšky 2.60m so zabetónovaním</t>
  </si>
  <si>
    <t>-1681811460</t>
  </si>
  <si>
    <t>24</t>
  </si>
  <si>
    <t>767911130</t>
  </si>
  <si>
    <t>Montáž oplotenia strojového pletiva, s výškou do 1,6 do 2,0 m</t>
  </si>
  <si>
    <t>1543637067</t>
  </si>
  <si>
    <t>25</t>
  </si>
  <si>
    <t>3133102300</t>
  </si>
  <si>
    <t>Oplotenie pozink oceľ, 50/50, 25 m</t>
  </si>
  <si>
    <t>1046199019</t>
  </si>
  <si>
    <t>26</t>
  </si>
  <si>
    <t>1561530200</t>
  </si>
  <si>
    <t>Napínací drôt poplast D  100m</t>
  </si>
  <si>
    <t>744021333</t>
  </si>
  <si>
    <t>27</t>
  </si>
  <si>
    <t>5534371200</t>
  </si>
  <si>
    <t>Brána  dvojkrídlová 3,6m</t>
  </si>
  <si>
    <t>-423487083</t>
  </si>
  <si>
    <t>28</t>
  </si>
  <si>
    <t>767920240</t>
  </si>
  <si>
    <t>Montáž vrát a vrátok k oploteniu osadzovaných na stĺpiky oceľové, s plochou jednotlivo nad 6 do 8 m2</t>
  </si>
  <si>
    <t>538626527</t>
  </si>
  <si>
    <t>PS01 - STROJNOTECHNOLOGICKÁ ČASŤ ČOV</t>
  </si>
  <si>
    <t>P1a,b Čerpadlo surovej vody  Q= 2,78 l/s, H=5,5 m  p= 0,70kW/400V</t>
  </si>
  <si>
    <t>57631154</t>
  </si>
  <si>
    <t>PP koleno d63/90°</t>
  </si>
  <si>
    <t>1574173392</t>
  </si>
  <si>
    <t>PVC kanál Rúra hladká  SN8 - KG SW DN 200</t>
  </si>
  <si>
    <t>435564463</t>
  </si>
  <si>
    <t>PVC kanál Koleno  KG 200 x45°</t>
  </si>
  <si>
    <t>-2099364737</t>
  </si>
  <si>
    <t>Nátokový kôš</t>
  </si>
  <si>
    <t>-1083147402</t>
  </si>
  <si>
    <t>Da,b Dúchadlo Q= 76,0 m3/h, ?p = 35 kPa, p= 1,5kW</t>
  </si>
  <si>
    <t>-907378346</t>
  </si>
  <si>
    <t>Hlavný rozvod vzduchu  nerez DN50</t>
  </si>
  <si>
    <t>1490378676</t>
  </si>
  <si>
    <t>Koleno  nerez DN50/90°</t>
  </si>
  <si>
    <t>1194385314</t>
  </si>
  <si>
    <t>T-kus  nerez DN50/90°</t>
  </si>
  <si>
    <t>-1383963140</t>
  </si>
  <si>
    <t>Rozdeľovač vzduchu 3 ventil</t>
  </si>
  <si>
    <t>1752593678</t>
  </si>
  <si>
    <t>Rozdeľovač vzduchu 2 ventil</t>
  </si>
  <si>
    <t>-162029560</t>
  </si>
  <si>
    <t>Vodiace tyče   O 33,7 x 2 mm</t>
  </si>
  <si>
    <t>1705573128</t>
  </si>
  <si>
    <t>Prevzdušňovacie elementy ESA 90</t>
  </si>
  <si>
    <t>-197114466</t>
  </si>
  <si>
    <t>Potrubné zvody ku elementom, mamutkam</t>
  </si>
  <si>
    <t>2005915638</t>
  </si>
  <si>
    <t>Oceľový rosšt pod prevzdušňovacie elementy</t>
  </si>
  <si>
    <t>kpl.</t>
  </si>
  <si>
    <t>2115169532</t>
  </si>
  <si>
    <t>Ukľudňujúci válec DN 400 H= 1,5 m</t>
  </si>
  <si>
    <t>-945364321</t>
  </si>
  <si>
    <t>Mamutka vratného kalu VK, DN 100</t>
  </si>
  <si>
    <t>-327562226</t>
  </si>
  <si>
    <t>Mamutka prebytočného kalu PK, DN 50</t>
  </si>
  <si>
    <t>-1085618577</t>
  </si>
  <si>
    <t>Odtokový žľab vyčistených vôd</t>
  </si>
  <si>
    <t>204950918</t>
  </si>
  <si>
    <t>Žľab plávajúcich nečistôt + potrubie odťahu  plávajúcich nečistôt</t>
  </si>
  <si>
    <t>1908588354</t>
  </si>
  <si>
    <t>Potrubie DN 100 + savica pre napojenie fekálneho vozidla</t>
  </si>
  <si>
    <t>1338716707</t>
  </si>
  <si>
    <t>Kalová voda PVC  DN 100</t>
  </si>
  <si>
    <t>-1927184793</t>
  </si>
  <si>
    <t>Poklop na čerpaciu stanicu mat. PP O 1200 mm</t>
  </si>
  <si>
    <t>60336456</t>
  </si>
  <si>
    <t>30</t>
  </si>
  <si>
    <t>Nádrž merného objektu PP 1000x600x700mm</t>
  </si>
  <si>
    <t>1929521847</t>
  </si>
  <si>
    <t>31</t>
  </si>
  <si>
    <t>Meranie prietoku: nástrčný žľab ,ultrazvuková sonda, vyhodnocovač, metrologické overenie, dataloger (záznamník údajov), montážna konzola, signálny kábel programovanie, SW, plombovanie</t>
  </si>
  <si>
    <t>-1937185370</t>
  </si>
  <si>
    <t>32</t>
  </si>
  <si>
    <t>-1056610005</t>
  </si>
  <si>
    <t>33</t>
  </si>
  <si>
    <t>Utesnenie prestupou v mernom objekte PP 8 mm</t>
  </si>
  <si>
    <t>-887264671</t>
  </si>
  <si>
    <t>34</t>
  </si>
  <si>
    <t>Konzoly, spojovací a kotviaci materiál</t>
  </si>
  <si>
    <t>kg</t>
  </si>
  <si>
    <t>930668307</t>
  </si>
  <si>
    <t>35</t>
  </si>
  <si>
    <t>Montáž</t>
  </si>
  <si>
    <t>h</t>
  </si>
  <si>
    <t>-380628976</t>
  </si>
  <si>
    <t>36</t>
  </si>
  <si>
    <t>Vyčepanie a vyčistenie nádrží pred montážou, likvidácia kalu</t>
  </si>
  <si>
    <t>1350680357</t>
  </si>
  <si>
    <t>37</t>
  </si>
  <si>
    <t>Uvedenie do prevádzky</t>
  </si>
  <si>
    <t>622646120</t>
  </si>
  <si>
    <t>38</t>
  </si>
  <si>
    <t>Zaškolenie obsluhy</t>
  </si>
  <si>
    <t>2070547022</t>
  </si>
  <si>
    <t>39</t>
  </si>
  <si>
    <t>Prevádzkový poriadok</t>
  </si>
  <si>
    <t>-1326672912</t>
  </si>
  <si>
    <t>Oceľová konzola na elektrické navijáky</t>
  </si>
  <si>
    <t>-856424187</t>
  </si>
  <si>
    <t>ZZ1a,b Elektrický naviják, nosnosť 200 kg, p= 0,45 kW/230V</t>
  </si>
  <si>
    <t>1003063442</t>
  </si>
  <si>
    <t>Rozdeľovací objekt 720x785x800 mm</t>
  </si>
  <si>
    <t>1434590607</t>
  </si>
  <si>
    <t>PP DG prechod d63/2"</t>
  </si>
  <si>
    <t>-209590010</t>
  </si>
  <si>
    <t>PP potrubie d63</t>
  </si>
  <si>
    <t>60773819</t>
  </si>
  <si>
    <t>PP koleno d63/45°</t>
  </si>
  <si>
    <t>-1900102173</t>
  </si>
  <si>
    <t>PS02 - ELEKTROINŠTALÁCIA</t>
  </si>
  <si>
    <t>M - Práce a dodávky M</t>
  </si>
  <si>
    <t xml:space="preserve">    21-M - Elektromontáže</t>
  </si>
  <si>
    <t>el1</t>
  </si>
  <si>
    <t>Rozvádzač</t>
  </si>
  <si>
    <t>512</t>
  </si>
  <si>
    <t>960353759</t>
  </si>
  <si>
    <t>el2</t>
  </si>
  <si>
    <t>Deblokačné skrinky</t>
  </si>
  <si>
    <t>1722664323</t>
  </si>
  <si>
    <t>el3</t>
  </si>
  <si>
    <t>Nosný materiál</t>
  </si>
  <si>
    <t>1730259172</t>
  </si>
  <si>
    <t>el4</t>
  </si>
  <si>
    <t>Konštrukcia rozvádzača</t>
  </si>
  <si>
    <t>-218070136</t>
  </si>
  <si>
    <t>el5</t>
  </si>
  <si>
    <t>Montáž+uvedenie do chodu</t>
  </si>
  <si>
    <t>1025361854</t>
  </si>
  <si>
    <t>el6</t>
  </si>
  <si>
    <t>OPaS el.zariadenia</t>
  </si>
  <si>
    <t>-1848586516</t>
  </si>
  <si>
    <t>el7</t>
  </si>
  <si>
    <t>Projekt skutočného vyhotovenia</t>
  </si>
  <si>
    <t>-1862654686</t>
  </si>
  <si>
    <t>el8</t>
  </si>
  <si>
    <t>Doprava</t>
  </si>
  <si>
    <t>50544762</t>
  </si>
  <si>
    <t>el9</t>
  </si>
  <si>
    <t>Zemné práce</t>
  </si>
  <si>
    <t>-79956641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</si>
</sst>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4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FAE682"/>
      <name val="Trebuchet MS"/>
    </font>
    <font>
      <sz val="10"/>
      <name val="Trebuchet MS"/>
    </font>
    <font>
      <sz val="10"/>
      <color rgb="FF960000"/>
      <name val="Trebuchet MS"/>
    </font>
    <font>
      <u/>
      <sz val="10"/>
      <color theme="10"/>
      <name val="Trebuchet MS"/>
    </font>
    <font>
      <sz val="8"/>
      <color rgb="FF3366FF"/>
      <name val="Trebuchet MS"/>
    </font>
    <font>
      <b/>
      <sz val="16"/>
      <name val="Trebuchet MS"/>
    </font>
    <font>
      <sz val="9"/>
      <color rgb="FF969696"/>
      <name val="Trebuchet MS"/>
    </font>
    <font>
      <sz val="10"/>
      <color rgb="FF464646"/>
      <name val="Trebuchet MS"/>
    </font>
    <font>
      <b/>
      <sz val="10"/>
      <name val="Trebuchet MS"/>
    </font>
    <font>
      <b/>
      <sz val="8"/>
      <color rgb="FF969696"/>
      <name val="Trebuchet MS"/>
    </font>
    <font>
      <b/>
      <sz val="10"/>
      <color rgb="FF464646"/>
      <name val="Trebuchet MS"/>
    </font>
    <font>
      <sz val="10"/>
      <color rgb="FF969696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sz val="18"/>
      <color theme="10"/>
      <name val="Wingdings 2"/>
    </font>
    <font>
      <b/>
      <sz val="11"/>
      <color rgb="FF003366"/>
      <name val="Trebuchet MS"/>
    </font>
    <font>
      <sz val="11"/>
      <color rgb="FF003366"/>
      <name val="Trebuchet MS"/>
    </font>
    <font>
      <sz val="11"/>
      <color rgb="FF969696"/>
      <name val="Trebuchet MS"/>
    </font>
    <font>
      <b/>
      <sz val="12"/>
      <color rgb="FF800000"/>
      <name val="Trebuchet MS"/>
    </font>
    <font>
      <b/>
      <sz val="8"/>
      <color rgb="FF800000"/>
      <name val="Trebuchet MS"/>
    </font>
    <font>
      <sz val="8"/>
      <color rgb="FF960000"/>
      <name val="Trebuchet MS"/>
    </font>
    <font>
      <b/>
      <sz val="8"/>
      <name val="Trebuchet MS"/>
    </font>
    <font>
      <i/>
      <sz val="8"/>
      <color rgb="FF0000FF"/>
      <name val="Trebuchet MS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227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2" borderId="0" xfId="0" applyFont="1" applyFill="1" applyAlignment="1" applyProtection="1">
      <alignment horizontal="left" vertical="center"/>
    </xf>
    <xf numFmtId="0" fontId="9" fillId="2" borderId="0" xfId="0" applyFont="1" applyFill="1" applyAlignment="1" applyProtection="1">
      <alignment vertical="center"/>
    </xf>
    <xf numFmtId="0" fontId="10" fillId="2" borderId="0" xfId="0" applyFont="1" applyFill="1" applyAlignment="1" applyProtection="1">
      <alignment horizontal="left" vertical="center"/>
    </xf>
    <xf numFmtId="0" fontId="11" fillId="2" borderId="0" xfId="1" applyFont="1" applyFill="1" applyAlignment="1" applyProtection="1">
      <alignment vertical="center"/>
    </xf>
    <xf numFmtId="0" fontId="0" fillId="2" borderId="0" xfId="0" applyFill="1"/>
    <xf numFmtId="0" fontId="8" fillId="2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14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14" fillId="0" borderId="0" xfId="0" applyFont="1" applyBorder="1" applyAlignment="1">
      <alignment horizontal="left" vertical="center"/>
    </xf>
    <xf numFmtId="0" fontId="0" fillId="0" borderId="6" xfId="0" applyBorder="1"/>
    <xf numFmtId="0" fontId="15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6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0" fontId="3" fillId="4" borderId="8" xfId="0" applyFont="1" applyFill="1" applyBorder="1" applyAlignment="1">
      <alignment horizontal="left" vertical="center"/>
    </xf>
    <xf numFmtId="0" fontId="0" fillId="4" borderId="9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19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vertical="center"/>
    </xf>
    <xf numFmtId="0" fontId="19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0" fontId="0" fillId="0" borderId="15" xfId="0" applyFont="1" applyBorder="1" applyAlignment="1">
      <alignment vertical="center"/>
    </xf>
    <xf numFmtId="0" fontId="0" fillId="5" borderId="9" xfId="0" applyFont="1" applyFill="1" applyBorder="1" applyAlignment="1">
      <alignment vertical="center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Border="1" applyAlignment="1">
      <alignment vertical="center"/>
    </xf>
    <xf numFmtId="166" fontId="21" fillId="0" borderId="0" xfId="0" applyNumberFormat="1" applyFont="1" applyBorder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27" fillId="0" borderId="14" xfId="0" applyNumberFormat="1" applyFont="1" applyBorder="1" applyAlignment="1">
      <alignment vertical="center"/>
    </xf>
    <xf numFmtId="4" fontId="27" fillId="0" borderId="0" xfId="0" applyNumberFormat="1" applyFont="1" applyBorder="1" applyAlignment="1">
      <alignment vertical="center"/>
    </xf>
    <xf numFmtId="166" fontId="27" fillId="0" borderId="0" xfId="0" applyNumberFormat="1" applyFont="1" applyBorder="1" applyAlignment="1">
      <alignment vertical="center"/>
    </xf>
    <xf numFmtId="4" fontId="2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4" fontId="27" fillId="0" borderId="16" xfId="0" applyNumberFormat="1" applyFont="1" applyBorder="1" applyAlignment="1">
      <alignment vertical="center"/>
    </xf>
    <xf numFmtId="4" fontId="27" fillId="0" borderId="17" xfId="0" applyNumberFormat="1" applyFont="1" applyBorder="1" applyAlignment="1">
      <alignment vertical="center"/>
    </xf>
    <xf numFmtId="166" fontId="27" fillId="0" borderId="17" xfId="0" applyNumberFormat="1" applyFont="1" applyBorder="1" applyAlignment="1">
      <alignment vertical="center"/>
    </xf>
    <xf numFmtId="4" fontId="27" fillId="0" borderId="18" xfId="0" applyNumberFormat="1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2" fillId="5" borderId="0" xfId="0" applyFont="1" applyFill="1" applyBorder="1" applyAlignment="1">
      <alignment horizontal="left" vertical="center"/>
    </xf>
    <xf numFmtId="0" fontId="0" fillId="5" borderId="0" xfId="0" applyFont="1" applyFill="1" applyBorder="1" applyAlignment="1">
      <alignment vertical="center"/>
    </xf>
    <xf numFmtId="0" fontId="0" fillId="2" borderId="0" xfId="0" applyFill="1" applyProtection="1"/>
    <xf numFmtId="0" fontId="9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right" vertical="center"/>
    </xf>
    <xf numFmtId="0" fontId="3" fillId="5" borderId="9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14" fillId="0" borderId="2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6" fontId="30" fillId="0" borderId="12" xfId="0" applyNumberFormat="1" applyFont="1" applyBorder="1" applyAlignment="1"/>
    <xf numFmtId="166" fontId="30" fillId="0" borderId="13" xfId="0" applyNumberFormat="1" applyFont="1" applyBorder="1" applyAlignment="1"/>
    <xf numFmtId="167" fontId="31" fillId="0" borderId="0" xfId="0" applyNumberFormat="1" applyFont="1" applyAlignment="1">
      <alignment vertical="center"/>
    </xf>
    <xf numFmtId="0" fontId="7" fillId="0" borderId="4" xfId="0" applyFont="1" applyBorder="1" applyAlignment="1"/>
    <xf numFmtId="0" fontId="7" fillId="0" borderId="0" xfId="0" applyFont="1" applyBorder="1" applyAlignment="1"/>
    <xf numFmtId="0" fontId="5" fillId="0" borderId="0" xfId="0" applyFont="1" applyBorder="1" applyAlignment="1">
      <alignment horizontal="left"/>
    </xf>
    <xf numFmtId="0" fontId="7" fillId="0" borderId="5" xfId="0" applyFont="1" applyBorder="1" applyAlignment="1"/>
    <xf numFmtId="0" fontId="7" fillId="0" borderId="14" xfId="0" applyFont="1" applyBorder="1" applyAlignment="1"/>
    <xf numFmtId="166" fontId="7" fillId="0" borderId="0" xfId="0" applyNumberFormat="1" applyFont="1" applyBorder="1" applyAlignment="1"/>
    <xf numFmtId="166" fontId="7" fillId="0" borderId="15" xfId="0" applyNumberFormat="1" applyFont="1" applyBorder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7" fontId="7" fillId="0" borderId="0" xfId="0" applyNumberFormat="1" applyFont="1" applyAlignment="1">
      <alignment vertical="center"/>
    </xf>
    <xf numFmtId="0" fontId="6" fillId="0" borderId="0" xfId="0" applyFont="1" applyBorder="1" applyAlignment="1">
      <alignment horizontal="left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25" xfId="0" applyFont="1" applyBorder="1" applyAlignment="1" applyProtection="1">
      <alignment horizontal="center" vertical="center"/>
      <protection locked="0"/>
    </xf>
    <xf numFmtId="49" fontId="0" fillId="0" borderId="25" xfId="0" applyNumberFormat="1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center" vertical="center" wrapText="1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1" fillId="0" borderId="25" xfId="0" applyFont="1" applyBorder="1" applyAlignment="1">
      <alignment horizontal="left" vertical="center"/>
    </xf>
    <xf numFmtId="166" fontId="1" fillId="0" borderId="0" xfId="0" applyNumberFormat="1" applyFont="1" applyBorder="1" applyAlignment="1">
      <alignment vertical="center"/>
    </xf>
    <xf numFmtId="166" fontId="1" fillId="0" borderId="15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32" fillId="0" borderId="25" xfId="0" applyFont="1" applyBorder="1" applyAlignment="1" applyProtection="1">
      <alignment horizontal="center" vertical="center"/>
      <protection locked="0"/>
    </xf>
    <xf numFmtId="49" fontId="32" fillId="0" borderId="25" xfId="0" applyNumberFormat="1" applyFont="1" applyBorder="1" applyAlignment="1" applyProtection="1">
      <alignment horizontal="left" vertical="center" wrapText="1"/>
      <protection locked="0"/>
    </xf>
    <xf numFmtId="0" fontId="32" fillId="0" borderId="25" xfId="0" applyFont="1" applyBorder="1" applyAlignment="1" applyProtection="1">
      <alignment horizontal="center" vertical="center" wrapText="1"/>
      <protection locked="0"/>
    </xf>
    <xf numFmtId="167" fontId="32" fillId="0" borderId="25" xfId="0" applyNumberFormat="1" applyFont="1" applyBorder="1" applyAlignment="1" applyProtection="1">
      <alignment vertical="center"/>
      <protection locked="0"/>
    </xf>
    <xf numFmtId="0" fontId="1" fillId="0" borderId="17" xfId="0" applyFont="1" applyBorder="1" applyAlignment="1">
      <alignment horizontal="center" vertical="center"/>
    </xf>
    <xf numFmtId="166" fontId="1" fillId="0" borderId="17" xfId="0" applyNumberFormat="1" applyFont="1" applyBorder="1" applyAlignment="1">
      <alignment vertical="center"/>
    </xf>
    <xf numFmtId="166" fontId="1" fillId="0" borderId="18" xfId="0" applyNumberFormat="1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0" fontId="3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center" wrapText="1"/>
    </xf>
    <xf numFmtId="4" fontId="9" fillId="0" borderId="0" xfId="0" applyNumberFormat="1" applyFont="1" applyBorder="1" applyAlignment="1">
      <alignment vertical="center"/>
    </xf>
    <xf numFmtId="4" fontId="16" fillId="0" borderId="7" xfId="0" applyNumberFormat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" fontId="17" fillId="0" borderId="0" xfId="0" applyNumberFormat="1" applyFont="1" applyBorder="1" applyAlignment="1">
      <alignment vertical="center"/>
    </xf>
    <xf numFmtId="0" fontId="3" fillId="4" borderId="9" xfId="0" applyFont="1" applyFill="1" applyBorder="1" applyAlignment="1">
      <alignment horizontal="left" vertical="center"/>
    </xf>
    <xf numFmtId="0" fontId="0" fillId="4" borderId="9" xfId="0" applyFont="1" applyFill="1" applyBorder="1" applyAlignment="1">
      <alignment vertical="center"/>
    </xf>
    <xf numFmtId="4" fontId="3" fillId="4" borderId="9" xfId="0" applyNumberFormat="1" applyFont="1" applyFill="1" applyBorder="1" applyAlignment="1">
      <alignment vertical="center"/>
    </xf>
    <xf numFmtId="0" fontId="0" fillId="4" borderId="10" xfId="0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left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left" vertical="center"/>
    </xf>
    <xf numFmtId="4" fontId="26" fillId="0" borderId="0" xfId="0" applyNumberFormat="1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25" fillId="0" borderId="0" xfId="0" applyFont="1" applyBorder="1" applyAlignment="1">
      <alignment horizontal="left" vertical="center" wrapText="1"/>
    </xf>
    <xf numFmtId="4" fontId="22" fillId="0" borderId="0" xfId="0" applyNumberFormat="1" applyFont="1" applyBorder="1" applyAlignment="1">
      <alignment horizontal="right" vertical="center"/>
    </xf>
    <xf numFmtId="4" fontId="22" fillId="0" borderId="0" xfId="0" applyNumberFormat="1" applyFont="1" applyBorder="1" applyAlignment="1">
      <alignment vertical="center"/>
    </xf>
    <xf numFmtId="4" fontId="22" fillId="5" borderId="0" xfId="0" applyNumberFormat="1" applyFont="1" applyFill="1" applyBorder="1" applyAlignment="1">
      <alignment vertical="center"/>
    </xf>
    <xf numFmtId="0" fontId="12" fillId="3" borderId="0" xfId="0" applyFont="1" applyFill="1" applyAlignment="1">
      <alignment horizontal="center" vertical="center"/>
    </xf>
    <xf numFmtId="0" fontId="0" fillId="0" borderId="0" xfId="0"/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4" fontId="16" fillId="0" borderId="0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4" fontId="3" fillId="5" borderId="9" xfId="0" applyNumberFormat="1" applyFont="1" applyFill="1" applyBorder="1" applyAlignment="1">
      <alignment vertical="center"/>
    </xf>
    <xf numFmtId="4" fontId="3" fillId="5" borderId="10" xfId="0" applyNumberFormat="1" applyFont="1" applyFill="1" applyBorder="1" applyAlignment="1">
      <alignment vertical="center"/>
    </xf>
    <xf numFmtId="0" fontId="2" fillId="5" borderId="0" xfId="0" applyFont="1" applyFill="1" applyBorder="1" applyAlignment="1">
      <alignment horizontal="center" vertical="center"/>
    </xf>
    <xf numFmtId="0" fontId="0" fillId="5" borderId="0" xfId="0" applyFont="1" applyFill="1" applyBorder="1" applyAlignment="1">
      <alignment vertical="center"/>
    </xf>
    <xf numFmtId="4" fontId="28" fillId="0" borderId="0" xfId="0" applyNumberFormat="1" applyFont="1" applyBorder="1" applyAlignment="1">
      <alignment vertical="center"/>
    </xf>
    <xf numFmtId="4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4" fontId="29" fillId="0" borderId="0" xfId="0" applyNumberFormat="1" applyFont="1" applyBorder="1" applyAlignment="1">
      <alignment vertical="center"/>
    </xf>
    <xf numFmtId="0" fontId="2" fillId="5" borderId="23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0" fillId="0" borderId="25" xfId="0" applyFont="1" applyBorder="1" applyAlignment="1" applyProtection="1">
      <alignment horizontal="left" vertical="center" wrapText="1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0" fontId="32" fillId="0" borderId="25" xfId="0" applyFont="1" applyBorder="1" applyAlignment="1" applyProtection="1">
      <alignment horizontal="left" vertical="center" wrapText="1"/>
      <protection locked="0"/>
    </xf>
    <xf numFmtId="167" fontId="32" fillId="0" borderId="25" xfId="0" applyNumberFormat="1" applyFont="1" applyBorder="1" applyAlignment="1" applyProtection="1">
      <alignment vertical="center"/>
      <protection locked="0"/>
    </xf>
    <xf numFmtId="167" fontId="22" fillId="0" borderId="12" xfId="0" applyNumberFormat="1" applyFont="1" applyBorder="1" applyAlignment="1"/>
    <xf numFmtId="167" fontId="3" fillId="0" borderId="12" xfId="0" applyNumberFormat="1" applyFont="1" applyBorder="1" applyAlignment="1">
      <alignment vertical="center"/>
    </xf>
    <xf numFmtId="167" fontId="5" fillId="0" borderId="0" xfId="0" applyNumberFormat="1" applyFont="1" applyBorder="1" applyAlignment="1"/>
    <xf numFmtId="167" fontId="5" fillId="0" borderId="0" xfId="0" applyNumberFormat="1" applyFont="1" applyBorder="1" applyAlignment="1">
      <alignment vertical="center"/>
    </xf>
    <xf numFmtId="167" fontId="6" fillId="0" borderId="17" xfId="0" applyNumberFormat="1" applyFont="1" applyBorder="1" applyAlignment="1"/>
    <xf numFmtId="167" fontId="6" fillId="0" borderId="17" xfId="0" applyNumberFormat="1" applyFont="1" applyBorder="1" applyAlignment="1">
      <alignment vertical="center"/>
    </xf>
    <xf numFmtId="167" fontId="6" fillId="0" borderId="23" xfId="0" applyNumberFormat="1" applyFont="1" applyBorder="1" applyAlignment="1"/>
    <xf numFmtId="167" fontId="6" fillId="0" borderId="23" xfId="0" applyNumberFormat="1" applyFont="1" applyBorder="1" applyAlignment="1">
      <alignment vertical="center"/>
    </xf>
    <xf numFmtId="167" fontId="5" fillId="0" borderId="12" xfId="0" applyNumberFormat="1" applyFont="1" applyBorder="1" applyAlignment="1"/>
    <xf numFmtId="167" fontId="5" fillId="0" borderId="12" xfId="0" applyNumberFormat="1" applyFont="1" applyBorder="1" applyAlignment="1">
      <alignment vertical="center"/>
    </xf>
    <xf numFmtId="0" fontId="11" fillId="2" borderId="0" xfId="1" applyFont="1" applyFill="1" applyAlignment="1" applyProtection="1">
      <alignment horizontal="center" vertical="center"/>
    </xf>
    <xf numFmtId="167" fontId="22" fillId="0" borderId="23" xfId="0" applyNumberFormat="1" applyFont="1" applyBorder="1" applyAlignment="1"/>
    <xf numFmtId="167" fontId="3" fillId="0" borderId="23" xfId="0" applyNumberFormat="1" applyFont="1" applyBorder="1" applyAlignment="1">
      <alignment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s://www.kros.sk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K95"/>
  <sheetViews>
    <sheetView showGridLines="0" workbookViewId="0">
      <pane ySplit="1" topLeftCell="A2" activePane="bottomLeft" state="frozen"/>
      <selection pane="bottomLeft" activeCell="K5" sqref="K5:AO5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66406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89" width="9.33203125" hidden="1"/>
  </cols>
  <sheetData>
    <row r="1" spans="1:73" ht="21.4" customHeight="1">
      <c r="A1" s="10" t="s">
        <v>0</v>
      </c>
      <c r="B1" s="11"/>
      <c r="C1" s="11"/>
      <c r="D1" s="12" t="s">
        <v>1</v>
      </c>
      <c r="E1" s="11"/>
      <c r="F1" s="11"/>
      <c r="G1" s="11"/>
      <c r="H1" s="11"/>
      <c r="I1" s="11"/>
      <c r="J1" s="11"/>
      <c r="K1" s="13" t="s">
        <v>2</v>
      </c>
      <c r="L1" s="13"/>
      <c r="M1" s="13"/>
      <c r="N1" s="13"/>
      <c r="O1" s="13"/>
      <c r="P1" s="13"/>
      <c r="Q1" s="13"/>
      <c r="R1" s="13"/>
      <c r="S1" s="13"/>
      <c r="T1" s="11"/>
      <c r="U1" s="11"/>
      <c r="V1" s="11"/>
      <c r="W1" s="13" t="s">
        <v>3</v>
      </c>
      <c r="X1" s="13"/>
      <c r="Y1" s="13"/>
      <c r="Z1" s="13"/>
      <c r="AA1" s="13"/>
      <c r="AB1" s="13"/>
      <c r="AC1" s="13"/>
      <c r="AD1" s="13"/>
      <c r="AE1" s="13"/>
      <c r="AF1" s="13"/>
      <c r="AG1" s="11"/>
      <c r="AH1" s="11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5" t="s">
        <v>4</v>
      </c>
      <c r="BB1" s="15" t="s">
        <v>5</v>
      </c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T1" s="16" t="s">
        <v>6</v>
      </c>
      <c r="BU1" s="16" t="s">
        <v>6</v>
      </c>
    </row>
    <row r="2" spans="1:73" ht="36.950000000000003" customHeight="1">
      <c r="C2" s="155" t="s">
        <v>7</v>
      </c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R2" s="190" t="s">
        <v>8</v>
      </c>
      <c r="AS2" s="191"/>
      <c r="AT2" s="191"/>
      <c r="AU2" s="191"/>
      <c r="AV2" s="191"/>
      <c r="AW2" s="191"/>
      <c r="AX2" s="191"/>
      <c r="AY2" s="191"/>
      <c r="AZ2" s="191"/>
      <c r="BA2" s="191"/>
      <c r="BB2" s="191"/>
      <c r="BC2" s="191"/>
      <c r="BD2" s="191"/>
      <c r="BE2" s="191"/>
      <c r="BS2" s="18" t="s">
        <v>9</v>
      </c>
      <c r="BT2" s="18" t="s">
        <v>10</v>
      </c>
    </row>
    <row r="3" spans="1:73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1"/>
      <c r="BS3" s="18" t="s">
        <v>9</v>
      </c>
      <c r="BT3" s="18" t="s">
        <v>10</v>
      </c>
    </row>
    <row r="4" spans="1:73" ht="36.950000000000003" customHeight="1">
      <c r="B4" s="22"/>
      <c r="C4" s="157" t="s">
        <v>11</v>
      </c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58"/>
      <c r="AM4" s="158"/>
      <c r="AN4" s="158"/>
      <c r="AO4" s="158"/>
      <c r="AP4" s="158"/>
      <c r="AQ4" s="23"/>
      <c r="AS4" s="17" t="s">
        <v>12</v>
      </c>
      <c r="BS4" s="18" t="s">
        <v>9</v>
      </c>
    </row>
    <row r="5" spans="1:73" ht="14.45" customHeight="1">
      <c r="B5" s="22"/>
      <c r="C5" s="24"/>
      <c r="D5" s="25" t="s">
        <v>13</v>
      </c>
      <c r="E5" s="24"/>
      <c r="F5" s="24"/>
      <c r="G5" s="24"/>
      <c r="H5" s="24"/>
      <c r="I5" s="24"/>
      <c r="J5" s="24"/>
      <c r="K5" s="159" t="s">
        <v>14</v>
      </c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P5" s="24"/>
      <c r="AQ5" s="23"/>
      <c r="BS5" s="18" t="s">
        <v>9</v>
      </c>
    </row>
    <row r="6" spans="1:73" ht="36.950000000000003" customHeight="1">
      <c r="B6" s="22"/>
      <c r="C6" s="24"/>
      <c r="D6" s="27" t="s">
        <v>15</v>
      </c>
      <c r="E6" s="24"/>
      <c r="F6" s="24"/>
      <c r="G6" s="24"/>
      <c r="H6" s="24"/>
      <c r="I6" s="24"/>
      <c r="J6" s="24"/>
      <c r="K6" s="161" t="s">
        <v>16</v>
      </c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P6" s="24"/>
      <c r="AQ6" s="23"/>
      <c r="BS6" s="18" t="s">
        <v>9</v>
      </c>
    </row>
    <row r="7" spans="1:73" ht="14.45" customHeight="1">
      <c r="B7" s="22"/>
      <c r="C7" s="24"/>
      <c r="D7" s="28" t="s">
        <v>17</v>
      </c>
      <c r="E7" s="24"/>
      <c r="F7" s="24"/>
      <c r="G7" s="24"/>
      <c r="H7" s="24"/>
      <c r="I7" s="24"/>
      <c r="J7" s="24"/>
      <c r="K7" s="26" t="s">
        <v>5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8" t="s">
        <v>18</v>
      </c>
      <c r="AL7" s="24"/>
      <c r="AM7" s="24"/>
      <c r="AN7" s="26" t="s">
        <v>5</v>
      </c>
      <c r="AO7" s="24"/>
      <c r="AP7" s="24"/>
      <c r="AQ7" s="23"/>
      <c r="BS7" s="18" t="s">
        <v>9</v>
      </c>
    </row>
    <row r="8" spans="1:73" ht="14.45" customHeight="1">
      <c r="B8" s="22"/>
      <c r="C8" s="24"/>
      <c r="D8" s="28" t="s">
        <v>19</v>
      </c>
      <c r="E8" s="24"/>
      <c r="F8" s="24"/>
      <c r="G8" s="24"/>
      <c r="H8" s="24"/>
      <c r="I8" s="24"/>
      <c r="J8" s="24"/>
      <c r="K8" s="26" t="s">
        <v>20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8" t="s">
        <v>21</v>
      </c>
      <c r="AL8" s="24"/>
      <c r="AM8" s="24"/>
      <c r="AN8" s="26"/>
      <c r="AO8" s="24"/>
      <c r="AP8" s="24"/>
      <c r="AQ8" s="23"/>
      <c r="BS8" s="18" t="s">
        <v>9</v>
      </c>
    </row>
    <row r="9" spans="1:73" ht="14.45" customHeight="1">
      <c r="B9" s="22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3"/>
      <c r="BS9" s="18" t="s">
        <v>9</v>
      </c>
    </row>
    <row r="10" spans="1:73" ht="14.45" customHeight="1">
      <c r="B10" s="22"/>
      <c r="C10" s="24"/>
      <c r="D10" s="28" t="s">
        <v>22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8" t="s">
        <v>23</v>
      </c>
      <c r="AL10" s="24"/>
      <c r="AM10" s="24"/>
      <c r="AN10" s="26" t="s">
        <v>5</v>
      </c>
      <c r="AO10" s="24"/>
      <c r="AP10" s="24"/>
      <c r="AQ10" s="23"/>
      <c r="BS10" s="18" t="s">
        <v>9</v>
      </c>
    </row>
    <row r="11" spans="1:73" ht="18.399999999999999" customHeight="1">
      <c r="B11" s="22"/>
      <c r="C11" s="24"/>
      <c r="D11" s="24"/>
      <c r="E11" s="26" t="s">
        <v>20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8" t="s">
        <v>24</v>
      </c>
      <c r="AL11" s="24"/>
      <c r="AM11" s="24"/>
      <c r="AN11" s="26" t="s">
        <v>5</v>
      </c>
      <c r="AO11" s="24"/>
      <c r="AP11" s="24"/>
      <c r="AQ11" s="23"/>
      <c r="BS11" s="18" t="s">
        <v>9</v>
      </c>
    </row>
    <row r="12" spans="1:73" ht="6.95" customHeight="1">
      <c r="B12" s="22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3"/>
      <c r="BS12" s="18" t="s">
        <v>9</v>
      </c>
    </row>
    <row r="13" spans="1:73" ht="14.45" customHeight="1">
      <c r="B13" s="22"/>
      <c r="C13" s="24"/>
      <c r="D13" s="28" t="s">
        <v>25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8" t="s">
        <v>23</v>
      </c>
      <c r="AL13" s="24"/>
      <c r="AM13" s="24"/>
      <c r="AN13" s="26" t="s">
        <v>5</v>
      </c>
      <c r="AO13" s="24"/>
      <c r="AP13" s="24"/>
      <c r="AQ13" s="23"/>
      <c r="BS13" s="18" t="s">
        <v>9</v>
      </c>
    </row>
    <row r="14" spans="1:73">
      <c r="B14" s="22"/>
      <c r="C14" s="24"/>
      <c r="D14" s="24"/>
      <c r="E14" s="26" t="s">
        <v>20</v>
      </c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8" t="s">
        <v>24</v>
      </c>
      <c r="AL14" s="24"/>
      <c r="AM14" s="24"/>
      <c r="AN14" s="26" t="s">
        <v>5</v>
      </c>
      <c r="AO14" s="24"/>
      <c r="AP14" s="24"/>
      <c r="AQ14" s="23"/>
      <c r="BS14" s="18" t="s">
        <v>9</v>
      </c>
    </row>
    <row r="15" spans="1:73" ht="6.95" customHeight="1">
      <c r="B15" s="22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3"/>
      <c r="BS15" s="18" t="s">
        <v>6</v>
      </c>
    </row>
    <row r="16" spans="1:73" ht="14.45" customHeight="1">
      <c r="B16" s="22"/>
      <c r="C16" s="24"/>
      <c r="D16" s="28" t="s">
        <v>26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8" t="s">
        <v>23</v>
      </c>
      <c r="AL16" s="24"/>
      <c r="AM16" s="24"/>
      <c r="AN16" s="26" t="s">
        <v>5</v>
      </c>
      <c r="AO16" s="24"/>
      <c r="AP16" s="24"/>
      <c r="AQ16" s="23"/>
      <c r="BS16" s="18" t="s">
        <v>6</v>
      </c>
    </row>
    <row r="17" spans="2:71" ht="18.399999999999999" customHeight="1">
      <c r="B17" s="22"/>
      <c r="C17" s="24"/>
      <c r="D17" s="24"/>
      <c r="E17" s="26" t="s">
        <v>27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8" t="s">
        <v>24</v>
      </c>
      <c r="AL17" s="24"/>
      <c r="AM17" s="24"/>
      <c r="AN17" s="26" t="s">
        <v>5</v>
      </c>
      <c r="AO17" s="24"/>
      <c r="AP17" s="24"/>
      <c r="AQ17" s="23"/>
      <c r="BS17" s="18" t="s">
        <v>28</v>
      </c>
    </row>
    <row r="18" spans="2:71" ht="6.95" customHeight="1">
      <c r="B18" s="22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3"/>
      <c r="BS18" s="18" t="s">
        <v>29</v>
      </c>
    </row>
    <row r="19" spans="2:71" ht="14.45" customHeight="1">
      <c r="B19" s="22"/>
      <c r="C19" s="24"/>
      <c r="D19" s="28" t="s">
        <v>30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8" t="s">
        <v>23</v>
      </c>
      <c r="AL19" s="24"/>
      <c r="AM19" s="24"/>
      <c r="AN19" s="26" t="s">
        <v>5</v>
      </c>
      <c r="AO19" s="24"/>
      <c r="AP19" s="24"/>
      <c r="AQ19" s="23"/>
      <c r="BS19" s="18" t="s">
        <v>29</v>
      </c>
    </row>
    <row r="20" spans="2:71" ht="18.399999999999999" customHeight="1">
      <c r="B20" s="22"/>
      <c r="C20" s="24"/>
      <c r="D20" s="24"/>
      <c r="E20" s="26" t="s">
        <v>20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8" t="s">
        <v>24</v>
      </c>
      <c r="AL20" s="24"/>
      <c r="AM20" s="24"/>
      <c r="AN20" s="26" t="s">
        <v>5</v>
      </c>
      <c r="AO20" s="24"/>
      <c r="AP20" s="24"/>
      <c r="AQ20" s="23"/>
    </row>
    <row r="21" spans="2:71" ht="6.95" customHeight="1">
      <c r="B21" s="22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3"/>
    </row>
    <row r="22" spans="2:71">
      <c r="B22" s="22"/>
      <c r="C22" s="24"/>
      <c r="D22" s="28" t="s">
        <v>31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3"/>
    </row>
    <row r="23" spans="2:71" ht="16.5" customHeight="1">
      <c r="B23" s="22"/>
      <c r="C23" s="24"/>
      <c r="D23" s="24"/>
      <c r="E23" s="162" t="s">
        <v>5</v>
      </c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  <c r="AE23" s="162"/>
      <c r="AF23" s="162"/>
      <c r="AG23" s="162"/>
      <c r="AH23" s="162"/>
      <c r="AI23" s="162"/>
      <c r="AJ23" s="162"/>
      <c r="AK23" s="162"/>
      <c r="AL23" s="162"/>
      <c r="AM23" s="162"/>
      <c r="AN23" s="162"/>
      <c r="AO23" s="24"/>
      <c r="AP23" s="24"/>
      <c r="AQ23" s="23"/>
    </row>
    <row r="24" spans="2:71" ht="6.95" customHeight="1">
      <c r="B24" s="22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3"/>
    </row>
    <row r="25" spans="2:71" ht="6.95" customHeight="1">
      <c r="B25" s="22"/>
      <c r="C25" s="24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4"/>
      <c r="AQ25" s="23"/>
    </row>
    <row r="26" spans="2:71" ht="14.45" customHeight="1">
      <c r="B26" s="22"/>
      <c r="C26" s="24"/>
      <c r="D26" s="30" t="s">
        <v>32</v>
      </c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163"/>
      <c r="AL26" s="160"/>
      <c r="AM26" s="160"/>
      <c r="AN26" s="160"/>
      <c r="AO26" s="160"/>
      <c r="AP26" s="24"/>
      <c r="AQ26" s="23"/>
    </row>
    <row r="27" spans="2:71" ht="14.45" customHeight="1">
      <c r="B27" s="22"/>
      <c r="C27" s="24"/>
      <c r="D27" s="30" t="s">
        <v>33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163"/>
      <c r="AL27" s="163"/>
      <c r="AM27" s="163"/>
      <c r="AN27" s="163"/>
      <c r="AO27" s="163"/>
      <c r="AP27" s="24"/>
      <c r="AQ27" s="23"/>
    </row>
    <row r="28" spans="2:71" s="1" customFormat="1" ht="6.95" customHeight="1">
      <c r="B28" s="31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3"/>
    </row>
    <row r="29" spans="2:71" s="1" customFormat="1" ht="25.9" customHeight="1">
      <c r="B29" s="31"/>
      <c r="C29" s="32"/>
      <c r="D29" s="34" t="s">
        <v>34</v>
      </c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164"/>
      <c r="AL29" s="165"/>
      <c r="AM29" s="165"/>
      <c r="AN29" s="165"/>
      <c r="AO29" s="165"/>
      <c r="AP29" s="32"/>
      <c r="AQ29" s="33"/>
    </row>
    <row r="30" spans="2:71" s="1" customFormat="1" ht="6.95" customHeight="1">
      <c r="B30" s="3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3"/>
    </row>
    <row r="31" spans="2:71" s="2" customFormat="1" ht="14.45" customHeight="1">
      <c r="B31" s="36"/>
      <c r="C31" s="37"/>
      <c r="D31" s="38" t="s">
        <v>35</v>
      </c>
      <c r="E31" s="37"/>
      <c r="F31" s="38" t="s">
        <v>36</v>
      </c>
      <c r="G31" s="37"/>
      <c r="H31" s="37"/>
      <c r="I31" s="37"/>
      <c r="J31" s="37"/>
      <c r="K31" s="37"/>
      <c r="L31" s="166">
        <v>0.2</v>
      </c>
      <c r="M31" s="167"/>
      <c r="N31" s="167"/>
      <c r="O31" s="167"/>
      <c r="P31" s="37"/>
      <c r="Q31" s="37"/>
      <c r="R31" s="37"/>
      <c r="S31" s="37"/>
      <c r="T31" s="40" t="s">
        <v>37</v>
      </c>
      <c r="U31" s="37"/>
      <c r="V31" s="37"/>
      <c r="W31" s="168"/>
      <c r="X31" s="167"/>
      <c r="Y31" s="167"/>
      <c r="Z31" s="167"/>
      <c r="AA31" s="167"/>
      <c r="AB31" s="167"/>
      <c r="AC31" s="167"/>
      <c r="AD31" s="167"/>
      <c r="AE31" s="167"/>
      <c r="AF31" s="37"/>
      <c r="AG31" s="37"/>
      <c r="AH31" s="37"/>
      <c r="AI31" s="37"/>
      <c r="AJ31" s="37"/>
      <c r="AK31" s="168"/>
      <c r="AL31" s="167"/>
      <c r="AM31" s="167"/>
      <c r="AN31" s="167"/>
      <c r="AO31" s="167"/>
      <c r="AP31" s="37"/>
      <c r="AQ31" s="41"/>
    </row>
    <row r="32" spans="2:71" s="2" customFormat="1" ht="14.45" customHeight="1">
      <c r="B32" s="36"/>
      <c r="C32" s="37"/>
      <c r="D32" s="37"/>
      <c r="E32" s="37"/>
      <c r="F32" s="38" t="s">
        <v>38</v>
      </c>
      <c r="G32" s="37"/>
      <c r="H32" s="37"/>
      <c r="I32" s="37"/>
      <c r="J32" s="37"/>
      <c r="K32" s="37"/>
      <c r="L32" s="166">
        <v>0.2</v>
      </c>
      <c r="M32" s="167"/>
      <c r="N32" s="167"/>
      <c r="O32" s="167"/>
      <c r="P32" s="37"/>
      <c r="Q32" s="37"/>
      <c r="R32" s="37"/>
      <c r="S32" s="37"/>
      <c r="T32" s="40" t="s">
        <v>37</v>
      </c>
      <c r="U32" s="37"/>
      <c r="V32" s="37"/>
      <c r="W32" s="168"/>
      <c r="X32" s="167"/>
      <c r="Y32" s="167"/>
      <c r="Z32" s="167"/>
      <c r="AA32" s="167"/>
      <c r="AB32" s="167"/>
      <c r="AC32" s="167"/>
      <c r="AD32" s="167"/>
      <c r="AE32" s="167"/>
      <c r="AF32" s="37"/>
      <c r="AG32" s="37"/>
      <c r="AH32" s="37"/>
      <c r="AI32" s="37"/>
      <c r="AJ32" s="37"/>
      <c r="AK32" s="168"/>
      <c r="AL32" s="167"/>
      <c r="AM32" s="167"/>
      <c r="AN32" s="167"/>
      <c r="AO32" s="167"/>
      <c r="AP32" s="37"/>
      <c r="AQ32" s="41"/>
    </row>
    <row r="33" spans="2:43" s="2" customFormat="1" ht="14.45" hidden="1" customHeight="1">
      <c r="B33" s="36"/>
      <c r="C33" s="37"/>
      <c r="D33" s="37"/>
      <c r="E33" s="37"/>
      <c r="F33" s="38" t="s">
        <v>39</v>
      </c>
      <c r="G33" s="37"/>
      <c r="H33" s="37"/>
      <c r="I33" s="37"/>
      <c r="J33" s="37"/>
      <c r="K33" s="37"/>
      <c r="L33" s="166">
        <v>0.2</v>
      </c>
      <c r="M33" s="167"/>
      <c r="N33" s="167"/>
      <c r="O33" s="167"/>
      <c r="P33" s="37"/>
      <c r="Q33" s="37"/>
      <c r="R33" s="37"/>
      <c r="S33" s="37"/>
      <c r="T33" s="40" t="s">
        <v>37</v>
      </c>
      <c r="U33" s="37"/>
      <c r="V33" s="37"/>
      <c r="W33" s="168">
        <f>ROUND(BB87+SUM(CF93),2)</f>
        <v>0</v>
      </c>
      <c r="X33" s="167"/>
      <c r="Y33" s="167"/>
      <c r="Z33" s="167"/>
      <c r="AA33" s="167"/>
      <c r="AB33" s="167"/>
      <c r="AC33" s="167"/>
      <c r="AD33" s="167"/>
      <c r="AE33" s="167"/>
      <c r="AF33" s="37"/>
      <c r="AG33" s="37"/>
      <c r="AH33" s="37"/>
      <c r="AI33" s="37"/>
      <c r="AJ33" s="37"/>
      <c r="AK33" s="168"/>
      <c r="AL33" s="167"/>
      <c r="AM33" s="167"/>
      <c r="AN33" s="167"/>
      <c r="AO33" s="167"/>
      <c r="AP33" s="37"/>
      <c r="AQ33" s="41"/>
    </row>
    <row r="34" spans="2:43" s="2" customFormat="1" ht="14.45" hidden="1" customHeight="1">
      <c r="B34" s="36"/>
      <c r="C34" s="37"/>
      <c r="D34" s="37"/>
      <c r="E34" s="37"/>
      <c r="F34" s="38" t="s">
        <v>40</v>
      </c>
      <c r="G34" s="37"/>
      <c r="H34" s="37"/>
      <c r="I34" s="37"/>
      <c r="J34" s="37"/>
      <c r="K34" s="37"/>
      <c r="L34" s="166">
        <v>0.2</v>
      </c>
      <c r="M34" s="167"/>
      <c r="N34" s="167"/>
      <c r="O34" s="167"/>
      <c r="P34" s="37"/>
      <c r="Q34" s="37"/>
      <c r="R34" s="37"/>
      <c r="S34" s="37"/>
      <c r="T34" s="40" t="s">
        <v>37</v>
      </c>
      <c r="U34" s="37"/>
      <c r="V34" s="37"/>
      <c r="W34" s="168">
        <f>ROUND(BC87+SUM(CG93),2)</f>
        <v>0</v>
      </c>
      <c r="X34" s="167"/>
      <c r="Y34" s="167"/>
      <c r="Z34" s="167"/>
      <c r="AA34" s="167"/>
      <c r="AB34" s="167"/>
      <c r="AC34" s="167"/>
      <c r="AD34" s="167"/>
      <c r="AE34" s="167"/>
      <c r="AF34" s="37"/>
      <c r="AG34" s="37"/>
      <c r="AH34" s="37"/>
      <c r="AI34" s="37"/>
      <c r="AJ34" s="37"/>
      <c r="AK34" s="168"/>
      <c r="AL34" s="167"/>
      <c r="AM34" s="167"/>
      <c r="AN34" s="167"/>
      <c r="AO34" s="167"/>
      <c r="AP34" s="37"/>
      <c r="AQ34" s="41"/>
    </row>
    <row r="35" spans="2:43" s="2" customFormat="1" ht="14.45" hidden="1" customHeight="1">
      <c r="B35" s="36"/>
      <c r="C35" s="37"/>
      <c r="D35" s="37"/>
      <c r="E35" s="37"/>
      <c r="F35" s="38" t="s">
        <v>41</v>
      </c>
      <c r="G35" s="37"/>
      <c r="H35" s="37"/>
      <c r="I35" s="37"/>
      <c r="J35" s="37"/>
      <c r="K35" s="37"/>
      <c r="L35" s="166">
        <v>0</v>
      </c>
      <c r="M35" s="167"/>
      <c r="N35" s="167"/>
      <c r="O35" s="167"/>
      <c r="P35" s="37"/>
      <c r="Q35" s="37"/>
      <c r="R35" s="37"/>
      <c r="S35" s="37"/>
      <c r="T35" s="40" t="s">
        <v>37</v>
      </c>
      <c r="U35" s="37"/>
      <c r="V35" s="37"/>
      <c r="W35" s="168">
        <f>ROUND(BD87+SUM(CH93),2)</f>
        <v>0</v>
      </c>
      <c r="X35" s="167"/>
      <c r="Y35" s="167"/>
      <c r="Z35" s="167"/>
      <c r="AA35" s="167"/>
      <c r="AB35" s="167"/>
      <c r="AC35" s="167"/>
      <c r="AD35" s="167"/>
      <c r="AE35" s="167"/>
      <c r="AF35" s="37"/>
      <c r="AG35" s="37"/>
      <c r="AH35" s="37"/>
      <c r="AI35" s="37"/>
      <c r="AJ35" s="37"/>
      <c r="AK35" s="168"/>
      <c r="AL35" s="167"/>
      <c r="AM35" s="167"/>
      <c r="AN35" s="167"/>
      <c r="AO35" s="167"/>
      <c r="AP35" s="37"/>
      <c r="AQ35" s="41"/>
    </row>
    <row r="36" spans="2:43" s="1" customFormat="1" ht="6.95" customHeight="1">
      <c r="B36" s="31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3"/>
    </row>
    <row r="37" spans="2:43" s="1" customFormat="1" ht="25.9" customHeight="1">
      <c r="B37" s="31"/>
      <c r="C37" s="42"/>
      <c r="D37" s="43" t="s">
        <v>42</v>
      </c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5" t="s">
        <v>43</v>
      </c>
      <c r="U37" s="44"/>
      <c r="V37" s="44"/>
      <c r="W37" s="44"/>
      <c r="X37" s="169" t="s">
        <v>44</v>
      </c>
      <c r="Y37" s="170"/>
      <c r="Z37" s="170"/>
      <c r="AA37" s="170"/>
      <c r="AB37" s="170"/>
      <c r="AC37" s="44"/>
      <c r="AD37" s="44"/>
      <c r="AE37" s="44"/>
      <c r="AF37" s="44"/>
      <c r="AG37" s="44"/>
      <c r="AH37" s="44"/>
      <c r="AI37" s="44"/>
      <c r="AJ37" s="44"/>
      <c r="AK37" s="171"/>
      <c r="AL37" s="170"/>
      <c r="AM37" s="170"/>
      <c r="AN37" s="170"/>
      <c r="AO37" s="172"/>
      <c r="AP37" s="42"/>
      <c r="AQ37" s="33"/>
    </row>
    <row r="38" spans="2:43" s="1" customFormat="1" ht="14.45" customHeight="1"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3"/>
    </row>
    <row r="39" spans="2:43" ht="13.5">
      <c r="B39" s="22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3"/>
    </row>
    <row r="40" spans="2:43" ht="13.5">
      <c r="B40" s="22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3"/>
    </row>
    <row r="41" spans="2:43" ht="13.5">
      <c r="B41" s="22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3"/>
    </row>
    <row r="42" spans="2:43" ht="13.5">
      <c r="B42" s="22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3"/>
    </row>
    <row r="43" spans="2:43" ht="13.5">
      <c r="B43" s="22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3"/>
    </row>
    <row r="44" spans="2:43" ht="13.5">
      <c r="B44" s="22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3"/>
    </row>
    <row r="45" spans="2:43" ht="13.5">
      <c r="B45" s="22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3"/>
    </row>
    <row r="46" spans="2:43" ht="13.5">
      <c r="B46" s="22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3"/>
    </row>
    <row r="47" spans="2:43" ht="13.5">
      <c r="B47" s="22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3"/>
    </row>
    <row r="48" spans="2:43" ht="13.5">
      <c r="B48" s="22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3"/>
    </row>
    <row r="49" spans="2:43" s="1" customFormat="1">
      <c r="B49" s="31"/>
      <c r="C49" s="32"/>
      <c r="D49" s="46" t="s">
        <v>45</v>
      </c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8"/>
      <c r="AA49" s="32"/>
      <c r="AB49" s="32"/>
      <c r="AC49" s="46" t="s">
        <v>46</v>
      </c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8"/>
      <c r="AP49" s="32"/>
      <c r="AQ49" s="33"/>
    </row>
    <row r="50" spans="2:43" ht="13.5">
      <c r="B50" s="22"/>
      <c r="C50" s="24"/>
      <c r="D50" s="49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50"/>
      <c r="AA50" s="24"/>
      <c r="AB50" s="24"/>
      <c r="AC50" s="49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50"/>
      <c r="AP50" s="24"/>
      <c r="AQ50" s="23"/>
    </row>
    <row r="51" spans="2:43" ht="13.5">
      <c r="B51" s="22"/>
      <c r="C51" s="24"/>
      <c r="D51" s="49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50"/>
      <c r="AA51" s="24"/>
      <c r="AB51" s="24"/>
      <c r="AC51" s="49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50"/>
      <c r="AP51" s="24"/>
      <c r="AQ51" s="23"/>
    </row>
    <row r="52" spans="2:43" ht="13.5">
      <c r="B52" s="22"/>
      <c r="C52" s="24"/>
      <c r="D52" s="49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50"/>
      <c r="AA52" s="24"/>
      <c r="AB52" s="24"/>
      <c r="AC52" s="49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50"/>
      <c r="AP52" s="24"/>
      <c r="AQ52" s="23"/>
    </row>
    <row r="53" spans="2:43" ht="13.5">
      <c r="B53" s="22"/>
      <c r="C53" s="24"/>
      <c r="D53" s="49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50"/>
      <c r="AA53" s="24"/>
      <c r="AB53" s="24"/>
      <c r="AC53" s="49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50"/>
      <c r="AP53" s="24"/>
      <c r="AQ53" s="23"/>
    </row>
    <row r="54" spans="2:43" ht="13.5">
      <c r="B54" s="22"/>
      <c r="C54" s="24"/>
      <c r="D54" s="49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50"/>
      <c r="AA54" s="24"/>
      <c r="AB54" s="24"/>
      <c r="AC54" s="49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50"/>
      <c r="AP54" s="24"/>
      <c r="AQ54" s="23"/>
    </row>
    <row r="55" spans="2:43" ht="13.5">
      <c r="B55" s="22"/>
      <c r="C55" s="24"/>
      <c r="D55" s="49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50"/>
      <c r="AA55" s="24"/>
      <c r="AB55" s="24"/>
      <c r="AC55" s="49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50"/>
      <c r="AP55" s="24"/>
      <c r="AQ55" s="23"/>
    </row>
    <row r="56" spans="2:43" ht="13.5">
      <c r="B56" s="22"/>
      <c r="C56" s="24"/>
      <c r="D56" s="49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50"/>
      <c r="AA56" s="24"/>
      <c r="AB56" s="24"/>
      <c r="AC56" s="49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50"/>
      <c r="AP56" s="24"/>
      <c r="AQ56" s="23"/>
    </row>
    <row r="57" spans="2:43" ht="13.5">
      <c r="B57" s="22"/>
      <c r="C57" s="24"/>
      <c r="D57" s="49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50"/>
      <c r="AA57" s="24"/>
      <c r="AB57" s="24"/>
      <c r="AC57" s="49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50"/>
      <c r="AP57" s="24"/>
      <c r="AQ57" s="23"/>
    </row>
    <row r="58" spans="2:43" s="1" customFormat="1">
      <c r="B58" s="31"/>
      <c r="C58" s="32"/>
      <c r="D58" s="51" t="s">
        <v>47</v>
      </c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3" t="s">
        <v>48</v>
      </c>
      <c r="S58" s="52"/>
      <c r="T58" s="52"/>
      <c r="U58" s="52"/>
      <c r="V58" s="52"/>
      <c r="W58" s="52"/>
      <c r="X58" s="52"/>
      <c r="Y58" s="52"/>
      <c r="Z58" s="54"/>
      <c r="AA58" s="32"/>
      <c r="AB58" s="32"/>
      <c r="AC58" s="51" t="s">
        <v>47</v>
      </c>
      <c r="AD58" s="52"/>
      <c r="AE58" s="52"/>
      <c r="AF58" s="52"/>
      <c r="AG58" s="52"/>
      <c r="AH58" s="52"/>
      <c r="AI58" s="52"/>
      <c r="AJ58" s="52"/>
      <c r="AK58" s="52"/>
      <c r="AL58" s="52"/>
      <c r="AM58" s="53" t="s">
        <v>48</v>
      </c>
      <c r="AN58" s="52"/>
      <c r="AO58" s="54"/>
      <c r="AP58" s="32"/>
      <c r="AQ58" s="33"/>
    </row>
    <row r="59" spans="2:43" ht="13.5">
      <c r="B59" s="22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3"/>
    </row>
    <row r="60" spans="2:43" s="1" customFormat="1">
      <c r="B60" s="31"/>
      <c r="C60" s="32"/>
      <c r="D60" s="46" t="s">
        <v>49</v>
      </c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8"/>
      <c r="AA60" s="32"/>
      <c r="AB60" s="32"/>
      <c r="AC60" s="46" t="s">
        <v>50</v>
      </c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8"/>
      <c r="AP60" s="32"/>
      <c r="AQ60" s="33"/>
    </row>
    <row r="61" spans="2:43" ht="13.5">
      <c r="B61" s="22"/>
      <c r="C61" s="24"/>
      <c r="D61" s="49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50"/>
      <c r="AA61" s="24"/>
      <c r="AB61" s="24"/>
      <c r="AC61" s="49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50"/>
      <c r="AP61" s="24"/>
      <c r="AQ61" s="23"/>
    </row>
    <row r="62" spans="2:43" ht="13.5">
      <c r="B62" s="22"/>
      <c r="C62" s="24"/>
      <c r="D62" s="49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50"/>
      <c r="AA62" s="24"/>
      <c r="AB62" s="24"/>
      <c r="AC62" s="49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50"/>
      <c r="AP62" s="24"/>
      <c r="AQ62" s="23"/>
    </row>
    <row r="63" spans="2:43" ht="13.5">
      <c r="B63" s="22"/>
      <c r="C63" s="24"/>
      <c r="D63" s="49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50"/>
      <c r="AA63" s="24"/>
      <c r="AB63" s="24"/>
      <c r="AC63" s="49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50"/>
      <c r="AP63" s="24"/>
      <c r="AQ63" s="23"/>
    </row>
    <row r="64" spans="2:43" ht="13.5">
      <c r="B64" s="22"/>
      <c r="C64" s="24"/>
      <c r="D64" s="49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50"/>
      <c r="AA64" s="24"/>
      <c r="AB64" s="24"/>
      <c r="AC64" s="49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50"/>
      <c r="AP64" s="24"/>
      <c r="AQ64" s="23"/>
    </row>
    <row r="65" spans="2:43" ht="13.5">
      <c r="B65" s="22"/>
      <c r="C65" s="24"/>
      <c r="D65" s="49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50"/>
      <c r="AA65" s="24"/>
      <c r="AB65" s="24"/>
      <c r="AC65" s="49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50"/>
      <c r="AP65" s="24"/>
      <c r="AQ65" s="23"/>
    </row>
    <row r="66" spans="2:43" ht="13.5">
      <c r="B66" s="22"/>
      <c r="C66" s="24"/>
      <c r="D66" s="49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50"/>
      <c r="AA66" s="24"/>
      <c r="AB66" s="24"/>
      <c r="AC66" s="49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50"/>
      <c r="AP66" s="24"/>
      <c r="AQ66" s="23"/>
    </row>
    <row r="67" spans="2:43" ht="13.5">
      <c r="B67" s="22"/>
      <c r="C67" s="24"/>
      <c r="D67" s="49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50"/>
      <c r="AA67" s="24"/>
      <c r="AB67" s="24"/>
      <c r="AC67" s="49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50"/>
      <c r="AP67" s="24"/>
      <c r="AQ67" s="23"/>
    </row>
    <row r="68" spans="2:43" ht="13.5">
      <c r="B68" s="22"/>
      <c r="C68" s="24"/>
      <c r="D68" s="49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50"/>
      <c r="AA68" s="24"/>
      <c r="AB68" s="24"/>
      <c r="AC68" s="49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50"/>
      <c r="AP68" s="24"/>
      <c r="AQ68" s="23"/>
    </row>
    <row r="69" spans="2:43" s="1" customFormat="1">
      <c r="B69" s="31"/>
      <c r="C69" s="32"/>
      <c r="D69" s="51" t="s">
        <v>47</v>
      </c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3" t="s">
        <v>48</v>
      </c>
      <c r="S69" s="52"/>
      <c r="T69" s="52"/>
      <c r="U69" s="52"/>
      <c r="V69" s="52"/>
      <c r="W69" s="52"/>
      <c r="X69" s="52"/>
      <c r="Y69" s="52"/>
      <c r="Z69" s="54"/>
      <c r="AA69" s="32"/>
      <c r="AB69" s="32"/>
      <c r="AC69" s="51" t="s">
        <v>47</v>
      </c>
      <c r="AD69" s="52"/>
      <c r="AE69" s="52"/>
      <c r="AF69" s="52"/>
      <c r="AG69" s="52"/>
      <c r="AH69" s="52"/>
      <c r="AI69" s="52"/>
      <c r="AJ69" s="52"/>
      <c r="AK69" s="52"/>
      <c r="AL69" s="52"/>
      <c r="AM69" s="53" t="s">
        <v>48</v>
      </c>
      <c r="AN69" s="52"/>
      <c r="AO69" s="54"/>
      <c r="AP69" s="32"/>
      <c r="AQ69" s="33"/>
    </row>
    <row r="70" spans="2:43" s="1" customFormat="1" ht="6.95" customHeight="1">
      <c r="B70" s="31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3"/>
    </row>
    <row r="71" spans="2:43" s="1" customFormat="1" ht="6.95" customHeight="1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7"/>
    </row>
    <row r="75" spans="2:43" s="1" customFormat="1" ht="6.95" customHeight="1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60"/>
    </row>
    <row r="76" spans="2:43" s="1" customFormat="1" ht="36.950000000000003" customHeight="1">
      <c r="B76" s="31"/>
      <c r="C76" s="157" t="s">
        <v>51</v>
      </c>
      <c r="D76" s="158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  <c r="AG76" s="158"/>
      <c r="AH76" s="158"/>
      <c r="AI76" s="158"/>
      <c r="AJ76" s="158"/>
      <c r="AK76" s="158"/>
      <c r="AL76" s="158"/>
      <c r="AM76" s="158"/>
      <c r="AN76" s="158"/>
      <c r="AO76" s="158"/>
      <c r="AP76" s="158"/>
      <c r="AQ76" s="33"/>
    </row>
    <row r="77" spans="2:43" s="3" customFormat="1" ht="14.45" customHeight="1">
      <c r="B77" s="61"/>
      <c r="C77" s="28" t="s">
        <v>13</v>
      </c>
      <c r="D77" s="62"/>
      <c r="E77" s="62"/>
      <c r="F77" s="62"/>
      <c r="G77" s="62"/>
      <c r="H77" s="62"/>
      <c r="I77" s="62"/>
      <c r="J77" s="62"/>
      <c r="K77" s="62"/>
      <c r="L77" s="62" t="str">
        <f>K5</f>
        <v>Holcikovce</v>
      </c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3"/>
    </row>
    <row r="78" spans="2:43" s="4" customFormat="1" ht="36.950000000000003" customHeight="1">
      <c r="B78" s="64"/>
      <c r="C78" s="65" t="s">
        <v>15</v>
      </c>
      <c r="D78" s="66"/>
      <c r="E78" s="66"/>
      <c r="F78" s="66"/>
      <c r="G78" s="66"/>
      <c r="H78" s="66"/>
      <c r="I78" s="66"/>
      <c r="J78" s="66"/>
      <c r="K78" s="66"/>
      <c r="L78" s="173" t="str">
        <f>K6</f>
        <v>REKONŠTRUKCIA ČOV TYPU 2XPESL25</v>
      </c>
      <c r="M78" s="174"/>
      <c r="N78" s="174"/>
      <c r="O78" s="174"/>
      <c r="P78" s="174"/>
      <c r="Q78" s="174"/>
      <c r="R78" s="174"/>
      <c r="S78" s="174"/>
      <c r="T78" s="174"/>
      <c r="U78" s="174"/>
      <c r="V78" s="174"/>
      <c r="W78" s="174"/>
      <c r="X78" s="174"/>
      <c r="Y78" s="174"/>
      <c r="Z78" s="174"/>
      <c r="AA78" s="174"/>
      <c r="AB78" s="174"/>
      <c r="AC78" s="174"/>
      <c r="AD78" s="174"/>
      <c r="AE78" s="174"/>
      <c r="AF78" s="174"/>
      <c r="AG78" s="174"/>
      <c r="AH78" s="174"/>
      <c r="AI78" s="174"/>
      <c r="AJ78" s="174"/>
      <c r="AK78" s="174"/>
      <c r="AL78" s="174"/>
      <c r="AM78" s="174"/>
      <c r="AN78" s="174"/>
      <c r="AO78" s="174"/>
      <c r="AP78" s="66"/>
      <c r="AQ78" s="67"/>
    </row>
    <row r="79" spans="2:43" s="1" customFormat="1" ht="6.95" customHeight="1">
      <c r="B79" s="31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3"/>
    </row>
    <row r="80" spans="2:43" s="1" customFormat="1">
      <c r="B80" s="31"/>
      <c r="C80" s="28" t="s">
        <v>19</v>
      </c>
      <c r="D80" s="32"/>
      <c r="E80" s="32"/>
      <c r="F80" s="32"/>
      <c r="G80" s="32"/>
      <c r="H80" s="32"/>
      <c r="I80" s="32"/>
      <c r="J80" s="32"/>
      <c r="K80" s="32"/>
      <c r="L80" s="68" t="str">
        <f>IF(K8="","",K8)</f>
        <v xml:space="preserve"> </v>
      </c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28" t="s">
        <v>21</v>
      </c>
      <c r="AJ80" s="32"/>
      <c r="AK80" s="32"/>
      <c r="AL80" s="32"/>
      <c r="AM80" s="69" t="str">
        <f>IF(AN8= "","",AN8)</f>
        <v/>
      </c>
      <c r="AN80" s="32"/>
      <c r="AO80" s="32"/>
      <c r="AP80" s="32"/>
      <c r="AQ80" s="33"/>
    </row>
    <row r="81" spans="1:76" s="1" customFormat="1" ht="6.95" customHeight="1"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3"/>
    </row>
    <row r="82" spans="1:76" s="1" customFormat="1">
      <c r="B82" s="31"/>
      <c r="C82" s="28" t="s">
        <v>22</v>
      </c>
      <c r="D82" s="32"/>
      <c r="E82" s="32"/>
      <c r="F82" s="32"/>
      <c r="G82" s="32"/>
      <c r="H82" s="32"/>
      <c r="I82" s="32"/>
      <c r="J82" s="32"/>
      <c r="K82" s="32"/>
      <c r="L82" s="62" t="str">
        <f>IF(E11= "","",E11)</f>
        <v xml:space="preserve"> </v>
      </c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28" t="s">
        <v>26</v>
      </c>
      <c r="AJ82" s="32"/>
      <c r="AK82" s="32"/>
      <c r="AL82" s="32"/>
      <c r="AM82" s="175" t="str">
        <f>IF(E17="","",E17)</f>
        <v>Ing. Milan Bizub, MARMI s.r.o.</v>
      </c>
      <c r="AN82" s="175"/>
      <c r="AO82" s="175"/>
      <c r="AP82" s="175"/>
      <c r="AQ82" s="33"/>
      <c r="AS82" s="176" t="s">
        <v>52</v>
      </c>
      <c r="AT82" s="177"/>
      <c r="AU82" s="47"/>
      <c r="AV82" s="47"/>
      <c r="AW82" s="47"/>
      <c r="AX82" s="47"/>
      <c r="AY82" s="47"/>
      <c r="AZ82" s="47"/>
      <c r="BA82" s="47"/>
      <c r="BB82" s="47"/>
      <c r="BC82" s="47"/>
      <c r="BD82" s="48"/>
    </row>
    <row r="83" spans="1:76" s="1" customFormat="1">
      <c r="B83" s="31"/>
      <c r="C83" s="28" t="s">
        <v>25</v>
      </c>
      <c r="D83" s="32"/>
      <c r="E83" s="32"/>
      <c r="F83" s="32"/>
      <c r="G83" s="32"/>
      <c r="H83" s="32"/>
      <c r="I83" s="32"/>
      <c r="J83" s="32"/>
      <c r="K83" s="32"/>
      <c r="L83" s="62" t="str">
        <f>IF(E14="","",E14)</f>
        <v xml:space="preserve"> </v>
      </c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28" t="s">
        <v>30</v>
      </c>
      <c r="AJ83" s="32"/>
      <c r="AK83" s="32"/>
      <c r="AL83" s="32"/>
      <c r="AM83" s="175" t="str">
        <f>IF(E20="","",E20)</f>
        <v xml:space="preserve"> </v>
      </c>
      <c r="AN83" s="175"/>
      <c r="AO83" s="175"/>
      <c r="AP83" s="175"/>
      <c r="AQ83" s="33"/>
      <c r="AS83" s="178"/>
      <c r="AT83" s="179"/>
      <c r="AU83" s="32"/>
      <c r="AV83" s="32"/>
      <c r="AW83" s="32"/>
      <c r="AX83" s="32"/>
      <c r="AY83" s="32"/>
      <c r="AZ83" s="32"/>
      <c r="BA83" s="32"/>
      <c r="BB83" s="32"/>
      <c r="BC83" s="32"/>
      <c r="BD83" s="70"/>
    </row>
    <row r="84" spans="1:76" s="1" customFormat="1" ht="10.9" customHeight="1">
      <c r="B84" s="31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3"/>
      <c r="AS84" s="178"/>
      <c r="AT84" s="179"/>
      <c r="AU84" s="32"/>
      <c r="AV84" s="32"/>
      <c r="AW84" s="32"/>
      <c r="AX84" s="32"/>
      <c r="AY84" s="32"/>
      <c r="AZ84" s="32"/>
      <c r="BA84" s="32"/>
      <c r="BB84" s="32"/>
      <c r="BC84" s="32"/>
      <c r="BD84" s="70"/>
    </row>
    <row r="85" spans="1:76" s="1" customFormat="1" ht="29.25" customHeight="1">
      <c r="B85" s="31"/>
      <c r="C85" s="180" t="s">
        <v>53</v>
      </c>
      <c r="D85" s="181"/>
      <c r="E85" s="181"/>
      <c r="F85" s="181"/>
      <c r="G85" s="181"/>
      <c r="H85" s="71"/>
      <c r="I85" s="182" t="s">
        <v>54</v>
      </c>
      <c r="J85" s="181"/>
      <c r="K85" s="181"/>
      <c r="L85" s="181"/>
      <c r="M85" s="181"/>
      <c r="N85" s="181"/>
      <c r="O85" s="181"/>
      <c r="P85" s="181"/>
      <c r="Q85" s="181"/>
      <c r="R85" s="181"/>
      <c r="S85" s="181"/>
      <c r="T85" s="181"/>
      <c r="U85" s="181"/>
      <c r="V85" s="181"/>
      <c r="W85" s="181"/>
      <c r="X85" s="181"/>
      <c r="Y85" s="181"/>
      <c r="Z85" s="181"/>
      <c r="AA85" s="181"/>
      <c r="AB85" s="181"/>
      <c r="AC85" s="181"/>
      <c r="AD85" s="181"/>
      <c r="AE85" s="181"/>
      <c r="AF85" s="181"/>
      <c r="AG85" s="182" t="s">
        <v>55</v>
      </c>
      <c r="AH85" s="181"/>
      <c r="AI85" s="181"/>
      <c r="AJ85" s="181"/>
      <c r="AK85" s="181"/>
      <c r="AL85" s="181"/>
      <c r="AM85" s="181"/>
      <c r="AN85" s="182" t="s">
        <v>56</v>
      </c>
      <c r="AO85" s="181"/>
      <c r="AP85" s="183"/>
      <c r="AQ85" s="33"/>
      <c r="AS85" s="72" t="s">
        <v>57</v>
      </c>
      <c r="AT85" s="73" t="s">
        <v>58</v>
      </c>
      <c r="AU85" s="73" t="s">
        <v>59</v>
      </c>
      <c r="AV85" s="73" t="s">
        <v>60</v>
      </c>
      <c r="AW85" s="73" t="s">
        <v>61</v>
      </c>
      <c r="AX85" s="73" t="s">
        <v>62</v>
      </c>
      <c r="AY85" s="73" t="s">
        <v>63</v>
      </c>
      <c r="AZ85" s="73" t="s">
        <v>64</v>
      </c>
      <c r="BA85" s="73" t="s">
        <v>65</v>
      </c>
      <c r="BB85" s="73" t="s">
        <v>66</v>
      </c>
      <c r="BC85" s="73" t="s">
        <v>67</v>
      </c>
      <c r="BD85" s="74" t="s">
        <v>68</v>
      </c>
    </row>
    <row r="86" spans="1:76" s="1" customFormat="1" ht="10.9" customHeight="1">
      <c r="B86" s="31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3"/>
      <c r="AS86" s="75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8"/>
    </row>
    <row r="87" spans="1:76" s="4" customFormat="1" ht="32.450000000000003" customHeight="1">
      <c r="B87" s="64"/>
      <c r="C87" s="76" t="s">
        <v>69</v>
      </c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187"/>
      <c r="AH87" s="187"/>
      <c r="AI87" s="187"/>
      <c r="AJ87" s="187"/>
      <c r="AK87" s="187"/>
      <c r="AL87" s="187"/>
      <c r="AM87" s="187"/>
      <c r="AN87" s="188"/>
      <c r="AO87" s="188"/>
      <c r="AP87" s="188"/>
      <c r="AQ87" s="67"/>
      <c r="AS87" s="78">
        <f>ROUND(SUM(AS88:AS90),2)</f>
        <v>0</v>
      </c>
      <c r="AT87" s="79">
        <f>ROUND(SUM(AV87:AW87),2)</f>
        <v>0</v>
      </c>
      <c r="AU87" s="80">
        <f>ROUND(SUM(AU88:AU90),5)</f>
        <v>150.21367000000001</v>
      </c>
      <c r="AV87" s="79">
        <f>ROUND(AZ87*L31,2)</f>
        <v>0</v>
      </c>
      <c r="AW87" s="79">
        <f>ROUND(BA87*L32,2)</f>
        <v>0</v>
      </c>
      <c r="AX87" s="79">
        <f>ROUND(BB87*L31,2)</f>
        <v>0</v>
      </c>
      <c r="AY87" s="79">
        <f>ROUND(BC87*L32,2)</f>
        <v>0</v>
      </c>
      <c r="AZ87" s="79">
        <f>ROUND(SUM(AZ88:AZ90),2)</f>
        <v>0</v>
      </c>
      <c r="BA87" s="79">
        <f>ROUND(SUM(BA88:BA90),2)</f>
        <v>0</v>
      </c>
      <c r="BB87" s="79">
        <f>ROUND(SUM(BB88:BB90),2)</f>
        <v>0</v>
      </c>
      <c r="BC87" s="79">
        <f>ROUND(SUM(BC88:BC90),2)</f>
        <v>0</v>
      </c>
      <c r="BD87" s="81">
        <f>ROUND(SUM(BD88:BD90),2)</f>
        <v>0</v>
      </c>
      <c r="BS87" s="82" t="s">
        <v>70</v>
      </c>
      <c r="BT87" s="82" t="s">
        <v>71</v>
      </c>
      <c r="BU87" s="83" t="s">
        <v>72</v>
      </c>
      <c r="BV87" s="82" t="s">
        <v>73</v>
      </c>
      <c r="BW87" s="82" t="s">
        <v>74</v>
      </c>
      <c r="BX87" s="82" t="s">
        <v>75</v>
      </c>
    </row>
    <row r="88" spans="1:76" s="5" customFormat="1" ht="16.5" customHeight="1">
      <c r="A88" s="84" t="s">
        <v>76</v>
      </c>
      <c r="B88" s="85"/>
      <c r="C88" s="86"/>
      <c r="D88" s="186" t="s">
        <v>77</v>
      </c>
      <c r="E88" s="186"/>
      <c r="F88" s="186"/>
      <c r="G88" s="186"/>
      <c r="H88" s="186"/>
      <c r="I88" s="87"/>
      <c r="J88" s="186" t="s">
        <v>78</v>
      </c>
      <c r="K88" s="186"/>
      <c r="L88" s="186"/>
      <c r="M88" s="186"/>
      <c r="N88" s="186"/>
      <c r="O88" s="186"/>
      <c r="P88" s="186"/>
      <c r="Q88" s="186"/>
      <c r="R88" s="186"/>
      <c r="S88" s="186"/>
      <c r="T88" s="186"/>
      <c r="U88" s="186"/>
      <c r="V88" s="186"/>
      <c r="W88" s="186"/>
      <c r="X88" s="186"/>
      <c r="Y88" s="186"/>
      <c r="Z88" s="186"/>
      <c r="AA88" s="186"/>
      <c r="AB88" s="186"/>
      <c r="AC88" s="186"/>
      <c r="AD88" s="186"/>
      <c r="AE88" s="186"/>
      <c r="AF88" s="186"/>
      <c r="AG88" s="184"/>
      <c r="AH88" s="185"/>
      <c r="AI88" s="185"/>
      <c r="AJ88" s="185"/>
      <c r="AK88" s="185"/>
      <c r="AL88" s="185"/>
      <c r="AM88" s="185"/>
      <c r="AN88" s="184"/>
      <c r="AO88" s="185"/>
      <c r="AP88" s="185"/>
      <c r="AQ88" s="88"/>
      <c r="AS88" s="89">
        <f>'SO01 - STAVEBNÉ ÚPRAVY ČOV'!M28</f>
        <v>0</v>
      </c>
      <c r="AT88" s="90">
        <f>ROUND(SUM(AV88:AW88),2)</f>
        <v>0</v>
      </c>
      <c r="AU88" s="91">
        <f>'SO01 - STAVEBNÉ ÚPRAVY ČOV'!W120</f>
        <v>150.21367326000001</v>
      </c>
      <c r="AV88" s="90">
        <f>'SO01 - STAVEBNÉ ÚPRAVY ČOV'!M32</f>
        <v>0</v>
      </c>
      <c r="AW88" s="90">
        <f>'SO01 - STAVEBNÉ ÚPRAVY ČOV'!M33</f>
        <v>0</v>
      </c>
      <c r="AX88" s="90">
        <f>'SO01 - STAVEBNÉ ÚPRAVY ČOV'!M34</f>
        <v>0</v>
      </c>
      <c r="AY88" s="90">
        <f>'SO01 - STAVEBNÉ ÚPRAVY ČOV'!M35</f>
        <v>0</v>
      </c>
      <c r="AZ88" s="90">
        <f>'SO01 - STAVEBNÉ ÚPRAVY ČOV'!H32</f>
        <v>0</v>
      </c>
      <c r="BA88" s="90">
        <f>'SO01 - STAVEBNÉ ÚPRAVY ČOV'!H33</f>
        <v>0</v>
      </c>
      <c r="BB88" s="90">
        <f>'SO01 - STAVEBNÉ ÚPRAVY ČOV'!H34</f>
        <v>0</v>
      </c>
      <c r="BC88" s="90">
        <f>'SO01 - STAVEBNÉ ÚPRAVY ČOV'!H35</f>
        <v>0</v>
      </c>
      <c r="BD88" s="92">
        <f>'SO01 - STAVEBNÉ ÚPRAVY ČOV'!H36</f>
        <v>0</v>
      </c>
      <c r="BT88" s="93" t="s">
        <v>79</v>
      </c>
      <c r="BV88" s="93" t="s">
        <v>73</v>
      </c>
      <c r="BW88" s="93" t="s">
        <v>80</v>
      </c>
      <c r="BX88" s="93" t="s">
        <v>74</v>
      </c>
    </row>
    <row r="89" spans="1:76" s="5" customFormat="1" ht="16.5" customHeight="1">
      <c r="A89" s="84" t="s">
        <v>76</v>
      </c>
      <c r="B89" s="85"/>
      <c r="C89" s="86"/>
      <c r="D89" s="186" t="s">
        <v>81</v>
      </c>
      <c r="E89" s="186"/>
      <c r="F89" s="186"/>
      <c r="G89" s="186"/>
      <c r="H89" s="186"/>
      <c r="I89" s="87"/>
      <c r="J89" s="186" t="s">
        <v>82</v>
      </c>
      <c r="K89" s="186"/>
      <c r="L89" s="186"/>
      <c r="M89" s="186"/>
      <c r="N89" s="186"/>
      <c r="O89" s="186"/>
      <c r="P89" s="186"/>
      <c r="Q89" s="186"/>
      <c r="R89" s="186"/>
      <c r="S89" s="186"/>
      <c r="T89" s="186"/>
      <c r="U89" s="186"/>
      <c r="V89" s="186"/>
      <c r="W89" s="186"/>
      <c r="X89" s="186"/>
      <c r="Y89" s="186"/>
      <c r="Z89" s="186"/>
      <c r="AA89" s="186"/>
      <c r="AB89" s="186"/>
      <c r="AC89" s="186"/>
      <c r="AD89" s="186"/>
      <c r="AE89" s="186"/>
      <c r="AF89" s="186"/>
      <c r="AG89" s="184"/>
      <c r="AH89" s="185"/>
      <c r="AI89" s="185"/>
      <c r="AJ89" s="185"/>
      <c r="AK89" s="185"/>
      <c r="AL89" s="185"/>
      <c r="AM89" s="185"/>
      <c r="AN89" s="184"/>
      <c r="AO89" s="185"/>
      <c r="AP89" s="185"/>
      <c r="AQ89" s="88"/>
      <c r="AS89" s="89">
        <f>'PS01 - STROJNOTECHNOLOGIC...'!M28</f>
        <v>0</v>
      </c>
      <c r="AT89" s="90">
        <f>ROUND(SUM(AV89:AW89),2)</f>
        <v>0</v>
      </c>
      <c r="AU89" s="91">
        <f>'PS01 - STROJNOTECHNOLOGIC...'!W109</f>
        <v>0</v>
      </c>
      <c r="AV89" s="90">
        <f>'PS01 - STROJNOTECHNOLOGIC...'!M32</f>
        <v>0</v>
      </c>
      <c r="AW89" s="90">
        <f>'PS01 - STROJNOTECHNOLOGIC...'!M33</f>
        <v>0</v>
      </c>
      <c r="AX89" s="90">
        <f>'PS01 - STROJNOTECHNOLOGIC...'!M34</f>
        <v>0</v>
      </c>
      <c r="AY89" s="90">
        <f>'PS01 - STROJNOTECHNOLOGIC...'!M35</f>
        <v>0</v>
      </c>
      <c r="AZ89" s="90">
        <f>'PS01 - STROJNOTECHNOLOGIC...'!H32</f>
        <v>0</v>
      </c>
      <c r="BA89" s="90">
        <f>'PS01 - STROJNOTECHNOLOGIC...'!H33</f>
        <v>0</v>
      </c>
      <c r="BB89" s="90">
        <f>'PS01 - STROJNOTECHNOLOGIC...'!H34</f>
        <v>0</v>
      </c>
      <c r="BC89" s="90">
        <f>'PS01 - STROJNOTECHNOLOGIC...'!H35</f>
        <v>0</v>
      </c>
      <c r="BD89" s="92">
        <f>'PS01 - STROJNOTECHNOLOGIC...'!H36</f>
        <v>0</v>
      </c>
      <c r="BT89" s="93" t="s">
        <v>79</v>
      </c>
      <c r="BV89" s="93" t="s">
        <v>73</v>
      </c>
      <c r="BW89" s="93" t="s">
        <v>83</v>
      </c>
      <c r="BX89" s="93" t="s">
        <v>74</v>
      </c>
    </row>
    <row r="90" spans="1:76" s="5" customFormat="1" ht="16.5" customHeight="1">
      <c r="A90" s="84" t="s">
        <v>76</v>
      </c>
      <c r="B90" s="85"/>
      <c r="C90" s="86"/>
      <c r="D90" s="186" t="s">
        <v>84</v>
      </c>
      <c r="E90" s="186"/>
      <c r="F90" s="186"/>
      <c r="G90" s="186"/>
      <c r="H90" s="186"/>
      <c r="I90" s="87"/>
      <c r="J90" s="186" t="s">
        <v>85</v>
      </c>
      <c r="K90" s="186"/>
      <c r="L90" s="186"/>
      <c r="M90" s="186"/>
      <c r="N90" s="186"/>
      <c r="O90" s="186"/>
      <c r="P90" s="186"/>
      <c r="Q90" s="186"/>
      <c r="R90" s="186"/>
      <c r="S90" s="186"/>
      <c r="T90" s="186"/>
      <c r="U90" s="186"/>
      <c r="V90" s="186"/>
      <c r="W90" s="186"/>
      <c r="X90" s="186"/>
      <c r="Y90" s="186"/>
      <c r="Z90" s="186"/>
      <c r="AA90" s="186"/>
      <c r="AB90" s="186"/>
      <c r="AC90" s="186"/>
      <c r="AD90" s="186"/>
      <c r="AE90" s="186"/>
      <c r="AF90" s="186"/>
      <c r="AG90" s="184"/>
      <c r="AH90" s="185"/>
      <c r="AI90" s="185"/>
      <c r="AJ90" s="185"/>
      <c r="AK90" s="185"/>
      <c r="AL90" s="185"/>
      <c r="AM90" s="185"/>
      <c r="AN90" s="184"/>
      <c r="AO90" s="185"/>
      <c r="AP90" s="185"/>
      <c r="AQ90" s="88"/>
      <c r="AS90" s="94">
        <f>'PS02 - ELEKTROINŠTALÁCIA'!M28</f>
        <v>0</v>
      </c>
      <c r="AT90" s="95">
        <f>ROUND(SUM(AV90:AW90),2)</f>
        <v>0</v>
      </c>
      <c r="AU90" s="96">
        <f>'PS02 - ELEKTROINŠTALÁCIA'!W111</f>
        <v>0</v>
      </c>
      <c r="AV90" s="95">
        <f>'PS02 - ELEKTROINŠTALÁCIA'!M32</f>
        <v>0</v>
      </c>
      <c r="AW90" s="95">
        <f>'PS02 - ELEKTROINŠTALÁCIA'!M33</f>
        <v>0</v>
      </c>
      <c r="AX90" s="95">
        <f>'PS02 - ELEKTROINŠTALÁCIA'!M34</f>
        <v>0</v>
      </c>
      <c r="AY90" s="95">
        <f>'PS02 - ELEKTROINŠTALÁCIA'!M35</f>
        <v>0</v>
      </c>
      <c r="AZ90" s="95">
        <f>'PS02 - ELEKTROINŠTALÁCIA'!H32</f>
        <v>0</v>
      </c>
      <c r="BA90" s="95">
        <f>'PS02 - ELEKTROINŠTALÁCIA'!H33</f>
        <v>0</v>
      </c>
      <c r="BB90" s="95">
        <f>'PS02 - ELEKTROINŠTALÁCIA'!H34</f>
        <v>0</v>
      </c>
      <c r="BC90" s="95">
        <f>'PS02 - ELEKTROINŠTALÁCIA'!H35</f>
        <v>0</v>
      </c>
      <c r="BD90" s="97">
        <f>'PS02 - ELEKTROINŠTALÁCIA'!H36</f>
        <v>0</v>
      </c>
      <c r="BT90" s="93" t="s">
        <v>79</v>
      </c>
      <c r="BV90" s="93" t="s">
        <v>73</v>
      </c>
      <c r="BW90" s="93" t="s">
        <v>86</v>
      </c>
      <c r="BX90" s="93" t="s">
        <v>74</v>
      </c>
    </row>
    <row r="91" spans="1:76" ht="13.5">
      <c r="B91" s="22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3"/>
    </row>
    <row r="92" spans="1:76" s="1" customFormat="1" ht="30" customHeight="1">
      <c r="B92" s="31"/>
      <c r="C92" s="76" t="s">
        <v>87</v>
      </c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188"/>
      <c r="AH92" s="188"/>
      <c r="AI92" s="188"/>
      <c r="AJ92" s="188"/>
      <c r="AK92" s="188"/>
      <c r="AL92" s="188"/>
      <c r="AM92" s="188"/>
      <c r="AN92" s="188"/>
      <c r="AO92" s="188"/>
      <c r="AP92" s="188"/>
      <c r="AQ92" s="33"/>
      <c r="AS92" s="72" t="s">
        <v>88</v>
      </c>
      <c r="AT92" s="73" t="s">
        <v>89</v>
      </c>
      <c r="AU92" s="73" t="s">
        <v>35</v>
      </c>
      <c r="AV92" s="74" t="s">
        <v>58</v>
      </c>
    </row>
    <row r="93" spans="1:76" s="1" customFormat="1" ht="10.9" customHeight="1">
      <c r="B93" s="31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3"/>
      <c r="AS93" s="98"/>
      <c r="AT93" s="52"/>
      <c r="AU93" s="52"/>
      <c r="AV93" s="54"/>
    </row>
    <row r="94" spans="1:76" s="1" customFormat="1" ht="30" customHeight="1">
      <c r="B94" s="31"/>
      <c r="C94" s="99" t="s">
        <v>90</v>
      </c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89"/>
      <c r="AH94" s="189"/>
      <c r="AI94" s="189"/>
      <c r="AJ94" s="189"/>
      <c r="AK94" s="189"/>
      <c r="AL94" s="189"/>
      <c r="AM94" s="189"/>
      <c r="AN94" s="189"/>
      <c r="AO94" s="189"/>
      <c r="AP94" s="189"/>
      <c r="AQ94" s="33"/>
    </row>
    <row r="95" spans="1:76" s="1" customFormat="1" ht="6.95" customHeight="1">
      <c r="B95" s="55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56"/>
      <c r="AG95" s="56"/>
      <c r="AH95" s="56"/>
      <c r="AI95" s="56"/>
      <c r="AJ95" s="56"/>
      <c r="AK95" s="56"/>
      <c r="AL95" s="56"/>
      <c r="AM95" s="56"/>
      <c r="AN95" s="56"/>
      <c r="AO95" s="56"/>
      <c r="AP95" s="56"/>
      <c r="AQ95" s="57"/>
    </row>
  </sheetData>
  <mergeCells count="53">
    <mergeCell ref="AG92:AM92"/>
    <mergeCell ref="AN92:AP92"/>
    <mergeCell ref="AG94:AM94"/>
    <mergeCell ref="AN94:AP94"/>
    <mergeCell ref="AR2:BE2"/>
    <mergeCell ref="AN90:AP90"/>
    <mergeCell ref="AG90:AM90"/>
    <mergeCell ref="D90:H90"/>
    <mergeCell ref="J90:AF90"/>
    <mergeCell ref="AG87:AM87"/>
    <mergeCell ref="AN87:AP87"/>
    <mergeCell ref="AN88:AP88"/>
    <mergeCell ref="AG88:AM88"/>
    <mergeCell ref="D88:H88"/>
    <mergeCell ref="J88:AF88"/>
    <mergeCell ref="AN89:AP89"/>
    <mergeCell ref="AG89:AM89"/>
    <mergeCell ref="D89:H89"/>
    <mergeCell ref="J89:AF89"/>
    <mergeCell ref="AS82:AT84"/>
    <mergeCell ref="AM83:AP83"/>
    <mergeCell ref="C85:G85"/>
    <mergeCell ref="I85:AF85"/>
    <mergeCell ref="AG85:AM85"/>
    <mergeCell ref="AN85:AP85"/>
    <mergeCell ref="X37:AB37"/>
    <mergeCell ref="AK37:AO37"/>
    <mergeCell ref="C76:AP76"/>
    <mergeCell ref="L78:AO78"/>
    <mergeCell ref="AM82:AP82"/>
    <mergeCell ref="L34:O34"/>
    <mergeCell ref="W34:AE34"/>
    <mergeCell ref="AK34:AO34"/>
    <mergeCell ref="L35:O35"/>
    <mergeCell ref="W35:AE35"/>
    <mergeCell ref="AK35:AO35"/>
    <mergeCell ref="L32:O32"/>
    <mergeCell ref="W32:AE32"/>
    <mergeCell ref="AK32:AO32"/>
    <mergeCell ref="L33:O33"/>
    <mergeCell ref="W33:AE33"/>
    <mergeCell ref="AK33:AO33"/>
    <mergeCell ref="AK26:AO26"/>
    <mergeCell ref="AK27:AO27"/>
    <mergeCell ref="AK29:AO29"/>
    <mergeCell ref="L31:O31"/>
    <mergeCell ref="W31:AE31"/>
    <mergeCell ref="AK31:AO31"/>
    <mergeCell ref="C2:AP2"/>
    <mergeCell ref="C4:AP4"/>
    <mergeCell ref="K5:AO5"/>
    <mergeCell ref="K6:AO6"/>
    <mergeCell ref="E23:AN23"/>
  </mergeCells>
  <hyperlinks>
    <hyperlink ref="K1:S1" location="C2" display="1) Súhrnný list stavby" xr:uid="{00000000-0004-0000-0000-000000000000}"/>
    <hyperlink ref="W1:AF1" location="C87" display="2) Rekapitulácia objektov" xr:uid="{00000000-0004-0000-0000-000001000000}"/>
    <hyperlink ref="A88" location="'SO01 - STAVEBNÉ ÚPRAVY ČOV'!C2" display="/" xr:uid="{00000000-0004-0000-0000-000002000000}"/>
    <hyperlink ref="A89" location="'PS01 - STROJNOTECHNOLOGIC...'!C2" display="/" xr:uid="{00000000-0004-0000-0000-000003000000}"/>
    <hyperlink ref="A90" location="'PS02 - ELEKTROINŠTALÁCIA'!C2" display="/" xr:uid="{00000000-0004-0000-0000-000004000000}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N161"/>
  <sheetViews>
    <sheetView showGridLines="0" workbookViewId="0">
      <pane ySplit="1" topLeftCell="A2" activePane="bottomLeft" state="frozen"/>
      <selection pane="bottomLeft" activeCell="K152" sqref="K152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01"/>
      <c r="B1" s="11"/>
      <c r="C1" s="11"/>
      <c r="D1" s="12" t="s">
        <v>1</v>
      </c>
      <c r="E1" s="11"/>
      <c r="F1" s="13" t="s">
        <v>91</v>
      </c>
      <c r="G1" s="13"/>
      <c r="H1" s="224" t="s">
        <v>92</v>
      </c>
      <c r="I1" s="224"/>
      <c r="J1" s="224"/>
      <c r="K1" s="224"/>
      <c r="L1" s="13" t="s">
        <v>93</v>
      </c>
      <c r="M1" s="11"/>
      <c r="N1" s="11"/>
      <c r="O1" s="12" t="s">
        <v>94</v>
      </c>
      <c r="P1" s="11"/>
      <c r="Q1" s="11"/>
      <c r="R1" s="11"/>
      <c r="S1" s="13" t="s">
        <v>95</v>
      </c>
      <c r="T1" s="13"/>
      <c r="U1" s="101"/>
      <c r="V1" s="101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</row>
    <row r="2" spans="1:66" ht="36.950000000000003" customHeight="1">
      <c r="C2" s="155" t="s">
        <v>7</v>
      </c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S2" s="190" t="s">
        <v>8</v>
      </c>
      <c r="T2" s="191"/>
      <c r="U2" s="191"/>
      <c r="V2" s="191"/>
      <c r="W2" s="191"/>
      <c r="X2" s="191"/>
      <c r="Y2" s="191"/>
      <c r="Z2" s="191"/>
      <c r="AA2" s="191"/>
      <c r="AB2" s="191"/>
      <c r="AC2" s="191"/>
      <c r="AT2" s="18" t="s">
        <v>80</v>
      </c>
    </row>
    <row r="3" spans="1:6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1"/>
      <c r="AT3" s="18" t="s">
        <v>71</v>
      </c>
    </row>
    <row r="4" spans="1:66" ht="36.950000000000003" customHeight="1">
      <c r="B4" s="22"/>
      <c r="C4" s="157" t="s">
        <v>96</v>
      </c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23"/>
      <c r="T4" s="17" t="s">
        <v>12</v>
      </c>
      <c r="AT4" s="18" t="s">
        <v>6</v>
      </c>
    </row>
    <row r="5" spans="1:66" ht="6.95" customHeight="1">
      <c r="B5" s="22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3"/>
    </row>
    <row r="6" spans="1:66" ht="25.35" customHeight="1">
      <c r="B6" s="22"/>
      <c r="C6" s="24"/>
      <c r="D6" s="28" t="s">
        <v>15</v>
      </c>
      <c r="E6" s="24"/>
      <c r="F6" s="192" t="str">
        <f>'Rekapitulácia stavby'!K6</f>
        <v>REKONŠTRUKCIA ČOV TYPU 2XPESL25</v>
      </c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24"/>
      <c r="R6" s="23"/>
    </row>
    <row r="7" spans="1:66" s="1" customFormat="1" ht="32.85" customHeight="1">
      <c r="B7" s="31"/>
      <c r="C7" s="32"/>
      <c r="D7" s="27" t="s">
        <v>97</v>
      </c>
      <c r="E7" s="32"/>
      <c r="F7" s="161" t="s">
        <v>98</v>
      </c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32"/>
      <c r="R7" s="33"/>
    </row>
    <row r="8" spans="1:66" s="1" customFormat="1" ht="14.45" customHeight="1">
      <c r="B8" s="31"/>
      <c r="C8" s="32"/>
      <c r="D8" s="28" t="s">
        <v>17</v>
      </c>
      <c r="E8" s="32"/>
      <c r="F8" s="26" t="s">
        <v>5</v>
      </c>
      <c r="G8" s="32"/>
      <c r="H8" s="32"/>
      <c r="I8" s="32"/>
      <c r="J8" s="32"/>
      <c r="K8" s="32"/>
      <c r="L8" s="32"/>
      <c r="M8" s="28" t="s">
        <v>18</v>
      </c>
      <c r="N8" s="32"/>
      <c r="O8" s="26" t="s">
        <v>5</v>
      </c>
      <c r="P8" s="32"/>
      <c r="Q8" s="32"/>
      <c r="R8" s="33"/>
    </row>
    <row r="9" spans="1:66" s="1" customFormat="1" ht="14.45" customHeight="1">
      <c r="B9" s="31"/>
      <c r="C9" s="32"/>
      <c r="D9" s="28" t="s">
        <v>19</v>
      </c>
      <c r="E9" s="32"/>
      <c r="F9" s="26" t="s">
        <v>20</v>
      </c>
      <c r="G9" s="32"/>
      <c r="H9" s="32"/>
      <c r="I9" s="32"/>
      <c r="J9" s="32"/>
      <c r="K9" s="32"/>
      <c r="L9" s="32"/>
      <c r="M9" s="28" t="s">
        <v>21</v>
      </c>
      <c r="N9" s="32"/>
      <c r="O9" s="195"/>
      <c r="P9" s="195"/>
      <c r="Q9" s="32"/>
      <c r="R9" s="33"/>
    </row>
    <row r="10" spans="1:66" s="1" customFormat="1" ht="10.9" customHeight="1"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3"/>
    </row>
    <row r="11" spans="1:66" s="1" customFormat="1" ht="14.45" customHeight="1">
      <c r="B11" s="31"/>
      <c r="C11" s="32"/>
      <c r="D11" s="28" t="s">
        <v>22</v>
      </c>
      <c r="E11" s="32"/>
      <c r="F11" s="32"/>
      <c r="G11" s="32"/>
      <c r="H11" s="32"/>
      <c r="I11" s="32"/>
      <c r="J11" s="32"/>
      <c r="K11" s="32"/>
      <c r="L11" s="32"/>
      <c r="M11" s="28" t="s">
        <v>23</v>
      </c>
      <c r="N11" s="32"/>
      <c r="O11" s="159" t="str">
        <f>IF('Rekapitulácia stavby'!AN10="","",'Rekapitulácia stavby'!AN10)</f>
        <v/>
      </c>
      <c r="P11" s="159"/>
      <c r="Q11" s="32"/>
      <c r="R11" s="33"/>
    </row>
    <row r="12" spans="1:66" s="1" customFormat="1" ht="18" customHeight="1">
      <c r="B12" s="31"/>
      <c r="C12" s="32"/>
      <c r="D12" s="32"/>
      <c r="E12" s="26" t="str">
        <f>IF('Rekapitulácia stavby'!E11="","",'Rekapitulácia stavby'!E11)</f>
        <v xml:space="preserve"> </v>
      </c>
      <c r="F12" s="32"/>
      <c r="G12" s="32"/>
      <c r="H12" s="32"/>
      <c r="I12" s="32"/>
      <c r="J12" s="32"/>
      <c r="K12" s="32"/>
      <c r="L12" s="32"/>
      <c r="M12" s="28" t="s">
        <v>24</v>
      </c>
      <c r="N12" s="32"/>
      <c r="O12" s="159" t="str">
        <f>IF('Rekapitulácia stavby'!AN11="","",'Rekapitulácia stavby'!AN11)</f>
        <v/>
      </c>
      <c r="P12" s="159"/>
      <c r="Q12" s="32"/>
      <c r="R12" s="33"/>
    </row>
    <row r="13" spans="1:66" s="1" customFormat="1" ht="6.95" customHeight="1">
      <c r="B13" s="31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3"/>
    </row>
    <row r="14" spans="1:66" s="1" customFormat="1" ht="14.45" customHeight="1">
      <c r="B14" s="31"/>
      <c r="C14" s="32"/>
      <c r="D14" s="28" t="s">
        <v>25</v>
      </c>
      <c r="E14" s="32"/>
      <c r="F14" s="32"/>
      <c r="G14" s="32"/>
      <c r="H14" s="32"/>
      <c r="I14" s="32"/>
      <c r="J14" s="32"/>
      <c r="K14" s="32"/>
      <c r="L14" s="32"/>
      <c r="M14" s="28" t="s">
        <v>23</v>
      </c>
      <c r="N14" s="32"/>
      <c r="O14" s="159" t="str">
        <f>IF('Rekapitulácia stavby'!AN13="","",'Rekapitulácia stavby'!AN13)</f>
        <v/>
      </c>
      <c r="P14" s="159"/>
      <c r="Q14" s="32"/>
      <c r="R14" s="33"/>
    </row>
    <row r="15" spans="1:66" s="1" customFormat="1" ht="18" customHeight="1">
      <c r="B15" s="31"/>
      <c r="C15" s="32"/>
      <c r="D15" s="32"/>
      <c r="E15" s="26" t="str">
        <f>IF('Rekapitulácia stavby'!E14="","",'Rekapitulácia stavby'!E14)</f>
        <v xml:space="preserve"> </v>
      </c>
      <c r="F15" s="32"/>
      <c r="G15" s="32"/>
      <c r="H15" s="32"/>
      <c r="I15" s="32"/>
      <c r="J15" s="32"/>
      <c r="K15" s="32"/>
      <c r="L15" s="32"/>
      <c r="M15" s="28" t="s">
        <v>24</v>
      </c>
      <c r="N15" s="32"/>
      <c r="O15" s="159" t="str">
        <f>IF('Rekapitulácia stavby'!AN14="","",'Rekapitulácia stavby'!AN14)</f>
        <v/>
      </c>
      <c r="P15" s="159"/>
      <c r="Q15" s="32"/>
      <c r="R15" s="33"/>
    </row>
    <row r="16" spans="1:66" s="1" customFormat="1" ht="6.95" customHeight="1"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3"/>
    </row>
    <row r="17" spans="2:18" s="1" customFormat="1" ht="14.45" customHeight="1">
      <c r="B17" s="31"/>
      <c r="C17" s="32"/>
      <c r="D17" s="28" t="s">
        <v>26</v>
      </c>
      <c r="E17" s="32"/>
      <c r="F17" s="32"/>
      <c r="G17" s="32"/>
      <c r="H17" s="32"/>
      <c r="I17" s="32"/>
      <c r="J17" s="32"/>
      <c r="K17" s="32"/>
      <c r="L17" s="32"/>
      <c r="M17" s="28" t="s">
        <v>23</v>
      </c>
      <c r="N17" s="32"/>
      <c r="O17" s="159" t="str">
        <f>IF('Rekapitulácia stavby'!AN16="","",'Rekapitulácia stavby'!AN16)</f>
        <v/>
      </c>
      <c r="P17" s="159"/>
      <c r="Q17" s="32"/>
      <c r="R17" s="33"/>
    </row>
    <row r="18" spans="2:18" s="1" customFormat="1" ht="18" customHeight="1">
      <c r="B18" s="31"/>
      <c r="C18" s="32"/>
      <c r="D18" s="32"/>
      <c r="E18" s="26" t="str">
        <f>IF('Rekapitulácia stavby'!E17="","",'Rekapitulácia stavby'!E17)</f>
        <v>Ing. Milan Bizub, MARMI s.r.o.</v>
      </c>
      <c r="F18" s="32"/>
      <c r="G18" s="32"/>
      <c r="H18" s="32"/>
      <c r="I18" s="32"/>
      <c r="J18" s="32"/>
      <c r="K18" s="32"/>
      <c r="L18" s="32"/>
      <c r="M18" s="28" t="s">
        <v>24</v>
      </c>
      <c r="N18" s="32"/>
      <c r="O18" s="159" t="str">
        <f>IF('Rekapitulácia stavby'!AN17="","",'Rekapitulácia stavby'!AN17)</f>
        <v/>
      </c>
      <c r="P18" s="159"/>
      <c r="Q18" s="32"/>
      <c r="R18" s="33"/>
    </row>
    <row r="19" spans="2:18" s="1" customFormat="1" ht="6.95" customHeight="1">
      <c r="B19" s="31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3"/>
    </row>
    <row r="20" spans="2:18" s="1" customFormat="1" ht="14.45" customHeight="1">
      <c r="B20" s="31"/>
      <c r="C20" s="32"/>
      <c r="D20" s="28" t="s">
        <v>30</v>
      </c>
      <c r="E20" s="32"/>
      <c r="F20" s="32"/>
      <c r="G20" s="32"/>
      <c r="H20" s="32"/>
      <c r="I20" s="32"/>
      <c r="J20" s="32"/>
      <c r="K20" s="32"/>
      <c r="L20" s="32"/>
      <c r="M20" s="28" t="s">
        <v>23</v>
      </c>
      <c r="N20" s="32"/>
      <c r="O20" s="159" t="str">
        <f>IF('Rekapitulácia stavby'!AN19="","",'Rekapitulácia stavby'!AN19)</f>
        <v/>
      </c>
      <c r="P20" s="159"/>
      <c r="Q20" s="32"/>
      <c r="R20" s="33"/>
    </row>
    <row r="21" spans="2:18" s="1" customFormat="1" ht="18" customHeight="1">
      <c r="B21" s="31"/>
      <c r="C21" s="32"/>
      <c r="D21" s="32"/>
      <c r="E21" s="26" t="str">
        <f>IF('Rekapitulácia stavby'!E20="","",'Rekapitulácia stavby'!E20)</f>
        <v xml:space="preserve"> </v>
      </c>
      <c r="F21" s="32"/>
      <c r="G21" s="32"/>
      <c r="H21" s="32"/>
      <c r="I21" s="32"/>
      <c r="J21" s="32"/>
      <c r="K21" s="32"/>
      <c r="L21" s="32"/>
      <c r="M21" s="28" t="s">
        <v>24</v>
      </c>
      <c r="N21" s="32"/>
      <c r="O21" s="159" t="str">
        <f>IF('Rekapitulácia stavby'!AN20="","",'Rekapitulácia stavby'!AN20)</f>
        <v/>
      </c>
      <c r="P21" s="159"/>
      <c r="Q21" s="32"/>
      <c r="R21" s="33"/>
    </row>
    <row r="22" spans="2:18" s="1" customFormat="1" ht="6.95" customHeight="1">
      <c r="B22" s="3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3"/>
    </row>
    <row r="23" spans="2:18" s="1" customFormat="1" ht="14.45" customHeight="1">
      <c r="B23" s="31"/>
      <c r="C23" s="32"/>
      <c r="D23" s="28" t="s">
        <v>31</v>
      </c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3"/>
    </row>
    <row r="24" spans="2:18" s="1" customFormat="1" ht="16.5" customHeight="1">
      <c r="B24" s="31"/>
      <c r="C24" s="32"/>
      <c r="D24" s="32"/>
      <c r="E24" s="162" t="s">
        <v>5</v>
      </c>
      <c r="F24" s="162"/>
      <c r="G24" s="162"/>
      <c r="H24" s="162"/>
      <c r="I24" s="162"/>
      <c r="J24" s="162"/>
      <c r="K24" s="162"/>
      <c r="L24" s="162"/>
      <c r="M24" s="32"/>
      <c r="N24" s="32"/>
      <c r="O24" s="32"/>
      <c r="P24" s="32"/>
      <c r="Q24" s="32"/>
      <c r="R24" s="33"/>
    </row>
    <row r="25" spans="2:18" s="1" customFormat="1" ht="6.95" customHeight="1">
      <c r="B25" s="3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3"/>
    </row>
    <row r="26" spans="2:18" s="1" customFormat="1" ht="6.95" customHeight="1">
      <c r="B26" s="31"/>
      <c r="C26" s="32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32"/>
      <c r="R26" s="33"/>
    </row>
    <row r="27" spans="2:18" s="1" customFormat="1" ht="14.45" customHeight="1">
      <c r="B27" s="31"/>
      <c r="C27" s="32"/>
      <c r="D27" s="102" t="s">
        <v>99</v>
      </c>
      <c r="E27" s="32"/>
      <c r="F27" s="32"/>
      <c r="G27" s="32"/>
      <c r="H27" s="32"/>
      <c r="I27" s="32"/>
      <c r="J27" s="32"/>
      <c r="K27" s="32"/>
      <c r="L27" s="32"/>
      <c r="M27" s="163"/>
      <c r="N27" s="163"/>
      <c r="O27" s="163"/>
      <c r="P27" s="163"/>
      <c r="Q27" s="32"/>
      <c r="R27" s="33"/>
    </row>
    <row r="28" spans="2:18" s="1" customFormat="1" ht="14.45" customHeight="1">
      <c r="B28" s="31"/>
      <c r="C28" s="32"/>
      <c r="D28" s="30" t="s">
        <v>100</v>
      </c>
      <c r="E28" s="32"/>
      <c r="F28" s="32"/>
      <c r="G28" s="32"/>
      <c r="H28" s="32"/>
      <c r="I28" s="32"/>
      <c r="J28" s="32"/>
      <c r="K28" s="32"/>
      <c r="L28" s="32"/>
      <c r="M28" s="163"/>
      <c r="N28" s="163"/>
      <c r="O28" s="163"/>
      <c r="P28" s="163"/>
      <c r="Q28" s="32"/>
      <c r="R28" s="33"/>
    </row>
    <row r="29" spans="2:18" s="1" customFormat="1" ht="6.95" customHeight="1">
      <c r="B29" s="31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3"/>
    </row>
    <row r="30" spans="2:18" s="1" customFormat="1" ht="25.35" customHeight="1">
      <c r="B30" s="31"/>
      <c r="C30" s="32"/>
      <c r="D30" s="103" t="s">
        <v>34</v>
      </c>
      <c r="E30" s="32"/>
      <c r="F30" s="32"/>
      <c r="G30" s="32"/>
      <c r="H30" s="32"/>
      <c r="I30" s="32"/>
      <c r="J30" s="32"/>
      <c r="K30" s="32"/>
      <c r="L30" s="32"/>
      <c r="M30" s="196"/>
      <c r="N30" s="194"/>
      <c r="O30" s="194"/>
      <c r="P30" s="194"/>
      <c r="Q30" s="32"/>
      <c r="R30" s="33"/>
    </row>
    <row r="31" spans="2:18" s="1" customFormat="1" ht="6.95" customHeight="1">
      <c r="B31" s="31"/>
      <c r="C31" s="32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32"/>
      <c r="R31" s="33"/>
    </row>
    <row r="32" spans="2:18" s="1" customFormat="1" ht="14.45" customHeight="1">
      <c r="B32" s="31"/>
      <c r="C32" s="32"/>
      <c r="D32" s="38" t="s">
        <v>35</v>
      </c>
      <c r="E32" s="38" t="s">
        <v>36</v>
      </c>
      <c r="F32" s="39">
        <v>0.2</v>
      </c>
      <c r="G32" s="104" t="s">
        <v>37</v>
      </c>
      <c r="H32" s="197"/>
      <c r="I32" s="194"/>
      <c r="J32" s="194"/>
      <c r="K32" s="32"/>
      <c r="L32" s="32"/>
      <c r="M32" s="197"/>
      <c r="N32" s="194"/>
      <c r="O32" s="194"/>
      <c r="P32" s="194"/>
      <c r="Q32" s="32"/>
      <c r="R32" s="33"/>
    </row>
    <row r="33" spans="2:18" s="1" customFormat="1" ht="14.45" customHeight="1">
      <c r="B33" s="31"/>
      <c r="C33" s="32"/>
      <c r="D33" s="32"/>
      <c r="E33" s="38" t="s">
        <v>38</v>
      </c>
      <c r="F33" s="39">
        <v>0.2</v>
      </c>
      <c r="G33" s="104" t="s">
        <v>37</v>
      </c>
      <c r="H33" s="197"/>
      <c r="I33" s="194"/>
      <c r="J33" s="194"/>
      <c r="K33" s="32"/>
      <c r="L33" s="32"/>
      <c r="M33" s="197"/>
      <c r="N33" s="194"/>
      <c r="O33" s="194"/>
      <c r="P33" s="194"/>
      <c r="Q33" s="32"/>
      <c r="R33" s="33"/>
    </row>
    <row r="34" spans="2:18" s="1" customFormat="1" ht="14.45" hidden="1" customHeight="1">
      <c r="B34" s="31"/>
      <c r="C34" s="32"/>
      <c r="D34" s="32"/>
      <c r="E34" s="38" t="s">
        <v>39</v>
      </c>
      <c r="F34" s="39">
        <v>0.2</v>
      </c>
      <c r="G34" s="104" t="s">
        <v>37</v>
      </c>
      <c r="H34" s="197">
        <f>ROUND((SUM(BG101:BG102)+SUM(BG120:BG160)), 2)</f>
        <v>0</v>
      </c>
      <c r="I34" s="194"/>
      <c r="J34" s="194"/>
      <c r="K34" s="32"/>
      <c r="L34" s="32"/>
      <c r="M34" s="197"/>
      <c r="N34" s="194"/>
      <c r="O34" s="194"/>
      <c r="P34" s="194"/>
      <c r="Q34" s="32"/>
      <c r="R34" s="33"/>
    </row>
    <row r="35" spans="2:18" s="1" customFormat="1" ht="14.45" hidden="1" customHeight="1">
      <c r="B35" s="31"/>
      <c r="C35" s="32"/>
      <c r="D35" s="32"/>
      <c r="E35" s="38" t="s">
        <v>40</v>
      </c>
      <c r="F35" s="39">
        <v>0.2</v>
      </c>
      <c r="G35" s="104" t="s">
        <v>37</v>
      </c>
      <c r="H35" s="197">
        <f>ROUND((SUM(BH101:BH102)+SUM(BH120:BH160)), 2)</f>
        <v>0</v>
      </c>
      <c r="I35" s="194"/>
      <c r="J35" s="194"/>
      <c r="K35" s="32"/>
      <c r="L35" s="32"/>
      <c r="M35" s="197"/>
      <c r="N35" s="194"/>
      <c r="O35" s="194"/>
      <c r="P35" s="194"/>
      <c r="Q35" s="32"/>
      <c r="R35" s="33"/>
    </row>
    <row r="36" spans="2:18" s="1" customFormat="1" ht="14.45" hidden="1" customHeight="1">
      <c r="B36" s="31"/>
      <c r="C36" s="32"/>
      <c r="D36" s="32"/>
      <c r="E36" s="38" t="s">
        <v>41</v>
      </c>
      <c r="F36" s="39">
        <v>0</v>
      </c>
      <c r="G36" s="104" t="s">
        <v>37</v>
      </c>
      <c r="H36" s="197">
        <f>ROUND((SUM(BI101:BI102)+SUM(BI120:BI160)), 2)</f>
        <v>0</v>
      </c>
      <c r="I36" s="194"/>
      <c r="J36" s="194"/>
      <c r="K36" s="32"/>
      <c r="L36" s="32"/>
      <c r="M36" s="197"/>
      <c r="N36" s="194"/>
      <c r="O36" s="194"/>
      <c r="P36" s="194"/>
      <c r="Q36" s="32"/>
      <c r="R36" s="33"/>
    </row>
    <row r="37" spans="2:18" s="1" customFormat="1" ht="6.95" customHeight="1"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3"/>
    </row>
    <row r="38" spans="2:18" s="1" customFormat="1" ht="25.35" customHeight="1">
      <c r="B38" s="31"/>
      <c r="C38" s="100"/>
      <c r="D38" s="105" t="s">
        <v>42</v>
      </c>
      <c r="E38" s="71"/>
      <c r="F38" s="71"/>
      <c r="G38" s="106" t="s">
        <v>43</v>
      </c>
      <c r="H38" s="107" t="s">
        <v>44</v>
      </c>
      <c r="I38" s="71"/>
      <c r="J38" s="71"/>
      <c r="K38" s="71"/>
      <c r="L38" s="198"/>
      <c r="M38" s="198"/>
      <c r="N38" s="198"/>
      <c r="O38" s="198"/>
      <c r="P38" s="199"/>
      <c r="Q38" s="100"/>
      <c r="R38" s="33"/>
    </row>
    <row r="39" spans="2:18" s="1" customFormat="1" ht="14.45" customHeight="1"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3"/>
    </row>
    <row r="40" spans="2:18" s="1" customFormat="1" ht="14.45" customHeight="1"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3"/>
    </row>
    <row r="41" spans="2:18" ht="13.5">
      <c r="B41" s="22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3"/>
    </row>
    <row r="42" spans="2:18" ht="13.5">
      <c r="B42" s="22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3"/>
    </row>
    <row r="43" spans="2:18" ht="13.5">
      <c r="B43" s="22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3"/>
    </row>
    <row r="44" spans="2:18" ht="13.5">
      <c r="B44" s="22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3"/>
    </row>
    <row r="45" spans="2:18" ht="13.5">
      <c r="B45" s="22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3"/>
    </row>
    <row r="46" spans="2:18" ht="13.5">
      <c r="B46" s="22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3"/>
    </row>
    <row r="47" spans="2:18" ht="13.5">
      <c r="B47" s="22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3"/>
    </row>
    <row r="48" spans="2:18" ht="13.5">
      <c r="B48" s="22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3"/>
    </row>
    <row r="49" spans="2:18" ht="13.5">
      <c r="B49" s="22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3"/>
    </row>
    <row r="50" spans="2:18" s="1" customFormat="1">
      <c r="B50" s="31"/>
      <c r="C50" s="32"/>
      <c r="D50" s="46" t="s">
        <v>45</v>
      </c>
      <c r="E50" s="47"/>
      <c r="F50" s="47"/>
      <c r="G50" s="47"/>
      <c r="H50" s="48"/>
      <c r="I50" s="32"/>
      <c r="J50" s="46" t="s">
        <v>46</v>
      </c>
      <c r="K50" s="47"/>
      <c r="L50" s="47"/>
      <c r="M50" s="47"/>
      <c r="N50" s="47"/>
      <c r="O50" s="47"/>
      <c r="P50" s="48"/>
      <c r="Q50" s="32"/>
      <c r="R50" s="33"/>
    </row>
    <row r="51" spans="2:18" ht="13.5">
      <c r="B51" s="22"/>
      <c r="C51" s="24"/>
      <c r="D51" s="49"/>
      <c r="E51" s="24"/>
      <c r="F51" s="24"/>
      <c r="G51" s="24"/>
      <c r="H51" s="50"/>
      <c r="I51" s="24"/>
      <c r="J51" s="49"/>
      <c r="K51" s="24"/>
      <c r="L51" s="24"/>
      <c r="M51" s="24"/>
      <c r="N51" s="24"/>
      <c r="O51" s="24"/>
      <c r="P51" s="50"/>
      <c r="Q51" s="24"/>
      <c r="R51" s="23"/>
    </row>
    <row r="52" spans="2:18" ht="13.5">
      <c r="B52" s="22"/>
      <c r="C52" s="24"/>
      <c r="D52" s="49"/>
      <c r="E52" s="24"/>
      <c r="F52" s="24"/>
      <c r="G52" s="24"/>
      <c r="H52" s="50"/>
      <c r="I52" s="24"/>
      <c r="J52" s="49"/>
      <c r="K52" s="24"/>
      <c r="L52" s="24"/>
      <c r="M52" s="24"/>
      <c r="N52" s="24"/>
      <c r="O52" s="24"/>
      <c r="P52" s="50"/>
      <c r="Q52" s="24"/>
      <c r="R52" s="23"/>
    </row>
    <row r="53" spans="2:18" ht="13.5">
      <c r="B53" s="22"/>
      <c r="C53" s="24"/>
      <c r="D53" s="49"/>
      <c r="E53" s="24"/>
      <c r="F53" s="24"/>
      <c r="G53" s="24"/>
      <c r="H53" s="50"/>
      <c r="I53" s="24"/>
      <c r="J53" s="49"/>
      <c r="K53" s="24"/>
      <c r="L53" s="24"/>
      <c r="M53" s="24"/>
      <c r="N53" s="24"/>
      <c r="O53" s="24"/>
      <c r="P53" s="50"/>
      <c r="Q53" s="24"/>
      <c r="R53" s="23"/>
    </row>
    <row r="54" spans="2:18" ht="13.5">
      <c r="B54" s="22"/>
      <c r="C54" s="24"/>
      <c r="D54" s="49"/>
      <c r="E54" s="24"/>
      <c r="F54" s="24"/>
      <c r="G54" s="24"/>
      <c r="H54" s="50"/>
      <c r="I54" s="24"/>
      <c r="J54" s="49"/>
      <c r="K54" s="24"/>
      <c r="L54" s="24"/>
      <c r="M54" s="24"/>
      <c r="N54" s="24"/>
      <c r="O54" s="24"/>
      <c r="P54" s="50"/>
      <c r="Q54" s="24"/>
      <c r="R54" s="23"/>
    </row>
    <row r="55" spans="2:18" ht="13.5">
      <c r="B55" s="22"/>
      <c r="C55" s="24"/>
      <c r="D55" s="49"/>
      <c r="E55" s="24"/>
      <c r="F55" s="24"/>
      <c r="G55" s="24"/>
      <c r="H55" s="50"/>
      <c r="I55" s="24"/>
      <c r="J55" s="49"/>
      <c r="K55" s="24"/>
      <c r="L55" s="24"/>
      <c r="M55" s="24"/>
      <c r="N55" s="24"/>
      <c r="O55" s="24"/>
      <c r="P55" s="50"/>
      <c r="Q55" s="24"/>
      <c r="R55" s="23"/>
    </row>
    <row r="56" spans="2:18" ht="13.5">
      <c r="B56" s="22"/>
      <c r="C56" s="24"/>
      <c r="D56" s="49"/>
      <c r="E56" s="24"/>
      <c r="F56" s="24"/>
      <c r="G56" s="24"/>
      <c r="H56" s="50"/>
      <c r="I56" s="24"/>
      <c r="J56" s="49"/>
      <c r="K56" s="24"/>
      <c r="L56" s="24"/>
      <c r="M56" s="24"/>
      <c r="N56" s="24"/>
      <c r="O56" s="24"/>
      <c r="P56" s="50"/>
      <c r="Q56" s="24"/>
      <c r="R56" s="23"/>
    </row>
    <row r="57" spans="2:18" ht="13.5">
      <c r="B57" s="22"/>
      <c r="C57" s="24"/>
      <c r="D57" s="49"/>
      <c r="E57" s="24"/>
      <c r="F57" s="24"/>
      <c r="G57" s="24"/>
      <c r="H57" s="50"/>
      <c r="I57" s="24"/>
      <c r="J57" s="49"/>
      <c r="K57" s="24"/>
      <c r="L57" s="24"/>
      <c r="M57" s="24"/>
      <c r="N57" s="24"/>
      <c r="O57" s="24"/>
      <c r="P57" s="50"/>
      <c r="Q57" s="24"/>
      <c r="R57" s="23"/>
    </row>
    <row r="58" spans="2:18" ht="13.5">
      <c r="B58" s="22"/>
      <c r="C58" s="24"/>
      <c r="D58" s="49"/>
      <c r="E58" s="24"/>
      <c r="F58" s="24"/>
      <c r="G58" s="24"/>
      <c r="H58" s="50"/>
      <c r="I58" s="24"/>
      <c r="J58" s="49"/>
      <c r="K58" s="24"/>
      <c r="L58" s="24"/>
      <c r="M58" s="24"/>
      <c r="N58" s="24"/>
      <c r="O58" s="24"/>
      <c r="P58" s="50"/>
      <c r="Q58" s="24"/>
      <c r="R58" s="23"/>
    </row>
    <row r="59" spans="2:18" s="1" customFormat="1">
      <c r="B59" s="31"/>
      <c r="C59" s="32"/>
      <c r="D59" s="51" t="s">
        <v>47</v>
      </c>
      <c r="E59" s="52"/>
      <c r="F59" s="52"/>
      <c r="G59" s="53" t="s">
        <v>48</v>
      </c>
      <c r="H59" s="54"/>
      <c r="I59" s="32"/>
      <c r="J59" s="51" t="s">
        <v>47</v>
      </c>
      <c r="K59" s="52"/>
      <c r="L59" s="52"/>
      <c r="M59" s="52"/>
      <c r="N59" s="53" t="s">
        <v>48</v>
      </c>
      <c r="O59" s="52"/>
      <c r="P59" s="54"/>
      <c r="Q59" s="32"/>
      <c r="R59" s="33"/>
    </row>
    <row r="60" spans="2:18" ht="13.5">
      <c r="B60" s="22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3"/>
    </row>
    <row r="61" spans="2:18" s="1" customFormat="1">
      <c r="B61" s="31"/>
      <c r="C61" s="32"/>
      <c r="D61" s="46" t="s">
        <v>49</v>
      </c>
      <c r="E61" s="47"/>
      <c r="F61" s="47"/>
      <c r="G61" s="47"/>
      <c r="H61" s="48"/>
      <c r="I61" s="32"/>
      <c r="J61" s="46" t="s">
        <v>50</v>
      </c>
      <c r="K61" s="47"/>
      <c r="L61" s="47"/>
      <c r="M61" s="47"/>
      <c r="N61" s="47"/>
      <c r="O61" s="47"/>
      <c r="P61" s="48"/>
      <c r="Q61" s="32"/>
      <c r="R61" s="33"/>
    </row>
    <row r="62" spans="2:18" ht="13.5">
      <c r="B62" s="22"/>
      <c r="C62" s="24"/>
      <c r="D62" s="49"/>
      <c r="E62" s="24"/>
      <c r="F62" s="24"/>
      <c r="G62" s="24"/>
      <c r="H62" s="50"/>
      <c r="I62" s="24"/>
      <c r="J62" s="49"/>
      <c r="K62" s="24"/>
      <c r="L62" s="24"/>
      <c r="M62" s="24"/>
      <c r="N62" s="24"/>
      <c r="O62" s="24"/>
      <c r="P62" s="50"/>
      <c r="Q62" s="24"/>
      <c r="R62" s="23"/>
    </row>
    <row r="63" spans="2:18" ht="13.5">
      <c r="B63" s="22"/>
      <c r="C63" s="24"/>
      <c r="D63" s="49"/>
      <c r="E63" s="24"/>
      <c r="F63" s="24"/>
      <c r="G63" s="24"/>
      <c r="H63" s="50"/>
      <c r="I63" s="24"/>
      <c r="J63" s="49"/>
      <c r="K63" s="24"/>
      <c r="L63" s="24"/>
      <c r="M63" s="24"/>
      <c r="N63" s="24"/>
      <c r="O63" s="24"/>
      <c r="P63" s="50"/>
      <c r="Q63" s="24"/>
      <c r="R63" s="23"/>
    </row>
    <row r="64" spans="2:18" ht="13.5">
      <c r="B64" s="22"/>
      <c r="C64" s="24"/>
      <c r="D64" s="49"/>
      <c r="E64" s="24"/>
      <c r="F64" s="24"/>
      <c r="G64" s="24"/>
      <c r="H64" s="50"/>
      <c r="I64" s="24"/>
      <c r="J64" s="49"/>
      <c r="K64" s="24"/>
      <c r="L64" s="24"/>
      <c r="M64" s="24"/>
      <c r="N64" s="24"/>
      <c r="O64" s="24"/>
      <c r="P64" s="50"/>
      <c r="Q64" s="24"/>
      <c r="R64" s="23"/>
    </row>
    <row r="65" spans="2:18" ht="13.5">
      <c r="B65" s="22"/>
      <c r="C65" s="24"/>
      <c r="D65" s="49"/>
      <c r="E65" s="24"/>
      <c r="F65" s="24"/>
      <c r="G65" s="24"/>
      <c r="H65" s="50"/>
      <c r="I65" s="24"/>
      <c r="J65" s="49"/>
      <c r="K65" s="24"/>
      <c r="L65" s="24"/>
      <c r="M65" s="24"/>
      <c r="N65" s="24"/>
      <c r="O65" s="24"/>
      <c r="P65" s="50"/>
      <c r="Q65" s="24"/>
      <c r="R65" s="23"/>
    </row>
    <row r="66" spans="2:18" ht="13.5">
      <c r="B66" s="22"/>
      <c r="C66" s="24"/>
      <c r="D66" s="49"/>
      <c r="E66" s="24"/>
      <c r="F66" s="24"/>
      <c r="G66" s="24"/>
      <c r="H66" s="50"/>
      <c r="I66" s="24"/>
      <c r="J66" s="49"/>
      <c r="K66" s="24"/>
      <c r="L66" s="24"/>
      <c r="M66" s="24"/>
      <c r="N66" s="24"/>
      <c r="O66" s="24"/>
      <c r="P66" s="50"/>
      <c r="Q66" s="24"/>
      <c r="R66" s="23"/>
    </row>
    <row r="67" spans="2:18" ht="13.5">
      <c r="B67" s="22"/>
      <c r="C67" s="24"/>
      <c r="D67" s="49"/>
      <c r="E67" s="24"/>
      <c r="F67" s="24"/>
      <c r="G67" s="24"/>
      <c r="H67" s="50"/>
      <c r="I67" s="24"/>
      <c r="J67" s="49"/>
      <c r="K67" s="24"/>
      <c r="L67" s="24"/>
      <c r="M67" s="24"/>
      <c r="N67" s="24"/>
      <c r="O67" s="24"/>
      <c r="P67" s="50"/>
      <c r="Q67" s="24"/>
      <c r="R67" s="23"/>
    </row>
    <row r="68" spans="2:18" ht="13.5">
      <c r="B68" s="22"/>
      <c r="C68" s="24"/>
      <c r="D68" s="49"/>
      <c r="E68" s="24"/>
      <c r="F68" s="24"/>
      <c r="G68" s="24"/>
      <c r="H68" s="50"/>
      <c r="I68" s="24"/>
      <c r="J68" s="49"/>
      <c r="K68" s="24"/>
      <c r="L68" s="24"/>
      <c r="M68" s="24"/>
      <c r="N68" s="24"/>
      <c r="O68" s="24"/>
      <c r="P68" s="50"/>
      <c r="Q68" s="24"/>
      <c r="R68" s="23"/>
    </row>
    <row r="69" spans="2:18" ht="13.5">
      <c r="B69" s="22"/>
      <c r="C69" s="24"/>
      <c r="D69" s="49"/>
      <c r="E69" s="24"/>
      <c r="F69" s="24"/>
      <c r="G69" s="24"/>
      <c r="H69" s="50"/>
      <c r="I69" s="24"/>
      <c r="J69" s="49"/>
      <c r="K69" s="24"/>
      <c r="L69" s="24"/>
      <c r="M69" s="24"/>
      <c r="N69" s="24"/>
      <c r="O69" s="24"/>
      <c r="P69" s="50"/>
      <c r="Q69" s="24"/>
      <c r="R69" s="23"/>
    </row>
    <row r="70" spans="2:18" s="1" customFormat="1">
      <c r="B70" s="31"/>
      <c r="C70" s="32"/>
      <c r="D70" s="51" t="s">
        <v>47</v>
      </c>
      <c r="E70" s="52"/>
      <c r="F70" s="52"/>
      <c r="G70" s="53" t="s">
        <v>48</v>
      </c>
      <c r="H70" s="54"/>
      <c r="I70" s="32"/>
      <c r="J70" s="51" t="s">
        <v>47</v>
      </c>
      <c r="K70" s="52"/>
      <c r="L70" s="52"/>
      <c r="M70" s="52"/>
      <c r="N70" s="53" t="s">
        <v>48</v>
      </c>
      <c r="O70" s="52"/>
      <c r="P70" s="54"/>
      <c r="Q70" s="32"/>
      <c r="R70" s="33"/>
    </row>
    <row r="71" spans="2:18" s="1" customFormat="1" ht="14.45" customHeight="1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7"/>
    </row>
    <row r="75" spans="2:18" s="1" customFormat="1" ht="6.95" customHeight="1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60"/>
    </row>
    <row r="76" spans="2:18" s="1" customFormat="1" ht="36.950000000000003" customHeight="1">
      <c r="B76" s="31"/>
      <c r="C76" s="157" t="s">
        <v>101</v>
      </c>
      <c r="D76" s="158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33"/>
    </row>
    <row r="77" spans="2:18" s="1" customFormat="1" ht="6.95" customHeight="1"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3"/>
    </row>
    <row r="78" spans="2:18" s="1" customFormat="1" ht="30" customHeight="1">
      <c r="B78" s="31"/>
      <c r="C78" s="28" t="s">
        <v>15</v>
      </c>
      <c r="D78" s="32"/>
      <c r="E78" s="32"/>
      <c r="F78" s="192" t="str">
        <f>F6</f>
        <v>REKONŠTRUKCIA ČOV TYPU 2XPESL25</v>
      </c>
      <c r="G78" s="193"/>
      <c r="H78" s="193"/>
      <c r="I78" s="193"/>
      <c r="J78" s="193"/>
      <c r="K78" s="193"/>
      <c r="L78" s="193"/>
      <c r="M78" s="193"/>
      <c r="N78" s="193"/>
      <c r="O78" s="193"/>
      <c r="P78" s="193"/>
      <c r="Q78" s="32"/>
      <c r="R78" s="33"/>
    </row>
    <row r="79" spans="2:18" s="1" customFormat="1" ht="36.950000000000003" customHeight="1">
      <c r="B79" s="31"/>
      <c r="C79" s="65" t="s">
        <v>97</v>
      </c>
      <c r="D79" s="32"/>
      <c r="E79" s="32"/>
      <c r="F79" s="173" t="str">
        <f>F7</f>
        <v>SO01 - STAVEBNÉ ÚPRAVY ČOV</v>
      </c>
      <c r="G79" s="194"/>
      <c r="H79" s="194"/>
      <c r="I79" s="194"/>
      <c r="J79" s="194"/>
      <c r="K79" s="194"/>
      <c r="L79" s="194"/>
      <c r="M79" s="194"/>
      <c r="N79" s="194"/>
      <c r="O79" s="194"/>
      <c r="P79" s="194"/>
      <c r="Q79" s="32"/>
      <c r="R79" s="33"/>
    </row>
    <row r="80" spans="2:18" s="1" customFormat="1" ht="6.95" customHeight="1">
      <c r="B80" s="31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3"/>
    </row>
    <row r="81" spans="2:47" s="1" customFormat="1" ht="18" customHeight="1">
      <c r="B81" s="31"/>
      <c r="C81" s="28" t="s">
        <v>19</v>
      </c>
      <c r="D81" s="32"/>
      <c r="E81" s="32"/>
      <c r="F81" s="26" t="str">
        <f>F9</f>
        <v xml:space="preserve"> </v>
      </c>
      <c r="G81" s="32"/>
      <c r="H81" s="32"/>
      <c r="I81" s="32"/>
      <c r="J81" s="32"/>
      <c r="K81" s="28" t="s">
        <v>21</v>
      </c>
      <c r="L81" s="32"/>
      <c r="M81" s="195" t="str">
        <f>IF(O9="","",O9)</f>
        <v/>
      </c>
      <c r="N81" s="195"/>
      <c r="O81" s="195"/>
      <c r="P81" s="195"/>
      <c r="Q81" s="32"/>
      <c r="R81" s="33"/>
    </row>
    <row r="82" spans="2:47" s="1" customFormat="1" ht="6.95" customHeight="1">
      <c r="B82" s="31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3"/>
    </row>
    <row r="83" spans="2:47" s="1" customFormat="1">
      <c r="B83" s="31"/>
      <c r="C83" s="28" t="s">
        <v>22</v>
      </c>
      <c r="D83" s="32"/>
      <c r="E83" s="32"/>
      <c r="F83" s="26" t="str">
        <f>E12</f>
        <v xml:space="preserve"> </v>
      </c>
      <c r="G83" s="32"/>
      <c r="H83" s="32"/>
      <c r="I83" s="32"/>
      <c r="J83" s="32"/>
      <c r="K83" s="28" t="s">
        <v>26</v>
      </c>
      <c r="L83" s="32"/>
      <c r="M83" s="159" t="str">
        <f>E18</f>
        <v>Ing. Milan Bizub, MARMI s.r.o.</v>
      </c>
      <c r="N83" s="159"/>
      <c r="O83" s="159"/>
      <c r="P83" s="159"/>
      <c r="Q83" s="159"/>
      <c r="R83" s="33"/>
    </row>
    <row r="84" spans="2:47" s="1" customFormat="1" ht="14.45" customHeight="1">
      <c r="B84" s="31"/>
      <c r="C84" s="28" t="s">
        <v>25</v>
      </c>
      <c r="D84" s="32"/>
      <c r="E84" s="32"/>
      <c r="F84" s="26" t="str">
        <f>IF(E15="","",E15)</f>
        <v xml:space="preserve"> </v>
      </c>
      <c r="G84" s="32"/>
      <c r="H84" s="32"/>
      <c r="I84" s="32"/>
      <c r="J84" s="32"/>
      <c r="K84" s="28" t="s">
        <v>30</v>
      </c>
      <c r="L84" s="32"/>
      <c r="M84" s="159" t="str">
        <f>E21</f>
        <v xml:space="preserve"> </v>
      </c>
      <c r="N84" s="159"/>
      <c r="O84" s="159"/>
      <c r="P84" s="159"/>
      <c r="Q84" s="159"/>
      <c r="R84" s="33"/>
    </row>
    <row r="85" spans="2:47" s="1" customFormat="1" ht="10.35" customHeight="1">
      <c r="B85" s="31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3"/>
    </row>
    <row r="86" spans="2:47" s="1" customFormat="1" ht="29.25" customHeight="1">
      <c r="B86" s="31"/>
      <c r="C86" s="200" t="s">
        <v>102</v>
      </c>
      <c r="D86" s="201"/>
      <c r="E86" s="201"/>
      <c r="F86" s="201"/>
      <c r="G86" s="201"/>
      <c r="H86" s="100"/>
      <c r="I86" s="100"/>
      <c r="J86" s="100"/>
      <c r="K86" s="100"/>
      <c r="L86" s="100"/>
      <c r="M86" s="100"/>
      <c r="N86" s="200" t="s">
        <v>103</v>
      </c>
      <c r="O86" s="201"/>
      <c r="P86" s="201"/>
      <c r="Q86" s="201"/>
      <c r="R86" s="33"/>
    </row>
    <row r="87" spans="2:47" s="1" customFormat="1" ht="10.35" customHeight="1">
      <c r="B87" s="31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3"/>
    </row>
    <row r="88" spans="2:47" s="1" customFormat="1" ht="29.25" customHeight="1">
      <c r="B88" s="31"/>
      <c r="C88" s="108" t="s">
        <v>104</v>
      </c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188"/>
      <c r="O88" s="202"/>
      <c r="P88" s="202"/>
      <c r="Q88" s="202"/>
      <c r="R88" s="33"/>
      <c r="AU88" s="18" t="s">
        <v>105</v>
      </c>
    </row>
    <row r="89" spans="2:47" s="6" customFormat="1" ht="24.95" customHeight="1">
      <c r="B89" s="109"/>
      <c r="C89" s="110"/>
      <c r="D89" s="111" t="s">
        <v>106</v>
      </c>
      <c r="E89" s="110"/>
      <c r="F89" s="110"/>
      <c r="G89" s="110"/>
      <c r="H89" s="110"/>
      <c r="I89" s="110"/>
      <c r="J89" s="110"/>
      <c r="K89" s="110"/>
      <c r="L89" s="110"/>
      <c r="M89" s="110"/>
      <c r="N89" s="203"/>
      <c r="O89" s="204"/>
      <c r="P89" s="204"/>
      <c r="Q89" s="204"/>
      <c r="R89" s="112"/>
    </row>
    <row r="90" spans="2:47" s="7" customFormat="1" ht="19.899999999999999" customHeight="1">
      <c r="B90" s="113"/>
      <c r="C90" s="114"/>
      <c r="D90" s="115" t="s">
        <v>107</v>
      </c>
      <c r="E90" s="114"/>
      <c r="F90" s="114"/>
      <c r="G90" s="114"/>
      <c r="H90" s="114"/>
      <c r="I90" s="114"/>
      <c r="J90" s="114"/>
      <c r="K90" s="114"/>
      <c r="L90" s="114"/>
      <c r="M90" s="114"/>
      <c r="N90" s="205"/>
      <c r="O90" s="206"/>
      <c r="P90" s="206"/>
      <c r="Q90" s="206"/>
      <c r="R90" s="116"/>
    </row>
    <row r="91" spans="2:47" s="7" customFormat="1" ht="19.899999999999999" customHeight="1">
      <c r="B91" s="113"/>
      <c r="C91" s="114"/>
      <c r="D91" s="115" t="s">
        <v>108</v>
      </c>
      <c r="E91" s="114"/>
      <c r="F91" s="114"/>
      <c r="G91" s="114"/>
      <c r="H91" s="114"/>
      <c r="I91" s="114"/>
      <c r="J91" s="114"/>
      <c r="K91" s="114"/>
      <c r="L91" s="114"/>
      <c r="M91" s="114"/>
      <c r="N91" s="205"/>
      <c r="O91" s="206"/>
      <c r="P91" s="206"/>
      <c r="Q91" s="206"/>
      <c r="R91" s="116"/>
    </row>
    <row r="92" spans="2:47" s="7" customFormat="1" ht="19.899999999999999" customHeight="1">
      <c r="B92" s="113"/>
      <c r="C92" s="114"/>
      <c r="D92" s="115" t="s">
        <v>109</v>
      </c>
      <c r="E92" s="114"/>
      <c r="F92" s="114"/>
      <c r="G92" s="114"/>
      <c r="H92" s="114"/>
      <c r="I92" s="114"/>
      <c r="J92" s="114"/>
      <c r="K92" s="114"/>
      <c r="L92" s="114"/>
      <c r="M92" s="114"/>
      <c r="N92" s="205"/>
      <c r="O92" s="206"/>
      <c r="P92" s="206"/>
      <c r="Q92" s="206"/>
      <c r="R92" s="116"/>
    </row>
    <row r="93" spans="2:47" s="7" customFormat="1" ht="19.899999999999999" customHeight="1">
      <c r="B93" s="113"/>
      <c r="C93" s="114"/>
      <c r="D93" s="115" t="s">
        <v>110</v>
      </c>
      <c r="E93" s="114"/>
      <c r="F93" s="114"/>
      <c r="G93" s="114"/>
      <c r="H93" s="114"/>
      <c r="I93" s="114"/>
      <c r="J93" s="114"/>
      <c r="K93" s="114"/>
      <c r="L93" s="114"/>
      <c r="M93" s="114"/>
      <c r="N93" s="205"/>
      <c r="O93" s="206"/>
      <c r="P93" s="206"/>
      <c r="Q93" s="206"/>
      <c r="R93" s="116"/>
    </row>
    <row r="94" spans="2:47" s="7" customFormat="1" ht="19.899999999999999" customHeight="1">
      <c r="B94" s="113"/>
      <c r="C94" s="114"/>
      <c r="D94" s="115" t="s">
        <v>111</v>
      </c>
      <c r="E94" s="114"/>
      <c r="F94" s="114"/>
      <c r="G94" s="114"/>
      <c r="H94" s="114"/>
      <c r="I94" s="114"/>
      <c r="J94" s="114"/>
      <c r="K94" s="114"/>
      <c r="L94" s="114"/>
      <c r="M94" s="114"/>
      <c r="N94" s="205"/>
      <c r="O94" s="206"/>
      <c r="P94" s="206"/>
      <c r="Q94" s="206"/>
      <c r="R94" s="116"/>
    </row>
    <row r="95" spans="2:47" s="7" customFormat="1" ht="19.899999999999999" customHeight="1">
      <c r="B95" s="113"/>
      <c r="C95" s="114"/>
      <c r="D95" s="115" t="s">
        <v>112</v>
      </c>
      <c r="E95" s="114"/>
      <c r="F95" s="114"/>
      <c r="G95" s="114"/>
      <c r="H95" s="114"/>
      <c r="I95" s="114"/>
      <c r="J95" s="114"/>
      <c r="K95" s="114"/>
      <c r="L95" s="114"/>
      <c r="M95" s="114"/>
      <c r="N95" s="205"/>
      <c r="O95" s="206"/>
      <c r="P95" s="206"/>
      <c r="Q95" s="206"/>
      <c r="R95" s="116"/>
    </row>
    <row r="96" spans="2:47" s="7" customFormat="1" ht="19.899999999999999" customHeight="1">
      <c r="B96" s="113"/>
      <c r="C96" s="114"/>
      <c r="D96" s="115" t="s">
        <v>113</v>
      </c>
      <c r="E96" s="114"/>
      <c r="F96" s="114"/>
      <c r="G96" s="114"/>
      <c r="H96" s="114"/>
      <c r="I96" s="114"/>
      <c r="J96" s="114"/>
      <c r="K96" s="114"/>
      <c r="L96" s="114"/>
      <c r="M96" s="114"/>
      <c r="N96" s="205"/>
      <c r="O96" s="206"/>
      <c r="P96" s="206"/>
      <c r="Q96" s="206"/>
      <c r="R96" s="116"/>
    </row>
    <row r="97" spans="2:21" s="7" customFormat="1" ht="19.899999999999999" customHeight="1">
      <c r="B97" s="113"/>
      <c r="C97" s="114"/>
      <c r="D97" s="115" t="s">
        <v>114</v>
      </c>
      <c r="E97" s="114"/>
      <c r="F97" s="114"/>
      <c r="G97" s="114"/>
      <c r="H97" s="114"/>
      <c r="I97" s="114"/>
      <c r="J97" s="114"/>
      <c r="K97" s="114"/>
      <c r="L97" s="114"/>
      <c r="M97" s="114"/>
      <c r="N97" s="205"/>
      <c r="O97" s="206"/>
      <c r="P97" s="206"/>
      <c r="Q97" s="206"/>
      <c r="R97" s="116"/>
    </row>
    <row r="98" spans="2:21" s="6" customFormat="1" ht="24.95" customHeight="1">
      <c r="B98" s="109"/>
      <c r="C98" s="110"/>
      <c r="D98" s="111" t="s">
        <v>115</v>
      </c>
      <c r="E98" s="110"/>
      <c r="F98" s="110"/>
      <c r="G98" s="110"/>
      <c r="H98" s="110"/>
      <c r="I98" s="110"/>
      <c r="J98" s="110"/>
      <c r="K98" s="110"/>
      <c r="L98" s="110"/>
      <c r="M98" s="110"/>
      <c r="N98" s="203"/>
      <c r="O98" s="204"/>
      <c r="P98" s="204"/>
      <c r="Q98" s="204"/>
      <c r="R98" s="112"/>
    </row>
    <row r="99" spans="2:21" s="7" customFormat="1" ht="19.899999999999999" customHeight="1">
      <c r="B99" s="113"/>
      <c r="C99" s="114"/>
      <c r="D99" s="115" t="s">
        <v>116</v>
      </c>
      <c r="E99" s="114"/>
      <c r="F99" s="114"/>
      <c r="G99" s="114"/>
      <c r="H99" s="114"/>
      <c r="I99" s="114"/>
      <c r="J99" s="114"/>
      <c r="K99" s="114"/>
      <c r="L99" s="114"/>
      <c r="M99" s="114"/>
      <c r="N99" s="205"/>
      <c r="O99" s="206"/>
      <c r="P99" s="206"/>
      <c r="Q99" s="206"/>
      <c r="R99" s="116"/>
    </row>
    <row r="100" spans="2:21" s="1" customFormat="1" ht="21.75" customHeight="1">
      <c r="B100" s="31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3"/>
    </row>
    <row r="101" spans="2:21" s="1" customFormat="1" ht="29.25" customHeight="1">
      <c r="B101" s="31"/>
      <c r="C101" s="108" t="s">
        <v>117</v>
      </c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202"/>
      <c r="O101" s="207"/>
      <c r="P101" s="207"/>
      <c r="Q101" s="207"/>
      <c r="R101" s="33"/>
      <c r="T101" s="117"/>
      <c r="U101" s="118" t="s">
        <v>35</v>
      </c>
    </row>
    <row r="102" spans="2:21" s="1" customFormat="1" ht="18" customHeight="1">
      <c r="B102" s="31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3"/>
    </row>
    <row r="103" spans="2:21" s="1" customFormat="1" ht="29.25" customHeight="1">
      <c r="B103" s="31"/>
      <c r="C103" s="99" t="s">
        <v>90</v>
      </c>
      <c r="D103" s="100"/>
      <c r="E103" s="100"/>
      <c r="F103" s="100"/>
      <c r="G103" s="100"/>
      <c r="H103" s="100"/>
      <c r="I103" s="100"/>
      <c r="J103" s="100"/>
      <c r="K103" s="100"/>
      <c r="L103" s="189"/>
      <c r="M103" s="189"/>
      <c r="N103" s="189"/>
      <c r="O103" s="189"/>
      <c r="P103" s="189"/>
      <c r="Q103" s="189"/>
      <c r="R103" s="33"/>
    </row>
    <row r="104" spans="2:21" s="1" customFormat="1" ht="6.95" customHeight="1">
      <c r="B104" s="55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7"/>
    </row>
    <row r="108" spans="2:21" s="1" customFormat="1" ht="6.95" customHeight="1">
      <c r="B108" s="58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60"/>
    </row>
    <row r="109" spans="2:21" s="1" customFormat="1" ht="36.950000000000003" customHeight="1">
      <c r="B109" s="31"/>
      <c r="C109" s="157" t="s">
        <v>118</v>
      </c>
      <c r="D109" s="194"/>
      <c r="E109" s="194"/>
      <c r="F109" s="194"/>
      <c r="G109" s="194"/>
      <c r="H109" s="194"/>
      <c r="I109" s="194"/>
      <c r="J109" s="194"/>
      <c r="K109" s="194"/>
      <c r="L109" s="194"/>
      <c r="M109" s="194"/>
      <c r="N109" s="194"/>
      <c r="O109" s="194"/>
      <c r="P109" s="194"/>
      <c r="Q109" s="194"/>
      <c r="R109" s="33"/>
    </row>
    <row r="110" spans="2:21" s="1" customFormat="1" ht="6.95" customHeight="1">
      <c r="B110" s="31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3"/>
    </row>
    <row r="111" spans="2:21" s="1" customFormat="1" ht="30" customHeight="1">
      <c r="B111" s="31"/>
      <c r="C111" s="28" t="s">
        <v>15</v>
      </c>
      <c r="D111" s="32"/>
      <c r="E111" s="32"/>
      <c r="F111" s="192" t="str">
        <f>F6</f>
        <v>REKONŠTRUKCIA ČOV TYPU 2XPESL25</v>
      </c>
      <c r="G111" s="193"/>
      <c r="H111" s="193"/>
      <c r="I111" s="193"/>
      <c r="J111" s="193"/>
      <c r="K111" s="193"/>
      <c r="L111" s="193"/>
      <c r="M111" s="193"/>
      <c r="N111" s="193"/>
      <c r="O111" s="193"/>
      <c r="P111" s="193"/>
      <c r="Q111" s="32"/>
      <c r="R111" s="33"/>
    </row>
    <row r="112" spans="2:21" s="1" customFormat="1" ht="36.950000000000003" customHeight="1">
      <c r="B112" s="31"/>
      <c r="C112" s="65" t="s">
        <v>97</v>
      </c>
      <c r="D112" s="32"/>
      <c r="E112" s="32"/>
      <c r="F112" s="173" t="str">
        <f>F7</f>
        <v>SO01 - STAVEBNÉ ÚPRAVY ČOV</v>
      </c>
      <c r="G112" s="194"/>
      <c r="H112" s="194"/>
      <c r="I112" s="194"/>
      <c r="J112" s="194"/>
      <c r="K112" s="194"/>
      <c r="L112" s="194"/>
      <c r="M112" s="194"/>
      <c r="N112" s="194"/>
      <c r="O112" s="194"/>
      <c r="P112" s="194"/>
      <c r="Q112" s="32"/>
      <c r="R112" s="33"/>
    </row>
    <row r="113" spans="2:65" s="1" customFormat="1" ht="6.95" customHeight="1">
      <c r="B113" s="31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3"/>
    </row>
    <row r="114" spans="2:65" s="1" customFormat="1" ht="18" customHeight="1">
      <c r="B114" s="31"/>
      <c r="C114" s="28" t="s">
        <v>19</v>
      </c>
      <c r="D114" s="32"/>
      <c r="E114" s="32"/>
      <c r="F114" s="26" t="str">
        <f>F9</f>
        <v xml:space="preserve"> </v>
      </c>
      <c r="G114" s="32"/>
      <c r="H114" s="32"/>
      <c r="I114" s="32"/>
      <c r="J114" s="32"/>
      <c r="K114" s="28" t="s">
        <v>21</v>
      </c>
      <c r="L114" s="32"/>
      <c r="M114" s="195" t="str">
        <f>IF(O9="","",O9)</f>
        <v/>
      </c>
      <c r="N114" s="195"/>
      <c r="O114" s="195"/>
      <c r="P114" s="195"/>
      <c r="Q114" s="32"/>
      <c r="R114" s="33"/>
    </row>
    <row r="115" spans="2:65" s="1" customFormat="1" ht="6.95" customHeight="1">
      <c r="B115" s="31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3"/>
    </row>
    <row r="116" spans="2:65" s="1" customFormat="1">
      <c r="B116" s="31"/>
      <c r="C116" s="28" t="s">
        <v>22</v>
      </c>
      <c r="D116" s="32"/>
      <c r="E116" s="32"/>
      <c r="F116" s="26" t="str">
        <f>E12</f>
        <v xml:space="preserve"> </v>
      </c>
      <c r="G116" s="32"/>
      <c r="H116" s="32"/>
      <c r="I116" s="32"/>
      <c r="J116" s="32"/>
      <c r="K116" s="28" t="s">
        <v>26</v>
      </c>
      <c r="L116" s="32"/>
      <c r="M116" s="159" t="str">
        <f>E18</f>
        <v>Ing. Milan Bizub, MARMI s.r.o.</v>
      </c>
      <c r="N116" s="159"/>
      <c r="O116" s="159"/>
      <c r="P116" s="159"/>
      <c r="Q116" s="159"/>
      <c r="R116" s="33"/>
    </row>
    <row r="117" spans="2:65" s="1" customFormat="1" ht="14.45" customHeight="1">
      <c r="B117" s="31"/>
      <c r="C117" s="28" t="s">
        <v>25</v>
      </c>
      <c r="D117" s="32"/>
      <c r="E117" s="32"/>
      <c r="F117" s="26" t="str">
        <f>IF(E15="","",E15)</f>
        <v xml:space="preserve"> </v>
      </c>
      <c r="G117" s="32"/>
      <c r="H117" s="32"/>
      <c r="I117" s="32"/>
      <c r="J117" s="32"/>
      <c r="K117" s="28" t="s">
        <v>30</v>
      </c>
      <c r="L117" s="32"/>
      <c r="M117" s="159" t="str">
        <f>E21</f>
        <v xml:space="preserve"> </v>
      </c>
      <c r="N117" s="159"/>
      <c r="O117" s="159"/>
      <c r="P117" s="159"/>
      <c r="Q117" s="159"/>
      <c r="R117" s="33"/>
    </row>
    <row r="118" spans="2:65" s="1" customFormat="1" ht="10.35" customHeight="1">
      <c r="B118" s="31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3"/>
    </row>
    <row r="119" spans="2:65" s="8" customFormat="1" ht="29.25" customHeight="1">
      <c r="B119" s="119"/>
      <c r="C119" s="120" t="s">
        <v>119</v>
      </c>
      <c r="D119" s="121" t="s">
        <v>120</v>
      </c>
      <c r="E119" s="121" t="s">
        <v>53</v>
      </c>
      <c r="F119" s="208" t="s">
        <v>121</v>
      </c>
      <c r="G119" s="208"/>
      <c r="H119" s="208"/>
      <c r="I119" s="208"/>
      <c r="J119" s="121" t="s">
        <v>122</v>
      </c>
      <c r="K119" s="121" t="s">
        <v>123</v>
      </c>
      <c r="L119" s="208" t="s">
        <v>124</v>
      </c>
      <c r="M119" s="208"/>
      <c r="N119" s="208" t="s">
        <v>103</v>
      </c>
      <c r="O119" s="208"/>
      <c r="P119" s="208"/>
      <c r="Q119" s="209"/>
      <c r="R119" s="122"/>
      <c r="T119" s="72" t="s">
        <v>125</v>
      </c>
      <c r="U119" s="73" t="s">
        <v>35</v>
      </c>
      <c r="V119" s="73" t="s">
        <v>126</v>
      </c>
      <c r="W119" s="73" t="s">
        <v>127</v>
      </c>
      <c r="X119" s="73" t="s">
        <v>128</v>
      </c>
      <c r="Y119" s="73" t="s">
        <v>129</v>
      </c>
      <c r="Z119" s="73" t="s">
        <v>130</v>
      </c>
      <c r="AA119" s="74" t="s">
        <v>131</v>
      </c>
    </row>
    <row r="120" spans="2:65" s="1" customFormat="1" ht="29.25" customHeight="1">
      <c r="B120" s="31"/>
      <c r="C120" s="76" t="s">
        <v>99</v>
      </c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214"/>
      <c r="O120" s="215"/>
      <c r="P120" s="215"/>
      <c r="Q120" s="215"/>
      <c r="R120" s="33"/>
      <c r="T120" s="75"/>
      <c r="U120" s="47"/>
      <c r="V120" s="47"/>
      <c r="W120" s="123">
        <f>W121+W151</f>
        <v>150.21367326000001</v>
      </c>
      <c r="X120" s="47"/>
      <c r="Y120" s="123">
        <f>Y121+Y151</f>
        <v>119.43891285000001</v>
      </c>
      <c r="Z120" s="47"/>
      <c r="AA120" s="124">
        <f>AA121+AA151</f>
        <v>0</v>
      </c>
      <c r="AT120" s="18" t="s">
        <v>70</v>
      </c>
      <c r="AU120" s="18" t="s">
        <v>105</v>
      </c>
      <c r="BK120" s="125">
        <f>BK121+BK151</f>
        <v>0</v>
      </c>
    </row>
    <row r="121" spans="2:65" s="9" customFormat="1" ht="37.35" customHeight="1">
      <c r="B121" s="126"/>
      <c r="C121" s="127"/>
      <c r="D121" s="128" t="s">
        <v>106</v>
      </c>
      <c r="E121" s="128"/>
      <c r="F121" s="128"/>
      <c r="G121" s="128"/>
      <c r="H121" s="128"/>
      <c r="I121" s="128"/>
      <c r="J121" s="128"/>
      <c r="K121" s="128"/>
      <c r="L121" s="128"/>
      <c r="M121" s="128"/>
      <c r="N121" s="216"/>
      <c r="O121" s="217"/>
      <c r="P121" s="217"/>
      <c r="Q121" s="217"/>
      <c r="R121" s="129"/>
      <c r="T121" s="130"/>
      <c r="U121" s="127"/>
      <c r="V121" s="127"/>
      <c r="W121" s="131">
        <f>W122+W132+W136+W138+W140+W143+W145+W148</f>
        <v>146.61740326</v>
      </c>
      <c r="X121" s="127"/>
      <c r="Y121" s="131">
        <f>Y122+Y132+Y136+Y138+Y140+Y143+Y145+Y148</f>
        <v>118.99523285000001</v>
      </c>
      <c r="Z121" s="127"/>
      <c r="AA121" s="132">
        <f>AA122+AA132+AA136+AA138+AA140+AA143+AA145+AA148</f>
        <v>0</v>
      </c>
      <c r="AR121" s="133" t="s">
        <v>79</v>
      </c>
      <c r="AT121" s="134" t="s">
        <v>70</v>
      </c>
      <c r="AU121" s="134" t="s">
        <v>71</v>
      </c>
      <c r="AY121" s="133" t="s">
        <v>132</v>
      </c>
      <c r="BK121" s="135">
        <f>BK122+BK132+BK136+BK138+BK140+BK143+BK145+BK148</f>
        <v>0</v>
      </c>
    </row>
    <row r="122" spans="2:65" s="9" customFormat="1" ht="19.899999999999999" customHeight="1">
      <c r="B122" s="126"/>
      <c r="C122" s="127"/>
      <c r="D122" s="136" t="s">
        <v>107</v>
      </c>
      <c r="E122" s="136"/>
      <c r="F122" s="136"/>
      <c r="G122" s="136"/>
      <c r="H122" s="136"/>
      <c r="I122" s="136"/>
      <c r="J122" s="136"/>
      <c r="K122" s="136"/>
      <c r="L122" s="136"/>
      <c r="M122" s="136"/>
      <c r="N122" s="218"/>
      <c r="O122" s="219"/>
      <c r="P122" s="219"/>
      <c r="Q122" s="219"/>
      <c r="R122" s="129"/>
      <c r="T122" s="130"/>
      <c r="U122" s="127"/>
      <c r="V122" s="127"/>
      <c r="W122" s="131">
        <f>SUM(W123:W131)</f>
        <v>90.724817060000007</v>
      </c>
      <c r="X122" s="127"/>
      <c r="Y122" s="131">
        <f>SUM(Y123:Y131)</f>
        <v>0</v>
      </c>
      <c r="Z122" s="127"/>
      <c r="AA122" s="132">
        <f>SUM(AA123:AA131)</f>
        <v>0</v>
      </c>
      <c r="AR122" s="133" t="s">
        <v>79</v>
      </c>
      <c r="AT122" s="134" t="s">
        <v>70</v>
      </c>
      <c r="AU122" s="134" t="s">
        <v>79</v>
      </c>
      <c r="AY122" s="133" t="s">
        <v>132</v>
      </c>
      <c r="BK122" s="135">
        <f>SUM(BK123:BK131)</f>
        <v>0</v>
      </c>
    </row>
    <row r="123" spans="2:65" s="1" customFormat="1" ht="25.5" customHeight="1">
      <c r="B123" s="137"/>
      <c r="C123" s="138" t="s">
        <v>79</v>
      </c>
      <c r="D123" s="138" t="s">
        <v>133</v>
      </c>
      <c r="E123" s="139" t="s">
        <v>134</v>
      </c>
      <c r="F123" s="210" t="s">
        <v>135</v>
      </c>
      <c r="G123" s="210"/>
      <c r="H123" s="210"/>
      <c r="I123" s="210"/>
      <c r="J123" s="140" t="s">
        <v>136</v>
      </c>
      <c r="K123" s="141">
        <v>50.725000000000001</v>
      </c>
      <c r="L123" s="211"/>
      <c r="M123" s="211"/>
      <c r="N123" s="211"/>
      <c r="O123" s="211"/>
      <c r="P123" s="211"/>
      <c r="Q123" s="211"/>
      <c r="R123" s="142"/>
      <c r="T123" s="143" t="s">
        <v>5</v>
      </c>
      <c r="U123" s="40" t="s">
        <v>38</v>
      </c>
      <c r="V123" s="144">
        <v>0.83799999999999997</v>
      </c>
      <c r="W123" s="144">
        <f t="shared" ref="W123:W131" si="0">V123*K123</f>
        <v>42.507550000000002</v>
      </c>
      <c r="X123" s="144">
        <v>0</v>
      </c>
      <c r="Y123" s="144">
        <f t="shared" ref="Y123:Y131" si="1">X123*K123</f>
        <v>0</v>
      </c>
      <c r="Z123" s="144">
        <v>0</v>
      </c>
      <c r="AA123" s="145">
        <f t="shared" ref="AA123:AA131" si="2">Z123*K123</f>
        <v>0</v>
      </c>
      <c r="AR123" s="18" t="s">
        <v>137</v>
      </c>
      <c r="AT123" s="18" t="s">
        <v>133</v>
      </c>
      <c r="AU123" s="18" t="s">
        <v>138</v>
      </c>
      <c r="AY123" s="18" t="s">
        <v>132</v>
      </c>
      <c r="BE123" s="146">
        <f t="shared" ref="BE123:BE131" si="3">IF(U123="základná",N123,0)</f>
        <v>0</v>
      </c>
      <c r="BF123" s="146">
        <f t="shared" ref="BF123:BF131" si="4">IF(U123="znížená",N123,0)</f>
        <v>0</v>
      </c>
      <c r="BG123" s="146">
        <f t="shared" ref="BG123:BG131" si="5">IF(U123="zákl. prenesená",N123,0)</f>
        <v>0</v>
      </c>
      <c r="BH123" s="146">
        <f t="shared" ref="BH123:BH131" si="6">IF(U123="zníž. prenesená",N123,0)</f>
        <v>0</v>
      </c>
      <c r="BI123" s="146">
        <f t="shared" ref="BI123:BI131" si="7">IF(U123="nulová",N123,0)</f>
        <v>0</v>
      </c>
      <c r="BJ123" s="18" t="s">
        <v>138</v>
      </c>
      <c r="BK123" s="147">
        <f t="shared" ref="BK123:BK131" si="8">ROUND(L123*K123,3)</f>
        <v>0</v>
      </c>
      <c r="BL123" s="18" t="s">
        <v>137</v>
      </c>
      <c r="BM123" s="18" t="s">
        <v>139</v>
      </c>
    </row>
    <row r="124" spans="2:65" s="1" customFormat="1" ht="25.5" customHeight="1">
      <c r="B124" s="137"/>
      <c r="C124" s="138" t="s">
        <v>138</v>
      </c>
      <c r="D124" s="138" t="s">
        <v>133</v>
      </c>
      <c r="E124" s="139" t="s">
        <v>140</v>
      </c>
      <c r="F124" s="210" t="s">
        <v>141</v>
      </c>
      <c r="G124" s="210"/>
      <c r="H124" s="210"/>
      <c r="I124" s="210"/>
      <c r="J124" s="140" t="s">
        <v>136</v>
      </c>
      <c r="K124" s="141">
        <v>50.725000000000001</v>
      </c>
      <c r="L124" s="211"/>
      <c r="M124" s="211"/>
      <c r="N124" s="211"/>
      <c r="O124" s="211"/>
      <c r="P124" s="211"/>
      <c r="Q124" s="211"/>
      <c r="R124" s="142"/>
      <c r="T124" s="143" t="s">
        <v>5</v>
      </c>
      <c r="U124" s="40" t="s">
        <v>38</v>
      </c>
      <c r="V124" s="144">
        <v>0</v>
      </c>
      <c r="W124" s="144">
        <f t="shared" si="0"/>
        <v>0</v>
      </c>
      <c r="X124" s="144">
        <v>0</v>
      </c>
      <c r="Y124" s="144">
        <f t="shared" si="1"/>
        <v>0</v>
      </c>
      <c r="Z124" s="144">
        <v>0</v>
      </c>
      <c r="AA124" s="145">
        <f t="shared" si="2"/>
        <v>0</v>
      </c>
      <c r="AR124" s="18" t="s">
        <v>137</v>
      </c>
      <c r="AT124" s="18" t="s">
        <v>133</v>
      </c>
      <c r="AU124" s="18" t="s">
        <v>138</v>
      </c>
      <c r="AY124" s="18" t="s">
        <v>132</v>
      </c>
      <c r="BE124" s="146">
        <f t="shared" si="3"/>
        <v>0</v>
      </c>
      <c r="BF124" s="146">
        <f t="shared" si="4"/>
        <v>0</v>
      </c>
      <c r="BG124" s="146">
        <f t="shared" si="5"/>
        <v>0</v>
      </c>
      <c r="BH124" s="146">
        <f t="shared" si="6"/>
        <v>0</v>
      </c>
      <c r="BI124" s="146">
        <f t="shared" si="7"/>
        <v>0</v>
      </c>
      <c r="BJ124" s="18" t="s">
        <v>138</v>
      </c>
      <c r="BK124" s="147">
        <f t="shared" si="8"/>
        <v>0</v>
      </c>
      <c r="BL124" s="18" t="s">
        <v>137</v>
      </c>
      <c r="BM124" s="18" t="s">
        <v>142</v>
      </c>
    </row>
    <row r="125" spans="2:65" s="1" customFormat="1" ht="25.5" customHeight="1">
      <c r="B125" s="137"/>
      <c r="C125" s="138" t="s">
        <v>143</v>
      </c>
      <c r="D125" s="138" t="s">
        <v>133</v>
      </c>
      <c r="E125" s="139" t="s">
        <v>144</v>
      </c>
      <c r="F125" s="210" t="s">
        <v>145</v>
      </c>
      <c r="G125" s="210"/>
      <c r="H125" s="210"/>
      <c r="I125" s="210"/>
      <c r="J125" s="140" t="s">
        <v>136</v>
      </c>
      <c r="K125" s="141">
        <v>9.8640000000000008</v>
      </c>
      <c r="L125" s="211"/>
      <c r="M125" s="211"/>
      <c r="N125" s="211"/>
      <c r="O125" s="211"/>
      <c r="P125" s="211"/>
      <c r="Q125" s="211"/>
      <c r="R125" s="142"/>
      <c r="T125" s="143" t="s">
        <v>5</v>
      </c>
      <c r="U125" s="40" t="s">
        <v>38</v>
      </c>
      <c r="V125" s="144">
        <v>1.5089999999999999</v>
      </c>
      <c r="W125" s="144">
        <f t="shared" si="0"/>
        <v>14.884776</v>
      </c>
      <c r="X125" s="144">
        <v>0</v>
      </c>
      <c r="Y125" s="144">
        <f t="shared" si="1"/>
        <v>0</v>
      </c>
      <c r="Z125" s="144">
        <v>0</v>
      </c>
      <c r="AA125" s="145">
        <f t="shared" si="2"/>
        <v>0</v>
      </c>
      <c r="AR125" s="18" t="s">
        <v>137</v>
      </c>
      <c r="AT125" s="18" t="s">
        <v>133</v>
      </c>
      <c r="AU125" s="18" t="s">
        <v>138</v>
      </c>
      <c r="AY125" s="18" t="s">
        <v>132</v>
      </c>
      <c r="BE125" s="146">
        <f t="shared" si="3"/>
        <v>0</v>
      </c>
      <c r="BF125" s="146">
        <f t="shared" si="4"/>
        <v>0</v>
      </c>
      <c r="BG125" s="146">
        <f t="shared" si="5"/>
        <v>0</v>
      </c>
      <c r="BH125" s="146">
        <f t="shared" si="6"/>
        <v>0</v>
      </c>
      <c r="BI125" s="146">
        <f t="shared" si="7"/>
        <v>0</v>
      </c>
      <c r="BJ125" s="18" t="s">
        <v>138</v>
      </c>
      <c r="BK125" s="147">
        <f t="shared" si="8"/>
        <v>0</v>
      </c>
      <c r="BL125" s="18" t="s">
        <v>137</v>
      </c>
      <c r="BM125" s="18" t="s">
        <v>146</v>
      </c>
    </row>
    <row r="126" spans="2:65" s="1" customFormat="1" ht="38.25" customHeight="1">
      <c r="B126" s="137"/>
      <c r="C126" s="138" t="s">
        <v>137</v>
      </c>
      <c r="D126" s="138" t="s">
        <v>133</v>
      </c>
      <c r="E126" s="139" t="s">
        <v>147</v>
      </c>
      <c r="F126" s="210" t="s">
        <v>148</v>
      </c>
      <c r="G126" s="210"/>
      <c r="H126" s="210"/>
      <c r="I126" s="210"/>
      <c r="J126" s="140" t="s">
        <v>136</v>
      </c>
      <c r="K126" s="141">
        <v>50.406999999999996</v>
      </c>
      <c r="L126" s="211"/>
      <c r="M126" s="211"/>
      <c r="N126" s="211"/>
      <c r="O126" s="211"/>
      <c r="P126" s="211"/>
      <c r="Q126" s="211"/>
      <c r="R126" s="142"/>
      <c r="T126" s="143" t="s">
        <v>5</v>
      </c>
      <c r="U126" s="40" t="s">
        <v>38</v>
      </c>
      <c r="V126" s="144">
        <v>3.1579999999999997E-2</v>
      </c>
      <c r="W126" s="144">
        <f t="shared" si="0"/>
        <v>1.5918530599999998</v>
      </c>
      <c r="X126" s="144">
        <v>0</v>
      </c>
      <c r="Y126" s="144">
        <f t="shared" si="1"/>
        <v>0</v>
      </c>
      <c r="Z126" s="144">
        <v>0</v>
      </c>
      <c r="AA126" s="145">
        <f t="shared" si="2"/>
        <v>0</v>
      </c>
      <c r="AR126" s="18" t="s">
        <v>137</v>
      </c>
      <c r="AT126" s="18" t="s">
        <v>133</v>
      </c>
      <c r="AU126" s="18" t="s">
        <v>138</v>
      </c>
      <c r="AY126" s="18" t="s">
        <v>132</v>
      </c>
      <c r="BE126" s="146">
        <f t="shared" si="3"/>
        <v>0</v>
      </c>
      <c r="BF126" s="146">
        <f t="shared" si="4"/>
        <v>0</v>
      </c>
      <c r="BG126" s="146">
        <f t="shared" si="5"/>
        <v>0</v>
      </c>
      <c r="BH126" s="146">
        <f t="shared" si="6"/>
        <v>0</v>
      </c>
      <c r="BI126" s="146">
        <f t="shared" si="7"/>
        <v>0</v>
      </c>
      <c r="BJ126" s="18" t="s">
        <v>138</v>
      </c>
      <c r="BK126" s="147">
        <f t="shared" si="8"/>
        <v>0</v>
      </c>
      <c r="BL126" s="18" t="s">
        <v>137</v>
      </c>
      <c r="BM126" s="18" t="s">
        <v>149</v>
      </c>
    </row>
    <row r="127" spans="2:65" s="1" customFormat="1" ht="25.5" customHeight="1">
      <c r="B127" s="137"/>
      <c r="C127" s="138" t="s">
        <v>150</v>
      </c>
      <c r="D127" s="138" t="s">
        <v>133</v>
      </c>
      <c r="E127" s="139" t="s">
        <v>151</v>
      </c>
      <c r="F127" s="210" t="s">
        <v>152</v>
      </c>
      <c r="G127" s="210"/>
      <c r="H127" s="210"/>
      <c r="I127" s="210"/>
      <c r="J127" s="140" t="s">
        <v>136</v>
      </c>
      <c r="K127" s="141">
        <v>50.406999999999996</v>
      </c>
      <c r="L127" s="211"/>
      <c r="M127" s="211"/>
      <c r="N127" s="211"/>
      <c r="O127" s="211"/>
      <c r="P127" s="211"/>
      <c r="Q127" s="211"/>
      <c r="R127" s="142"/>
      <c r="T127" s="143" t="s">
        <v>5</v>
      </c>
      <c r="U127" s="40" t="s">
        <v>38</v>
      </c>
      <c r="V127" s="144">
        <v>0.61699999999999999</v>
      </c>
      <c r="W127" s="144">
        <f t="shared" si="0"/>
        <v>31.101118999999997</v>
      </c>
      <c r="X127" s="144">
        <v>0</v>
      </c>
      <c r="Y127" s="144">
        <f t="shared" si="1"/>
        <v>0</v>
      </c>
      <c r="Z127" s="144">
        <v>0</v>
      </c>
      <c r="AA127" s="145">
        <f t="shared" si="2"/>
        <v>0</v>
      </c>
      <c r="AR127" s="18" t="s">
        <v>137</v>
      </c>
      <c r="AT127" s="18" t="s">
        <v>133</v>
      </c>
      <c r="AU127" s="18" t="s">
        <v>138</v>
      </c>
      <c r="AY127" s="18" t="s">
        <v>132</v>
      </c>
      <c r="BE127" s="146">
        <f t="shared" si="3"/>
        <v>0</v>
      </c>
      <c r="BF127" s="146">
        <f t="shared" si="4"/>
        <v>0</v>
      </c>
      <c r="BG127" s="146">
        <f t="shared" si="5"/>
        <v>0</v>
      </c>
      <c r="BH127" s="146">
        <f t="shared" si="6"/>
        <v>0</v>
      </c>
      <c r="BI127" s="146">
        <f t="shared" si="7"/>
        <v>0</v>
      </c>
      <c r="BJ127" s="18" t="s">
        <v>138</v>
      </c>
      <c r="BK127" s="147">
        <f t="shared" si="8"/>
        <v>0</v>
      </c>
      <c r="BL127" s="18" t="s">
        <v>137</v>
      </c>
      <c r="BM127" s="18" t="s">
        <v>153</v>
      </c>
    </row>
    <row r="128" spans="2:65" s="1" customFormat="1" ht="16.5" customHeight="1">
      <c r="B128" s="137"/>
      <c r="C128" s="138" t="s">
        <v>154</v>
      </c>
      <c r="D128" s="138" t="s">
        <v>133</v>
      </c>
      <c r="E128" s="139" t="s">
        <v>155</v>
      </c>
      <c r="F128" s="210" t="s">
        <v>156</v>
      </c>
      <c r="G128" s="210"/>
      <c r="H128" s="210"/>
      <c r="I128" s="210"/>
      <c r="J128" s="140" t="s">
        <v>136</v>
      </c>
      <c r="K128" s="141">
        <v>50.406999999999996</v>
      </c>
      <c r="L128" s="211"/>
      <c r="M128" s="211"/>
      <c r="N128" s="211"/>
      <c r="O128" s="211"/>
      <c r="P128" s="211"/>
      <c r="Q128" s="211"/>
      <c r="R128" s="142"/>
      <c r="T128" s="143" t="s">
        <v>5</v>
      </c>
      <c r="U128" s="40" t="s">
        <v>38</v>
      </c>
      <c r="V128" s="144">
        <v>8.9999999999999993E-3</v>
      </c>
      <c r="W128" s="144">
        <f t="shared" si="0"/>
        <v>0.45366299999999993</v>
      </c>
      <c r="X128" s="144">
        <v>0</v>
      </c>
      <c r="Y128" s="144">
        <f t="shared" si="1"/>
        <v>0</v>
      </c>
      <c r="Z128" s="144">
        <v>0</v>
      </c>
      <c r="AA128" s="145">
        <f t="shared" si="2"/>
        <v>0</v>
      </c>
      <c r="AR128" s="18" t="s">
        <v>137</v>
      </c>
      <c r="AT128" s="18" t="s">
        <v>133</v>
      </c>
      <c r="AU128" s="18" t="s">
        <v>138</v>
      </c>
      <c r="AY128" s="18" t="s">
        <v>132</v>
      </c>
      <c r="BE128" s="146">
        <f t="shared" si="3"/>
        <v>0</v>
      </c>
      <c r="BF128" s="146">
        <f t="shared" si="4"/>
        <v>0</v>
      </c>
      <c r="BG128" s="146">
        <f t="shared" si="5"/>
        <v>0</v>
      </c>
      <c r="BH128" s="146">
        <f t="shared" si="6"/>
        <v>0</v>
      </c>
      <c r="BI128" s="146">
        <f t="shared" si="7"/>
        <v>0</v>
      </c>
      <c r="BJ128" s="18" t="s">
        <v>138</v>
      </c>
      <c r="BK128" s="147">
        <f t="shared" si="8"/>
        <v>0</v>
      </c>
      <c r="BL128" s="18" t="s">
        <v>137</v>
      </c>
      <c r="BM128" s="18" t="s">
        <v>157</v>
      </c>
    </row>
    <row r="129" spans="2:65" s="1" customFormat="1" ht="38.25" customHeight="1">
      <c r="B129" s="137"/>
      <c r="C129" s="138" t="s">
        <v>158</v>
      </c>
      <c r="D129" s="138" t="s">
        <v>133</v>
      </c>
      <c r="E129" s="139" t="s">
        <v>159</v>
      </c>
      <c r="F129" s="210" t="s">
        <v>160</v>
      </c>
      <c r="G129" s="210"/>
      <c r="H129" s="210"/>
      <c r="I129" s="210"/>
      <c r="J129" s="140" t="s">
        <v>136</v>
      </c>
      <c r="K129" s="141">
        <v>0.76800000000000002</v>
      </c>
      <c r="L129" s="211"/>
      <c r="M129" s="211"/>
      <c r="N129" s="211"/>
      <c r="O129" s="211"/>
      <c r="P129" s="211"/>
      <c r="Q129" s="211"/>
      <c r="R129" s="142"/>
      <c r="T129" s="143" t="s">
        <v>5</v>
      </c>
      <c r="U129" s="40" t="s">
        <v>38</v>
      </c>
      <c r="V129" s="144">
        <v>0.24199999999999999</v>
      </c>
      <c r="W129" s="144">
        <f t="shared" si="0"/>
        <v>0.18585599999999999</v>
      </c>
      <c r="X129" s="144">
        <v>0</v>
      </c>
      <c r="Y129" s="144">
        <f t="shared" si="1"/>
        <v>0</v>
      </c>
      <c r="Z129" s="144">
        <v>0</v>
      </c>
      <c r="AA129" s="145">
        <f t="shared" si="2"/>
        <v>0</v>
      </c>
      <c r="AR129" s="18" t="s">
        <v>137</v>
      </c>
      <c r="AT129" s="18" t="s">
        <v>133</v>
      </c>
      <c r="AU129" s="18" t="s">
        <v>138</v>
      </c>
      <c r="AY129" s="18" t="s">
        <v>132</v>
      </c>
      <c r="BE129" s="146">
        <f t="shared" si="3"/>
        <v>0</v>
      </c>
      <c r="BF129" s="146">
        <f t="shared" si="4"/>
        <v>0</v>
      </c>
      <c r="BG129" s="146">
        <f t="shared" si="5"/>
        <v>0</v>
      </c>
      <c r="BH129" s="146">
        <f t="shared" si="6"/>
        <v>0</v>
      </c>
      <c r="BI129" s="146">
        <f t="shared" si="7"/>
        <v>0</v>
      </c>
      <c r="BJ129" s="18" t="s">
        <v>138</v>
      </c>
      <c r="BK129" s="147">
        <f t="shared" si="8"/>
        <v>0</v>
      </c>
      <c r="BL129" s="18" t="s">
        <v>137</v>
      </c>
      <c r="BM129" s="18" t="s">
        <v>161</v>
      </c>
    </row>
    <row r="130" spans="2:65" s="1" customFormat="1" ht="16.5" customHeight="1">
      <c r="B130" s="137"/>
      <c r="C130" s="138" t="s">
        <v>162</v>
      </c>
      <c r="D130" s="138" t="s">
        <v>133</v>
      </c>
      <c r="E130" s="139" t="s">
        <v>163</v>
      </c>
      <c r="F130" s="210" t="s">
        <v>164</v>
      </c>
      <c r="G130" s="210"/>
      <c r="H130" s="210"/>
      <c r="I130" s="210"/>
      <c r="J130" s="140" t="s">
        <v>136</v>
      </c>
      <c r="K130" s="141">
        <v>4.968</v>
      </c>
      <c r="L130" s="211"/>
      <c r="M130" s="211"/>
      <c r="N130" s="211"/>
      <c r="O130" s="211"/>
      <c r="P130" s="211"/>
      <c r="Q130" s="211"/>
      <c r="R130" s="142"/>
      <c r="T130" s="143" t="s">
        <v>5</v>
      </c>
      <c r="U130" s="40" t="s">
        <v>38</v>
      </c>
      <c r="V130" s="144">
        <v>0</v>
      </c>
      <c r="W130" s="144">
        <f t="shared" si="0"/>
        <v>0</v>
      </c>
      <c r="X130" s="144">
        <v>0</v>
      </c>
      <c r="Y130" s="144">
        <f t="shared" si="1"/>
        <v>0</v>
      </c>
      <c r="Z130" s="144">
        <v>0</v>
      </c>
      <c r="AA130" s="145">
        <f t="shared" si="2"/>
        <v>0</v>
      </c>
      <c r="AR130" s="18" t="s">
        <v>137</v>
      </c>
      <c r="AT130" s="18" t="s">
        <v>133</v>
      </c>
      <c r="AU130" s="18" t="s">
        <v>138</v>
      </c>
      <c r="AY130" s="18" t="s">
        <v>132</v>
      </c>
      <c r="BE130" s="146">
        <f t="shared" si="3"/>
        <v>0</v>
      </c>
      <c r="BF130" s="146">
        <f t="shared" si="4"/>
        <v>0</v>
      </c>
      <c r="BG130" s="146">
        <f t="shared" si="5"/>
        <v>0</v>
      </c>
      <c r="BH130" s="146">
        <f t="shared" si="6"/>
        <v>0</v>
      </c>
      <c r="BI130" s="146">
        <f t="shared" si="7"/>
        <v>0</v>
      </c>
      <c r="BJ130" s="18" t="s">
        <v>138</v>
      </c>
      <c r="BK130" s="147">
        <f t="shared" si="8"/>
        <v>0</v>
      </c>
      <c r="BL130" s="18" t="s">
        <v>137</v>
      </c>
      <c r="BM130" s="18" t="s">
        <v>165</v>
      </c>
    </row>
    <row r="131" spans="2:65" s="1" customFormat="1" ht="25.5" customHeight="1">
      <c r="B131" s="137"/>
      <c r="C131" s="138" t="s">
        <v>166</v>
      </c>
      <c r="D131" s="138" t="s">
        <v>133</v>
      </c>
      <c r="E131" s="139" t="s">
        <v>167</v>
      </c>
      <c r="F131" s="210" t="s">
        <v>168</v>
      </c>
      <c r="G131" s="210"/>
      <c r="H131" s="210"/>
      <c r="I131" s="210"/>
      <c r="J131" s="140" t="s">
        <v>136</v>
      </c>
      <c r="K131" s="141">
        <v>4.968</v>
      </c>
      <c r="L131" s="211"/>
      <c r="M131" s="211"/>
      <c r="N131" s="211"/>
      <c r="O131" s="211"/>
      <c r="P131" s="211"/>
      <c r="Q131" s="211"/>
      <c r="R131" s="142"/>
      <c r="T131" s="143" t="s">
        <v>5</v>
      </c>
      <c r="U131" s="40" t="s">
        <v>38</v>
      </c>
      <c r="V131" s="144">
        <v>0</v>
      </c>
      <c r="W131" s="144">
        <f t="shared" si="0"/>
        <v>0</v>
      </c>
      <c r="X131" s="144">
        <v>0</v>
      </c>
      <c r="Y131" s="144">
        <f t="shared" si="1"/>
        <v>0</v>
      </c>
      <c r="Z131" s="144">
        <v>0</v>
      </c>
      <c r="AA131" s="145">
        <f t="shared" si="2"/>
        <v>0</v>
      </c>
      <c r="AR131" s="18" t="s">
        <v>137</v>
      </c>
      <c r="AT131" s="18" t="s">
        <v>133</v>
      </c>
      <c r="AU131" s="18" t="s">
        <v>138</v>
      </c>
      <c r="AY131" s="18" t="s">
        <v>132</v>
      </c>
      <c r="BE131" s="146">
        <f t="shared" si="3"/>
        <v>0</v>
      </c>
      <c r="BF131" s="146">
        <f t="shared" si="4"/>
        <v>0</v>
      </c>
      <c r="BG131" s="146">
        <f t="shared" si="5"/>
        <v>0</v>
      </c>
      <c r="BH131" s="146">
        <f t="shared" si="6"/>
        <v>0</v>
      </c>
      <c r="BI131" s="146">
        <f t="shared" si="7"/>
        <v>0</v>
      </c>
      <c r="BJ131" s="18" t="s">
        <v>138</v>
      </c>
      <c r="BK131" s="147">
        <f t="shared" si="8"/>
        <v>0</v>
      </c>
      <c r="BL131" s="18" t="s">
        <v>137</v>
      </c>
      <c r="BM131" s="18" t="s">
        <v>169</v>
      </c>
    </row>
    <row r="132" spans="2:65" s="9" customFormat="1" ht="29.85" customHeight="1">
      <c r="B132" s="126"/>
      <c r="C132" s="127"/>
      <c r="D132" s="136" t="s">
        <v>108</v>
      </c>
      <c r="E132" s="136"/>
      <c r="F132" s="136"/>
      <c r="G132" s="136"/>
      <c r="H132" s="136"/>
      <c r="I132" s="136"/>
      <c r="J132" s="136"/>
      <c r="K132" s="136"/>
      <c r="L132" s="136"/>
      <c r="M132" s="136"/>
      <c r="N132" s="220"/>
      <c r="O132" s="221"/>
      <c r="P132" s="221"/>
      <c r="Q132" s="221"/>
      <c r="R132" s="129"/>
      <c r="T132" s="130"/>
      <c r="U132" s="127"/>
      <c r="V132" s="127"/>
      <c r="W132" s="131">
        <f>SUM(W133:W135)</f>
        <v>0.72732568000000009</v>
      </c>
      <c r="X132" s="127"/>
      <c r="Y132" s="131">
        <f>SUM(Y133:Y135)</f>
        <v>2.4814624400000005</v>
      </c>
      <c r="Z132" s="127"/>
      <c r="AA132" s="132">
        <f>SUM(AA133:AA135)</f>
        <v>0</v>
      </c>
      <c r="AR132" s="133" t="s">
        <v>79</v>
      </c>
      <c r="AT132" s="134" t="s">
        <v>70</v>
      </c>
      <c r="AU132" s="134" t="s">
        <v>79</v>
      </c>
      <c r="AY132" s="133" t="s">
        <v>132</v>
      </c>
      <c r="BK132" s="135">
        <f>SUM(BK133:BK135)</f>
        <v>0</v>
      </c>
    </row>
    <row r="133" spans="2:65" s="1" customFormat="1" ht="25.5" customHeight="1">
      <c r="B133" s="137"/>
      <c r="C133" s="138" t="s">
        <v>170</v>
      </c>
      <c r="D133" s="138" t="s">
        <v>133</v>
      </c>
      <c r="E133" s="139" t="s">
        <v>171</v>
      </c>
      <c r="F133" s="210" t="s">
        <v>172</v>
      </c>
      <c r="G133" s="210"/>
      <c r="H133" s="210"/>
      <c r="I133" s="210"/>
      <c r="J133" s="140" t="s">
        <v>136</v>
      </c>
      <c r="K133" s="141">
        <v>0.52</v>
      </c>
      <c r="L133" s="211"/>
      <c r="M133" s="211"/>
      <c r="N133" s="211"/>
      <c r="O133" s="211"/>
      <c r="P133" s="211"/>
      <c r="Q133" s="211"/>
      <c r="R133" s="142"/>
      <c r="T133" s="143" t="s">
        <v>5</v>
      </c>
      <c r="U133" s="40" t="s">
        <v>38</v>
      </c>
      <c r="V133" s="144">
        <v>0.61770999999999998</v>
      </c>
      <c r="W133" s="144">
        <f>V133*K133</f>
        <v>0.32120920000000003</v>
      </c>
      <c r="X133" s="144">
        <v>2.3354300000000001</v>
      </c>
      <c r="Y133" s="144">
        <f>X133*K133</f>
        <v>1.2144236000000002</v>
      </c>
      <c r="Z133" s="144">
        <v>0</v>
      </c>
      <c r="AA133" s="145">
        <f>Z133*K133</f>
        <v>0</v>
      </c>
      <c r="AR133" s="18" t="s">
        <v>137</v>
      </c>
      <c r="AT133" s="18" t="s">
        <v>133</v>
      </c>
      <c r="AU133" s="18" t="s">
        <v>138</v>
      </c>
      <c r="AY133" s="18" t="s">
        <v>132</v>
      </c>
      <c r="BE133" s="146">
        <f>IF(U133="základná",N133,0)</f>
        <v>0</v>
      </c>
      <c r="BF133" s="146">
        <f>IF(U133="znížená",N133,0)</f>
        <v>0</v>
      </c>
      <c r="BG133" s="146">
        <f>IF(U133="zákl. prenesená",N133,0)</f>
        <v>0</v>
      </c>
      <c r="BH133" s="146">
        <f>IF(U133="zníž. prenesená",N133,0)</f>
        <v>0</v>
      </c>
      <c r="BI133" s="146">
        <f>IF(U133="nulová",N133,0)</f>
        <v>0</v>
      </c>
      <c r="BJ133" s="18" t="s">
        <v>138</v>
      </c>
      <c r="BK133" s="147">
        <f>ROUND(L133*K133,3)</f>
        <v>0</v>
      </c>
      <c r="BL133" s="18" t="s">
        <v>137</v>
      </c>
      <c r="BM133" s="18" t="s">
        <v>173</v>
      </c>
    </row>
    <row r="134" spans="2:65" s="1" customFormat="1" ht="38.25" customHeight="1">
      <c r="B134" s="137"/>
      <c r="C134" s="138" t="s">
        <v>174</v>
      </c>
      <c r="D134" s="138" t="s">
        <v>133</v>
      </c>
      <c r="E134" s="139" t="s">
        <v>175</v>
      </c>
      <c r="F134" s="210" t="s">
        <v>176</v>
      </c>
      <c r="G134" s="210"/>
      <c r="H134" s="210"/>
      <c r="I134" s="210"/>
      <c r="J134" s="140" t="s">
        <v>177</v>
      </c>
      <c r="K134" s="141">
        <v>1.968</v>
      </c>
      <c r="L134" s="211"/>
      <c r="M134" s="211"/>
      <c r="N134" s="211"/>
      <c r="O134" s="211"/>
      <c r="P134" s="211"/>
      <c r="Q134" s="211"/>
      <c r="R134" s="142"/>
      <c r="T134" s="143" t="s">
        <v>5</v>
      </c>
      <c r="U134" s="40" t="s">
        <v>38</v>
      </c>
      <c r="V134" s="144">
        <v>4.7059999999999998E-2</v>
      </c>
      <c r="W134" s="144">
        <f>V134*K134</f>
        <v>9.2614079999999988E-2</v>
      </c>
      <c r="X134" s="144">
        <v>8.7799999999999996E-3</v>
      </c>
      <c r="Y134" s="144">
        <f>X134*K134</f>
        <v>1.7279039999999999E-2</v>
      </c>
      <c r="Z134" s="144">
        <v>0</v>
      </c>
      <c r="AA134" s="145">
        <f>Z134*K134</f>
        <v>0</v>
      </c>
      <c r="AR134" s="18" t="s">
        <v>137</v>
      </c>
      <c r="AT134" s="18" t="s">
        <v>133</v>
      </c>
      <c r="AU134" s="18" t="s">
        <v>138</v>
      </c>
      <c r="AY134" s="18" t="s">
        <v>132</v>
      </c>
      <c r="BE134" s="146">
        <f>IF(U134="základná",N134,0)</f>
        <v>0</v>
      </c>
      <c r="BF134" s="146">
        <f>IF(U134="znížená",N134,0)</f>
        <v>0</v>
      </c>
      <c r="BG134" s="146">
        <f>IF(U134="zákl. prenesená",N134,0)</f>
        <v>0</v>
      </c>
      <c r="BH134" s="146">
        <f>IF(U134="zníž. prenesená",N134,0)</f>
        <v>0</v>
      </c>
      <c r="BI134" s="146">
        <f>IF(U134="nulová",N134,0)</f>
        <v>0</v>
      </c>
      <c r="BJ134" s="18" t="s">
        <v>138</v>
      </c>
      <c r="BK134" s="147">
        <f>ROUND(L134*K134,3)</f>
        <v>0</v>
      </c>
      <c r="BL134" s="18" t="s">
        <v>137</v>
      </c>
      <c r="BM134" s="18" t="s">
        <v>178</v>
      </c>
    </row>
    <row r="135" spans="2:65" s="1" customFormat="1" ht="25.5" customHeight="1">
      <c r="B135" s="137"/>
      <c r="C135" s="138" t="s">
        <v>179</v>
      </c>
      <c r="D135" s="138" t="s">
        <v>133</v>
      </c>
      <c r="E135" s="139" t="s">
        <v>180</v>
      </c>
      <c r="F135" s="210" t="s">
        <v>181</v>
      </c>
      <c r="G135" s="210"/>
      <c r="H135" s="210"/>
      <c r="I135" s="210"/>
      <c r="J135" s="140" t="s">
        <v>136</v>
      </c>
      <c r="K135" s="141">
        <v>0.54</v>
      </c>
      <c r="L135" s="211"/>
      <c r="M135" s="211"/>
      <c r="N135" s="211"/>
      <c r="O135" s="211"/>
      <c r="P135" s="211"/>
      <c r="Q135" s="211"/>
      <c r="R135" s="142"/>
      <c r="T135" s="143" t="s">
        <v>5</v>
      </c>
      <c r="U135" s="40" t="s">
        <v>38</v>
      </c>
      <c r="V135" s="144">
        <v>0.58055999999999996</v>
      </c>
      <c r="W135" s="144">
        <f>V135*K135</f>
        <v>0.31350240000000001</v>
      </c>
      <c r="X135" s="144">
        <v>2.3143699999999998</v>
      </c>
      <c r="Y135" s="144">
        <f>X135*K135</f>
        <v>1.2497598000000001</v>
      </c>
      <c r="Z135" s="144">
        <v>0</v>
      </c>
      <c r="AA135" s="145">
        <f>Z135*K135</f>
        <v>0</v>
      </c>
      <c r="AR135" s="18" t="s">
        <v>137</v>
      </c>
      <c r="AT135" s="18" t="s">
        <v>133</v>
      </c>
      <c r="AU135" s="18" t="s">
        <v>138</v>
      </c>
      <c r="AY135" s="18" t="s">
        <v>132</v>
      </c>
      <c r="BE135" s="146">
        <f>IF(U135="základná",N135,0)</f>
        <v>0</v>
      </c>
      <c r="BF135" s="146">
        <f>IF(U135="znížená",N135,0)</f>
        <v>0</v>
      </c>
      <c r="BG135" s="146">
        <f>IF(U135="zákl. prenesená",N135,0)</f>
        <v>0</v>
      </c>
      <c r="BH135" s="146">
        <f>IF(U135="zníž. prenesená",N135,0)</f>
        <v>0</v>
      </c>
      <c r="BI135" s="146">
        <f>IF(U135="nulová",N135,0)</f>
        <v>0</v>
      </c>
      <c r="BJ135" s="18" t="s">
        <v>138</v>
      </c>
      <c r="BK135" s="147">
        <f>ROUND(L135*K135,3)</f>
        <v>0</v>
      </c>
      <c r="BL135" s="18" t="s">
        <v>137</v>
      </c>
      <c r="BM135" s="18" t="s">
        <v>182</v>
      </c>
    </row>
    <row r="136" spans="2:65" s="9" customFormat="1" ht="29.85" customHeight="1">
      <c r="B136" s="126"/>
      <c r="C136" s="127"/>
      <c r="D136" s="136" t="s">
        <v>109</v>
      </c>
      <c r="E136" s="136"/>
      <c r="F136" s="136"/>
      <c r="G136" s="136"/>
      <c r="H136" s="136"/>
      <c r="I136" s="136"/>
      <c r="J136" s="136"/>
      <c r="K136" s="136"/>
      <c r="L136" s="136"/>
      <c r="M136" s="136"/>
      <c r="N136" s="220"/>
      <c r="O136" s="221"/>
      <c r="P136" s="221"/>
      <c r="Q136" s="221"/>
      <c r="R136" s="129"/>
      <c r="T136" s="130"/>
      <c r="U136" s="127"/>
      <c r="V136" s="127"/>
      <c r="W136" s="131">
        <f>W137</f>
        <v>1.87935852</v>
      </c>
      <c r="X136" s="127"/>
      <c r="Y136" s="131">
        <f>Y137</f>
        <v>4.62306624</v>
      </c>
      <c r="Z136" s="127"/>
      <c r="AA136" s="132">
        <f>AA137</f>
        <v>0</v>
      </c>
      <c r="AR136" s="133" t="s">
        <v>79</v>
      </c>
      <c r="AT136" s="134" t="s">
        <v>70</v>
      </c>
      <c r="AU136" s="134" t="s">
        <v>79</v>
      </c>
      <c r="AY136" s="133" t="s">
        <v>132</v>
      </c>
      <c r="BK136" s="135">
        <f>BK137</f>
        <v>0</v>
      </c>
    </row>
    <row r="137" spans="2:65" s="1" customFormat="1" ht="25.5" customHeight="1">
      <c r="B137" s="137"/>
      <c r="C137" s="138" t="s">
        <v>183</v>
      </c>
      <c r="D137" s="138" t="s">
        <v>133</v>
      </c>
      <c r="E137" s="139" t="s">
        <v>184</v>
      </c>
      <c r="F137" s="210" t="s">
        <v>185</v>
      </c>
      <c r="G137" s="210"/>
      <c r="H137" s="210"/>
      <c r="I137" s="210"/>
      <c r="J137" s="140" t="s">
        <v>136</v>
      </c>
      <c r="K137" s="141">
        <v>1.794</v>
      </c>
      <c r="L137" s="211"/>
      <c r="M137" s="211"/>
      <c r="N137" s="211"/>
      <c r="O137" s="211"/>
      <c r="P137" s="211"/>
      <c r="Q137" s="211"/>
      <c r="R137" s="142"/>
      <c r="T137" s="143" t="s">
        <v>5</v>
      </c>
      <c r="U137" s="40" t="s">
        <v>38</v>
      </c>
      <c r="V137" s="144">
        <v>1.04758</v>
      </c>
      <c r="W137" s="144">
        <f>V137*K137</f>
        <v>1.87935852</v>
      </c>
      <c r="X137" s="144">
        <v>2.5769600000000001</v>
      </c>
      <c r="Y137" s="144">
        <f>X137*K137</f>
        <v>4.62306624</v>
      </c>
      <c r="Z137" s="144">
        <v>0</v>
      </c>
      <c r="AA137" s="145">
        <f>Z137*K137</f>
        <v>0</v>
      </c>
      <c r="AR137" s="18" t="s">
        <v>137</v>
      </c>
      <c r="AT137" s="18" t="s">
        <v>133</v>
      </c>
      <c r="AU137" s="18" t="s">
        <v>138</v>
      </c>
      <c r="AY137" s="18" t="s">
        <v>132</v>
      </c>
      <c r="BE137" s="146">
        <f>IF(U137="základná",N137,0)</f>
        <v>0</v>
      </c>
      <c r="BF137" s="146">
        <f>IF(U137="znížená",N137,0)</f>
        <v>0</v>
      </c>
      <c r="BG137" s="146">
        <f>IF(U137="zákl. prenesená",N137,0)</f>
        <v>0</v>
      </c>
      <c r="BH137" s="146">
        <f>IF(U137="zníž. prenesená",N137,0)</f>
        <v>0</v>
      </c>
      <c r="BI137" s="146">
        <f>IF(U137="nulová",N137,0)</f>
        <v>0</v>
      </c>
      <c r="BJ137" s="18" t="s">
        <v>138</v>
      </c>
      <c r="BK137" s="147">
        <f>ROUND(L137*K137,3)</f>
        <v>0</v>
      </c>
      <c r="BL137" s="18" t="s">
        <v>137</v>
      </c>
      <c r="BM137" s="18" t="s">
        <v>186</v>
      </c>
    </row>
    <row r="138" spans="2:65" s="9" customFormat="1" ht="29.85" customHeight="1">
      <c r="B138" s="126"/>
      <c r="C138" s="127"/>
      <c r="D138" s="136" t="s">
        <v>110</v>
      </c>
      <c r="E138" s="136"/>
      <c r="F138" s="136"/>
      <c r="G138" s="136"/>
      <c r="H138" s="136"/>
      <c r="I138" s="136"/>
      <c r="J138" s="136"/>
      <c r="K138" s="136"/>
      <c r="L138" s="136"/>
      <c r="M138" s="136"/>
      <c r="N138" s="220"/>
      <c r="O138" s="221"/>
      <c r="P138" s="221"/>
      <c r="Q138" s="221"/>
      <c r="R138" s="129"/>
      <c r="T138" s="130"/>
      <c r="U138" s="127"/>
      <c r="V138" s="127"/>
      <c r="W138" s="131">
        <f>W139</f>
        <v>2.2151360000000002</v>
      </c>
      <c r="X138" s="127"/>
      <c r="Y138" s="131">
        <f>Y139</f>
        <v>3.0627132000000001</v>
      </c>
      <c r="Z138" s="127"/>
      <c r="AA138" s="132">
        <f>AA139</f>
        <v>0</v>
      </c>
      <c r="AR138" s="133" t="s">
        <v>79</v>
      </c>
      <c r="AT138" s="134" t="s">
        <v>70</v>
      </c>
      <c r="AU138" s="134" t="s">
        <v>79</v>
      </c>
      <c r="AY138" s="133" t="s">
        <v>132</v>
      </c>
      <c r="BK138" s="135">
        <f>BK139</f>
        <v>0</v>
      </c>
    </row>
    <row r="139" spans="2:65" s="1" customFormat="1" ht="38.25" customHeight="1">
      <c r="B139" s="137"/>
      <c r="C139" s="138" t="s">
        <v>187</v>
      </c>
      <c r="D139" s="138" t="s">
        <v>133</v>
      </c>
      <c r="E139" s="139" t="s">
        <v>188</v>
      </c>
      <c r="F139" s="210" t="s">
        <v>189</v>
      </c>
      <c r="G139" s="210"/>
      <c r="H139" s="210"/>
      <c r="I139" s="210"/>
      <c r="J139" s="140" t="s">
        <v>136</v>
      </c>
      <c r="K139" s="141">
        <v>1.798</v>
      </c>
      <c r="L139" s="211"/>
      <c r="M139" s="211"/>
      <c r="N139" s="211"/>
      <c r="O139" s="211"/>
      <c r="P139" s="211"/>
      <c r="Q139" s="211"/>
      <c r="R139" s="142"/>
      <c r="T139" s="143" t="s">
        <v>5</v>
      </c>
      <c r="U139" s="40" t="s">
        <v>38</v>
      </c>
      <c r="V139" s="144">
        <v>1.232</v>
      </c>
      <c r="W139" s="144">
        <f>V139*K139</f>
        <v>2.2151360000000002</v>
      </c>
      <c r="X139" s="144">
        <v>1.7034</v>
      </c>
      <c r="Y139" s="144">
        <f>X139*K139</f>
        <v>3.0627132000000001</v>
      </c>
      <c r="Z139" s="144">
        <v>0</v>
      </c>
      <c r="AA139" s="145">
        <f>Z139*K139</f>
        <v>0</v>
      </c>
      <c r="AR139" s="18" t="s">
        <v>137</v>
      </c>
      <c r="AT139" s="18" t="s">
        <v>133</v>
      </c>
      <c r="AU139" s="18" t="s">
        <v>138</v>
      </c>
      <c r="AY139" s="18" t="s">
        <v>132</v>
      </c>
      <c r="BE139" s="146">
        <f>IF(U139="základná",N139,0)</f>
        <v>0</v>
      </c>
      <c r="BF139" s="146">
        <f>IF(U139="znížená",N139,0)</f>
        <v>0</v>
      </c>
      <c r="BG139" s="146">
        <f>IF(U139="zákl. prenesená",N139,0)</f>
        <v>0</v>
      </c>
      <c r="BH139" s="146">
        <f>IF(U139="zníž. prenesená",N139,0)</f>
        <v>0</v>
      </c>
      <c r="BI139" s="146">
        <f>IF(U139="nulová",N139,0)</f>
        <v>0</v>
      </c>
      <c r="BJ139" s="18" t="s">
        <v>138</v>
      </c>
      <c r="BK139" s="147">
        <f>ROUND(L139*K139,3)</f>
        <v>0</v>
      </c>
      <c r="BL139" s="18" t="s">
        <v>137</v>
      </c>
      <c r="BM139" s="18" t="s">
        <v>190</v>
      </c>
    </row>
    <row r="140" spans="2:65" s="9" customFormat="1" ht="29.85" customHeight="1">
      <c r="B140" s="126"/>
      <c r="C140" s="127"/>
      <c r="D140" s="136" t="s">
        <v>111</v>
      </c>
      <c r="E140" s="136"/>
      <c r="F140" s="136"/>
      <c r="G140" s="136"/>
      <c r="H140" s="136"/>
      <c r="I140" s="136"/>
      <c r="J140" s="136"/>
      <c r="K140" s="136"/>
      <c r="L140" s="136"/>
      <c r="M140" s="136"/>
      <c r="N140" s="220"/>
      <c r="O140" s="221"/>
      <c r="P140" s="221"/>
      <c r="Q140" s="221"/>
      <c r="R140" s="129"/>
      <c r="T140" s="130"/>
      <c r="U140" s="127"/>
      <c r="V140" s="127"/>
      <c r="W140" s="131">
        <f>SUM(W141:W142)</f>
        <v>6.8462519999999998</v>
      </c>
      <c r="X140" s="127"/>
      <c r="Y140" s="131">
        <f>SUM(Y141:Y142)</f>
        <v>94.184217399999994</v>
      </c>
      <c r="Z140" s="127"/>
      <c r="AA140" s="132">
        <f>SUM(AA141:AA142)</f>
        <v>0</v>
      </c>
      <c r="AR140" s="133" t="s">
        <v>79</v>
      </c>
      <c r="AT140" s="134" t="s">
        <v>70</v>
      </c>
      <c r="AU140" s="134" t="s">
        <v>79</v>
      </c>
      <c r="AY140" s="133" t="s">
        <v>132</v>
      </c>
      <c r="BK140" s="135">
        <f>SUM(BK141:BK142)</f>
        <v>0</v>
      </c>
    </row>
    <row r="141" spans="2:65" s="1" customFormat="1" ht="38.25" customHeight="1">
      <c r="B141" s="137"/>
      <c r="C141" s="138" t="s">
        <v>191</v>
      </c>
      <c r="D141" s="138" t="s">
        <v>133</v>
      </c>
      <c r="E141" s="139" t="s">
        <v>192</v>
      </c>
      <c r="F141" s="210" t="s">
        <v>193</v>
      </c>
      <c r="G141" s="210"/>
      <c r="H141" s="210"/>
      <c r="I141" s="210"/>
      <c r="J141" s="140" t="s">
        <v>177</v>
      </c>
      <c r="K141" s="141">
        <v>101.74</v>
      </c>
      <c r="L141" s="211"/>
      <c r="M141" s="211"/>
      <c r="N141" s="211"/>
      <c r="O141" s="211"/>
      <c r="P141" s="211"/>
      <c r="Q141" s="211"/>
      <c r="R141" s="142"/>
      <c r="T141" s="143" t="s">
        <v>5</v>
      </c>
      <c r="U141" s="40" t="s">
        <v>38</v>
      </c>
      <c r="V141" s="144">
        <v>3.5000000000000003E-2</v>
      </c>
      <c r="W141" s="144">
        <f>V141*K141</f>
        <v>3.5609000000000002</v>
      </c>
      <c r="X141" s="144">
        <v>0.38625999999999999</v>
      </c>
      <c r="Y141" s="144">
        <f>X141*K141</f>
        <v>39.298092399999994</v>
      </c>
      <c r="Z141" s="144">
        <v>0</v>
      </c>
      <c r="AA141" s="145">
        <f>Z141*K141</f>
        <v>0</v>
      </c>
      <c r="AR141" s="18" t="s">
        <v>137</v>
      </c>
      <c r="AT141" s="18" t="s">
        <v>133</v>
      </c>
      <c r="AU141" s="18" t="s">
        <v>138</v>
      </c>
      <c r="AY141" s="18" t="s">
        <v>132</v>
      </c>
      <c r="BE141" s="146">
        <f>IF(U141="základná",N141,0)</f>
        <v>0</v>
      </c>
      <c r="BF141" s="146">
        <f>IF(U141="znížená",N141,0)</f>
        <v>0</v>
      </c>
      <c r="BG141" s="146">
        <f>IF(U141="zákl. prenesená",N141,0)</f>
        <v>0</v>
      </c>
      <c r="BH141" s="146">
        <f>IF(U141="zníž. prenesená",N141,0)</f>
        <v>0</v>
      </c>
      <c r="BI141" s="146">
        <f>IF(U141="nulová",N141,0)</f>
        <v>0</v>
      </c>
      <c r="BJ141" s="18" t="s">
        <v>138</v>
      </c>
      <c r="BK141" s="147">
        <f>ROUND(L141*K141,3)</f>
        <v>0</v>
      </c>
      <c r="BL141" s="18" t="s">
        <v>137</v>
      </c>
      <c r="BM141" s="18" t="s">
        <v>194</v>
      </c>
    </row>
    <row r="142" spans="2:65" s="1" customFormat="1" ht="38.25" customHeight="1">
      <c r="B142" s="137"/>
      <c r="C142" s="138" t="s">
        <v>195</v>
      </c>
      <c r="D142" s="138" t="s">
        <v>133</v>
      </c>
      <c r="E142" s="139" t="s">
        <v>196</v>
      </c>
      <c r="F142" s="210" t="s">
        <v>197</v>
      </c>
      <c r="G142" s="210"/>
      <c r="H142" s="210"/>
      <c r="I142" s="210"/>
      <c r="J142" s="140" t="s">
        <v>177</v>
      </c>
      <c r="K142" s="141">
        <v>142.1</v>
      </c>
      <c r="L142" s="211"/>
      <c r="M142" s="211"/>
      <c r="N142" s="211"/>
      <c r="O142" s="211"/>
      <c r="P142" s="211"/>
      <c r="Q142" s="211"/>
      <c r="R142" s="142"/>
      <c r="T142" s="143" t="s">
        <v>5</v>
      </c>
      <c r="U142" s="40" t="s">
        <v>38</v>
      </c>
      <c r="V142" s="144">
        <v>2.3120000000000002E-2</v>
      </c>
      <c r="W142" s="144">
        <f>V142*K142</f>
        <v>3.2853520000000001</v>
      </c>
      <c r="X142" s="144">
        <v>0.38624999999999998</v>
      </c>
      <c r="Y142" s="144">
        <f>X142*K142</f>
        <v>54.886124999999993</v>
      </c>
      <c r="Z142" s="144">
        <v>0</v>
      </c>
      <c r="AA142" s="145">
        <f>Z142*K142</f>
        <v>0</v>
      </c>
      <c r="AR142" s="18" t="s">
        <v>137</v>
      </c>
      <c r="AT142" s="18" t="s">
        <v>133</v>
      </c>
      <c r="AU142" s="18" t="s">
        <v>138</v>
      </c>
      <c r="AY142" s="18" t="s">
        <v>132</v>
      </c>
      <c r="BE142" s="146">
        <f>IF(U142="základná",N142,0)</f>
        <v>0</v>
      </c>
      <c r="BF142" s="146">
        <f>IF(U142="znížená",N142,0)</f>
        <v>0</v>
      </c>
      <c r="BG142" s="146">
        <f>IF(U142="zákl. prenesená",N142,0)</f>
        <v>0</v>
      </c>
      <c r="BH142" s="146">
        <f>IF(U142="zníž. prenesená",N142,0)</f>
        <v>0</v>
      </c>
      <c r="BI142" s="146">
        <f>IF(U142="nulová",N142,0)</f>
        <v>0</v>
      </c>
      <c r="BJ142" s="18" t="s">
        <v>138</v>
      </c>
      <c r="BK142" s="147">
        <f>ROUND(L142*K142,3)</f>
        <v>0</v>
      </c>
      <c r="BL142" s="18" t="s">
        <v>137</v>
      </c>
      <c r="BM142" s="18" t="s">
        <v>198</v>
      </c>
    </row>
    <row r="143" spans="2:65" s="9" customFormat="1" ht="29.85" customHeight="1">
      <c r="B143" s="126"/>
      <c r="C143" s="127"/>
      <c r="D143" s="136" t="s">
        <v>112</v>
      </c>
      <c r="E143" s="136"/>
      <c r="F143" s="136"/>
      <c r="G143" s="136"/>
      <c r="H143" s="136"/>
      <c r="I143" s="136"/>
      <c r="J143" s="136"/>
      <c r="K143" s="136"/>
      <c r="L143" s="136"/>
      <c r="M143" s="136"/>
      <c r="N143" s="220"/>
      <c r="O143" s="221"/>
      <c r="P143" s="221"/>
      <c r="Q143" s="221"/>
      <c r="R143" s="129"/>
      <c r="T143" s="130"/>
      <c r="U143" s="127"/>
      <c r="V143" s="127"/>
      <c r="W143" s="131">
        <f>W144</f>
        <v>0</v>
      </c>
      <c r="X143" s="127"/>
      <c r="Y143" s="131">
        <f>Y144</f>
        <v>0</v>
      </c>
      <c r="Z143" s="127"/>
      <c r="AA143" s="132">
        <f>AA144</f>
        <v>0</v>
      </c>
      <c r="AR143" s="133" t="s">
        <v>79</v>
      </c>
      <c r="AT143" s="134" t="s">
        <v>70</v>
      </c>
      <c r="AU143" s="134" t="s">
        <v>79</v>
      </c>
      <c r="AY143" s="133" t="s">
        <v>132</v>
      </c>
      <c r="BK143" s="135">
        <f>BK144</f>
        <v>0</v>
      </c>
    </row>
    <row r="144" spans="2:65" s="1" customFormat="1" ht="16.5" customHeight="1">
      <c r="B144" s="137"/>
      <c r="C144" s="138" t="s">
        <v>199</v>
      </c>
      <c r="D144" s="138" t="s">
        <v>133</v>
      </c>
      <c r="E144" s="139" t="s">
        <v>200</v>
      </c>
      <c r="F144" s="210" t="s">
        <v>201</v>
      </c>
      <c r="G144" s="210"/>
      <c r="H144" s="210"/>
      <c r="I144" s="210"/>
      <c r="J144" s="140" t="s">
        <v>202</v>
      </c>
      <c r="K144" s="141">
        <v>1</v>
      </c>
      <c r="L144" s="211"/>
      <c r="M144" s="211"/>
      <c r="N144" s="211"/>
      <c r="O144" s="211"/>
      <c r="P144" s="211"/>
      <c r="Q144" s="211"/>
      <c r="R144" s="142"/>
      <c r="T144" s="143" t="s">
        <v>5</v>
      </c>
      <c r="U144" s="40" t="s">
        <v>38</v>
      </c>
      <c r="V144" s="144">
        <v>0</v>
      </c>
      <c r="W144" s="144">
        <f>V144*K144</f>
        <v>0</v>
      </c>
      <c r="X144" s="144">
        <v>0</v>
      </c>
      <c r="Y144" s="144">
        <f>X144*K144</f>
        <v>0</v>
      </c>
      <c r="Z144" s="144">
        <v>0</v>
      </c>
      <c r="AA144" s="145">
        <f>Z144*K144</f>
        <v>0</v>
      </c>
      <c r="AR144" s="18" t="s">
        <v>137</v>
      </c>
      <c r="AT144" s="18" t="s">
        <v>133</v>
      </c>
      <c r="AU144" s="18" t="s">
        <v>138</v>
      </c>
      <c r="AY144" s="18" t="s">
        <v>132</v>
      </c>
      <c r="BE144" s="146">
        <f>IF(U144="základná",N144,0)</f>
        <v>0</v>
      </c>
      <c r="BF144" s="146">
        <f>IF(U144="znížená",N144,0)</f>
        <v>0</v>
      </c>
      <c r="BG144" s="146">
        <f>IF(U144="zákl. prenesená",N144,0)</f>
        <v>0</v>
      </c>
      <c r="BH144" s="146">
        <f>IF(U144="zníž. prenesená",N144,0)</f>
        <v>0</v>
      </c>
      <c r="BI144" s="146">
        <f>IF(U144="nulová",N144,0)</f>
        <v>0</v>
      </c>
      <c r="BJ144" s="18" t="s">
        <v>138</v>
      </c>
      <c r="BK144" s="147">
        <f>ROUND(L144*K144,3)</f>
        <v>0</v>
      </c>
      <c r="BL144" s="18" t="s">
        <v>137</v>
      </c>
      <c r="BM144" s="18" t="s">
        <v>203</v>
      </c>
    </row>
    <row r="145" spans="2:65" s="9" customFormat="1" ht="29.85" customHeight="1">
      <c r="B145" s="126"/>
      <c r="C145" s="127"/>
      <c r="D145" s="136" t="s">
        <v>113</v>
      </c>
      <c r="E145" s="136"/>
      <c r="F145" s="136"/>
      <c r="G145" s="136"/>
      <c r="H145" s="136"/>
      <c r="I145" s="136"/>
      <c r="J145" s="136"/>
      <c r="K145" s="136"/>
      <c r="L145" s="136"/>
      <c r="M145" s="136"/>
      <c r="N145" s="220"/>
      <c r="O145" s="221"/>
      <c r="P145" s="221"/>
      <c r="Q145" s="221"/>
      <c r="R145" s="129"/>
      <c r="T145" s="130"/>
      <c r="U145" s="127"/>
      <c r="V145" s="127"/>
      <c r="W145" s="131">
        <f>SUM(W146:W147)</f>
        <v>17.517588</v>
      </c>
      <c r="X145" s="127"/>
      <c r="Y145" s="131">
        <f>SUM(Y146:Y147)</f>
        <v>14.64377357</v>
      </c>
      <c r="Z145" s="127"/>
      <c r="AA145" s="132">
        <f>SUM(AA146:AA147)</f>
        <v>0</v>
      </c>
      <c r="AR145" s="133" t="s">
        <v>79</v>
      </c>
      <c r="AT145" s="134" t="s">
        <v>70</v>
      </c>
      <c r="AU145" s="134" t="s">
        <v>79</v>
      </c>
      <c r="AY145" s="133" t="s">
        <v>132</v>
      </c>
      <c r="BK145" s="135">
        <f>SUM(BK146:BK147)</f>
        <v>0</v>
      </c>
    </row>
    <row r="146" spans="2:65" s="1" customFormat="1" ht="38.25" customHeight="1">
      <c r="B146" s="137"/>
      <c r="C146" s="138" t="s">
        <v>204</v>
      </c>
      <c r="D146" s="138" t="s">
        <v>133</v>
      </c>
      <c r="E146" s="139" t="s">
        <v>205</v>
      </c>
      <c r="F146" s="210" t="s">
        <v>206</v>
      </c>
      <c r="G146" s="210"/>
      <c r="H146" s="210"/>
      <c r="I146" s="210"/>
      <c r="J146" s="140" t="s">
        <v>207</v>
      </c>
      <c r="K146" s="141">
        <v>132.709</v>
      </c>
      <c r="L146" s="211"/>
      <c r="M146" s="211"/>
      <c r="N146" s="211"/>
      <c r="O146" s="211"/>
      <c r="P146" s="211"/>
      <c r="Q146" s="211"/>
      <c r="R146" s="142"/>
      <c r="T146" s="143" t="s">
        <v>5</v>
      </c>
      <c r="U146" s="40" t="s">
        <v>38</v>
      </c>
      <c r="V146" s="144">
        <v>0.13200000000000001</v>
      </c>
      <c r="W146" s="144">
        <f>V146*K146</f>
        <v>17.517588</v>
      </c>
      <c r="X146" s="144">
        <v>9.8729999999999998E-2</v>
      </c>
      <c r="Y146" s="144">
        <f>X146*K146</f>
        <v>13.102359570000001</v>
      </c>
      <c r="Z146" s="144">
        <v>0</v>
      </c>
      <c r="AA146" s="145">
        <f>Z146*K146</f>
        <v>0</v>
      </c>
      <c r="AR146" s="18" t="s">
        <v>137</v>
      </c>
      <c r="AT146" s="18" t="s">
        <v>133</v>
      </c>
      <c r="AU146" s="18" t="s">
        <v>138</v>
      </c>
      <c r="AY146" s="18" t="s">
        <v>132</v>
      </c>
      <c r="BE146" s="146">
        <f>IF(U146="základná",N146,0)</f>
        <v>0</v>
      </c>
      <c r="BF146" s="146">
        <f>IF(U146="znížená",N146,0)</f>
        <v>0</v>
      </c>
      <c r="BG146" s="146">
        <f>IF(U146="zákl. prenesená",N146,0)</f>
        <v>0</v>
      </c>
      <c r="BH146" s="146">
        <f>IF(U146="zníž. prenesená",N146,0)</f>
        <v>0</v>
      </c>
      <c r="BI146" s="146">
        <f>IF(U146="nulová",N146,0)</f>
        <v>0</v>
      </c>
      <c r="BJ146" s="18" t="s">
        <v>138</v>
      </c>
      <c r="BK146" s="147">
        <f>ROUND(L146*K146,3)</f>
        <v>0</v>
      </c>
      <c r="BL146" s="18" t="s">
        <v>137</v>
      </c>
      <c r="BM146" s="18" t="s">
        <v>208</v>
      </c>
    </row>
    <row r="147" spans="2:65" s="1" customFormat="1" ht="25.5" customHeight="1">
      <c r="B147" s="137"/>
      <c r="C147" s="148" t="s">
        <v>209</v>
      </c>
      <c r="D147" s="148" t="s">
        <v>210</v>
      </c>
      <c r="E147" s="149" t="s">
        <v>211</v>
      </c>
      <c r="F147" s="212" t="s">
        <v>212</v>
      </c>
      <c r="G147" s="212"/>
      <c r="H147" s="212"/>
      <c r="I147" s="212"/>
      <c r="J147" s="150" t="s">
        <v>213</v>
      </c>
      <c r="K147" s="151">
        <v>134.036</v>
      </c>
      <c r="L147" s="213"/>
      <c r="M147" s="213"/>
      <c r="N147" s="213"/>
      <c r="O147" s="211"/>
      <c r="P147" s="211"/>
      <c r="Q147" s="211"/>
      <c r="R147" s="142"/>
      <c r="T147" s="143" t="s">
        <v>5</v>
      </c>
      <c r="U147" s="40" t="s">
        <v>38</v>
      </c>
      <c r="V147" s="144">
        <v>0</v>
      </c>
      <c r="W147" s="144">
        <f>V147*K147</f>
        <v>0</v>
      </c>
      <c r="X147" s="144">
        <v>1.15E-2</v>
      </c>
      <c r="Y147" s="144">
        <f>X147*K147</f>
        <v>1.5414140000000001</v>
      </c>
      <c r="Z147" s="144">
        <v>0</v>
      </c>
      <c r="AA147" s="145">
        <f>Z147*K147</f>
        <v>0</v>
      </c>
      <c r="AR147" s="18" t="s">
        <v>162</v>
      </c>
      <c r="AT147" s="18" t="s">
        <v>210</v>
      </c>
      <c r="AU147" s="18" t="s">
        <v>138</v>
      </c>
      <c r="AY147" s="18" t="s">
        <v>132</v>
      </c>
      <c r="BE147" s="146">
        <f>IF(U147="základná",N147,0)</f>
        <v>0</v>
      </c>
      <c r="BF147" s="146">
        <f>IF(U147="znížená",N147,0)</f>
        <v>0</v>
      </c>
      <c r="BG147" s="146">
        <f>IF(U147="zákl. prenesená",N147,0)</f>
        <v>0</v>
      </c>
      <c r="BH147" s="146">
        <f>IF(U147="zníž. prenesená",N147,0)</f>
        <v>0</v>
      </c>
      <c r="BI147" s="146">
        <f>IF(U147="nulová",N147,0)</f>
        <v>0</v>
      </c>
      <c r="BJ147" s="18" t="s">
        <v>138</v>
      </c>
      <c r="BK147" s="147">
        <f>ROUND(L147*K147,3)</f>
        <v>0</v>
      </c>
      <c r="BL147" s="18" t="s">
        <v>137</v>
      </c>
      <c r="BM147" s="18" t="s">
        <v>214</v>
      </c>
    </row>
    <row r="148" spans="2:65" s="9" customFormat="1" ht="29.85" customHeight="1">
      <c r="B148" s="126"/>
      <c r="C148" s="127"/>
      <c r="D148" s="136" t="s">
        <v>114</v>
      </c>
      <c r="E148" s="136"/>
      <c r="F148" s="136"/>
      <c r="G148" s="136"/>
      <c r="H148" s="136"/>
      <c r="I148" s="136"/>
      <c r="J148" s="136"/>
      <c r="K148" s="136"/>
      <c r="L148" s="136"/>
      <c r="M148" s="136"/>
      <c r="N148" s="220"/>
      <c r="O148" s="221"/>
      <c r="P148" s="221"/>
      <c r="Q148" s="221"/>
      <c r="R148" s="129"/>
      <c r="T148" s="130"/>
      <c r="U148" s="127"/>
      <c r="V148" s="127"/>
      <c r="W148" s="131">
        <f>SUM(W149:W150)</f>
        <v>26.706925999999999</v>
      </c>
      <c r="X148" s="127"/>
      <c r="Y148" s="131">
        <f>SUM(Y149:Y150)</f>
        <v>0</v>
      </c>
      <c r="Z148" s="127"/>
      <c r="AA148" s="132">
        <f>SUM(AA149:AA150)</f>
        <v>0</v>
      </c>
      <c r="AR148" s="133" t="s">
        <v>79</v>
      </c>
      <c r="AT148" s="134" t="s">
        <v>70</v>
      </c>
      <c r="AU148" s="134" t="s">
        <v>79</v>
      </c>
      <c r="AY148" s="133" t="s">
        <v>132</v>
      </c>
      <c r="BK148" s="135">
        <f>SUM(BK149:BK150)</f>
        <v>0</v>
      </c>
    </row>
    <row r="149" spans="2:65" s="1" customFormat="1" ht="38.25" customHeight="1">
      <c r="B149" s="137"/>
      <c r="C149" s="138" t="s">
        <v>215</v>
      </c>
      <c r="D149" s="138" t="s">
        <v>133</v>
      </c>
      <c r="E149" s="139" t="s">
        <v>216</v>
      </c>
      <c r="F149" s="210" t="s">
        <v>217</v>
      </c>
      <c r="G149" s="210"/>
      <c r="H149" s="210"/>
      <c r="I149" s="210"/>
      <c r="J149" s="140" t="s">
        <v>218</v>
      </c>
      <c r="K149" s="141">
        <v>24.811</v>
      </c>
      <c r="L149" s="211"/>
      <c r="M149" s="211"/>
      <c r="N149" s="211"/>
      <c r="O149" s="211"/>
      <c r="P149" s="211"/>
      <c r="Q149" s="211"/>
      <c r="R149" s="142"/>
      <c r="T149" s="143" t="s">
        <v>5</v>
      </c>
      <c r="U149" s="40" t="s">
        <v>38</v>
      </c>
      <c r="V149" s="144">
        <v>0.89800000000000002</v>
      </c>
      <c r="W149" s="144">
        <f>V149*K149</f>
        <v>22.280277999999999</v>
      </c>
      <c r="X149" s="144">
        <v>0</v>
      </c>
      <c r="Y149" s="144">
        <f>X149*K149</f>
        <v>0</v>
      </c>
      <c r="Z149" s="144">
        <v>0</v>
      </c>
      <c r="AA149" s="145">
        <f>Z149*K149</f>
        <v>0</v>
      </c>
      <c r="AR149" s="18" t="s">
        <v>137</v>
      </c>
      <c r="AT149" s="18" t="s">
        <v>133</v>
      </c>
      <c r="AU149" s="18" t="s">
        <v>138</v>
      </c>
      <c r="AY149" s="18" t="s">
        <v>132</v>
      </c>
      <c r="BE149" s="146">
        <f>IF(U149="základná",N149,0)</f>
        <v>0</v>
      </c>
      <c r="BF149" s="146">
        <f>IF(U149="znížená",N149,0)</f>
        <v>0</v>
      </c>
      <c r="BG149" s="146">
        <f>IF(U149="zákl. prenesená",N149,0)</f>
        <v>0</v>
      </c>
      <c r="BH149" s="146">
        <f>IF(U149="zníž. prenesená",N149,0)</f>
        <v>0</v>
      </c>
      <c r="BI149" s="146">
        <f>IF(U149="nulová",N149,0)</f>
        <v>0</v>
      </c>
      <c r="BJ149" s="18" t="s">
        <v>138</v>
      </c>
      <c r="BK149" s="147">
        <f>ROUND(L149*K149,3)</f>
        <v>0</v>
      </c>
      <c r="BL149" s="18" t="s">
        <v>137</v>
      </c>
      <c r="BM149" s="18" t="s">
        <v>219</v>
      </c>
    </row>
    <row r="150" spans="2:65" s="1" customFormat="1" ht="38.25" customHeight="1">
      <c r="B150" s="137"/>
      <c r="C150" s="138" t="s">
        <v>10</v>
      </c>
      <c r="D150" s="138" t="s">
        <v>133</v>
      </c>
      <c r="E150" s="139" t="s">
        <v>220</v>
      </c>
      <c r="F150" s="210" t="s">
        <v>221</v>
      </c>
      <c r="G150" s="210"/>
      <c r="H150" s="210"/>
      <c r="I150" s="210"/>
      <c r="J150" s="140" t="s">
        <v>218</v>
      </c>
      <c r="K150" s="141">
        <v>94.183999999999997</v>
      </c>
      <c r="L150" s="211"/>
      <c r="M150" s="211"/>
      <c r="N150" s="211"/>
      <c r="O150" s="211"/>
      <c r="P150" s="211"/>
      <c r="Q150" s="211"/>
      <c r="R150" s="142"/>
      <c r="T150" s="143" t="s">
        <v>5</v>
      </c>
      <c r="U150" s="40" t="s">
        <v>38</v>
      </c>
      <c r="V150" s="144">
        <v>4.7E-2</v>
      </c>
      <c r="W150" s="144">
        <f>V150*K150</f>
        <v>4.4266480000000001</v>
      </c>
      <c r="X150" s="144">
        <v>0</v>
      </c>
      <c r="Y150" s="144">
        <f>X150*K150</f>
        <v>0</v>
      </c>
      <c r="Z150" s="144">
        <v>0</v>
      </c>
      <c r="AA150" s="145">
        <f>Z150*K150</f>
        <v>0</v>
      </c>
      <c r="AR150" s="18" t="s">
        <v>137</v>
      </c>
      <c r="AT150" s="18" t="s">
        <v>133</v>
      </c>
      <c r="AU150" s="18" t="s">
        <v>138</v>
      </c>
      <c r="AY150" s="18" t="s">
        <v>132</v>
      </c>
      <c r="BE150" s="146">
        <f>IF(U150="základná",N150,0)</f>
        <v>0</v>
      </c>
      <c r="BF150" s="146">
        <f>IF(U150="znížená",N150,0)</f>
        <v>0</v>
      </c>
      <c r="BG150" s="146">
        <f>IF(U150="zákl. prenesená",N150,0)</f>
        <v>0</v>
      </c>
      <c r="BH150" s="146">
        <f>IF(U150="zníž. prenesená",N150,0)</f>
        <v>0</v>
      </c>
      <c r="BI150" s="146">
        <f>IF(U150="nulová",N150,0)</f>
        <v>0</v>
      </c>
      <c r="BJ150" s="18" t="s">
        <v>138</v>
      </c>
      <c r="BK150" s="147">
        <f>ROUND(L150*K150,3)</f>
        <v>0</v>
      </c>
      <c r="BL150" s="18" t="s">
        <v>137</v>
      </c>
      <c r="BM150" s="18" t="s">
        <v>222</v>
      </c>
    </row>
    <row r="151" spans="2:65" s="9" customFormat="1" ht="37.35" customHeight="1">
      <c r="B151" s="126"/>
      <c r="C151" s="127"/>
      <c r="D151" s="128" t="s">
        <v>115</v>
      </c>
      <c r="E151" s="128"/>
      <c r="F151" s="128"/>
      <c r="G151" s="128"/>
      <c r="H151" s="128"/>
      <c r="I151" s="128"/>
      <c r="J151" s="128"/>
      <c r="K151" s="128"/>
      <c r="L151" s="128"/>
      <c r="M151" s="128"/>
      <c r="N151" s="222"/>
      <c r="O151" s="223"/>
      <c r="P151" s="223"/>
      <c r="Q151" s="223"/>
      <c r="R151" s="129"/>
      <c r="T151" s="130"/>
      <c r="U151" s="127"/>
      <c r="V151" s="127"/>
      <c r="W151" s="131">
        <f>W152</f>
        <v>3.5962699999999996</v>
      </c>
      <c r="X151" s="127"/>
      <c r="Y151" s="131">
        <f>Y152</f>
        <v>0.44368000000000002</v>
      </c>
      <c r="Z151" s="127"/>
      <c r="AA151" s="132">
        <f>AA152</f>
        <v>0</v>
      </c>
      <c r="AR151" s="133" t="s">
        <v>79</v>
      </c>
      <c r="AT151" s="134" t="s">
        <v>70</v>
      </c>
      <c r="AU151" s="134" t="s">
        <v>71</v>
      </c>
      <c r="AY151" s="133" t="s">
        <v>132</v>
      </c>
      <c r="BK151" s="135">
        <f>BK152</f>
        <v>0</v>
      </c>
    </row>
    <row r="152" spans="2:65" s="9" customFormat="1" ht="19.899999999999999" customHeight="1">
      <c r="B152" s="126"/>
      <c r="C152" s="127"/>
      <c r="D152" s="136" t="s">
        <v>116</v>
      </c>
      <c r="E152" s="136"/>
      <c r="F152" s="136"/>
      <c r="G152" s="136"/>
      <c r="H152" s="136"/>
      <c r="I152" s="136"/>
      <c r="J152" s="136"/>
      <c r="K152" s="136"/>
      <c r="L152" s="136"/>
      <c r="M152" s="136"/>
      <c r="N152" s="218"/>
      <c r="O152" s="219"/>
      <c r="P152" s="219"/>
      <c r="Q152" s="219"/>
      <c r="R152" s="129"/>
      <c r="T152" s="130"/>
      <c r="U152" s="127"/>
      <c r="V152" s="127"/>
      <c r="W152" s="131">
        <f>SUM(W153:W160)</f>
        <v>3.5962699999999996</v>
      </c>
      <c r="X152" s="127"/>
      <c r="Y152" s="131">
        <f>SUM(Y153:Y160)</f>
        <v>0.44368000000000002</v>
      </c>
      <c r="Z152" s="127"/>
      <c r="AA152" s="132">
        <f>SUM(AA153:AA160)</f>
        <v>0</v>
      </c>
      <c r="AR152" s="133" t="s">
        <v>79</v>
      </c>
      <c r="AT152" s="134" t="s">
        <v>70</v>
      </c>
      <c r="AU152" s="134" t="s">
        <v>79</v>
      </c>
      <c r="AY152" s="133" t="s">
        <v>132</v>
      </c>
      <c r="BK152" s="135">
        <f>SUM(BK153:BK160)</f>
        <v>0</v>
      </c>
    </row>
    <row r="153" spans="2:65" s="1" customFormat="1" ht="38.25" customHeight="1">
      <c r="B153" s="137"/>
      <c r="C153" s="148" t="s">
        <v>223</v>
      </c>
      <c r="D153" s="148" t="s">
        <v>210</v>
      </c>
      <c r="E153" s="149" t="s">
        <v>224</v>
      </c>
      <c r="F153" s="212" t="s">
        <v>225</v>
      </c>
      <c r="G153" s="212"/>
      <c r="H153" s="212"/>
      <c r="I153" s="212"/>
      <c r="J153" s="150" t="s">
        <v>213</v>
      </c>
      <c r="K153" s="151">
        <v>2</v>
      </c>
      <c r="L153" s="213"/>
      <c r="M153" s="213"/>
      <c r="N153" s="213"/>
      <c r="O153" s="211"/>
      <c r="P153" s="211"/>
      <c r="Q153" s="211"/>
      <c r="R153" s="142"/>
      <c r="T153" s="143" t="s">
        <v>5</v>
      </c>
      <c r="U153" s="40" t="s">
        <v>38</v>
      </c>
      <c r="V153" s="144">
        <v>0</v>
      </c>
      <c r="W153" s="144">
        <f t="shared" ref="W153:W160" si="9">V153*K153</f>
        <v>0</v>
      </c>
      <c r="X153" s="144">
        <v>0</v>
      </c>
      <c r="Y153" s="144">
        <f t="shared" ref="Y153:Y160" si="10">X153*K153</f>
        <v>0</v>
      </c>
      <c r="Z153" s="144">
        <v>0</v>
      </c>
      <c r="AA153" s="145">
        <f t="shared" ref="AA153:AA160" si="11">Z153*K153</f>
        <v>0</v>
      </c>
      <c r="AR153" s="18" t="s">
        <v>162</v>
      </c>
      <c r="AT153" s="18" t="s">
        <v>210</v>
      </c>
      <c r="AU153" s="18" t="s">
        <v>138</v>
      </c>
      <c r="AY153" s="18" t="s">
        <v>132</v>
      </c>
      <c r="BE153" s="146">
        <f t="shared" ref="BE153:BE160" si="12">IF(U153="základná",N153,0)</f>
        <v>0</v>
      </c>
      <c r="BF153" s="146">
        <f t="shared" ref="BF153:BF160" si="13">IF(U153="znížená",N153,0)</f>
        <v>0</v>
      </c>
      <c r="BG153" s="146">
        <f t="shared" ref="BG153:BG160" si="14">IF(U153="zákl. prenesená",N153,0)</f>
        <v>0</v>
      </c>
      <c r="BH153" s="146">
        <f t="shared" ref="BH153:BH160" si="15">IF(U153="zníž. prenesená",N153,0)</f>
        <v>0</v>
      </c>
      <c r="BI153" s="146">
        <f t="shared" ref="BI153:BI160" si="16">IF(U153="nulová",N153,0)</f>
        <v>0</v>
      </c>
      <c r="BJ153" s="18" t="s">
        <v>138</v>
      </c>
      <c r="BK153" s="147">
        <f t="shared" ref="BK153:BK160" si="17">ROUND(L153*K153,3)</f>
        <v>0</v>
      </c>
      <c r="BL153" s="18" t="s">
        <v>137</v>
      </c>
      <c r="BM153" s="18" t="s">
        <v>226</v>
      </c>
    </row>
    <row r="154" spans="2:65" s="1" customFormat="1" ht="25.5" customHeight="1">
      <c r="B154" s="137"/>
      <c r="C154" s="148" t="s">
        <v>227</v>
      </c>
      <c r="D154" s="148" t="s">
        <v>210</v>
      </c>
      <c r="E154" s="149" t="s">
        <v>228</v>
      </c>
      <c r="F154" s="212" t="s">
        <v>229</v>
      </c>
      <c r="G154" s="212"/>
      <c r="H154" s="212"/>
      <c r="I154" s="212"/>
      <c r="J154" s="150" t="s">
        <v>213</v>
      </c>
      <c r="K154" s="151">
        <v>2</v>
      </c>
      <c r="L154" s="213"/>
      <c r="M154" s="213"/>
      <c r="N154" s="213"/>
      <c r="O154" s="211"/>
      <c r="P154" s="211"/>
      <c r="Q154" s="211"/>
      <c r="R154" s="142"/>
      <c r="T154" s="143" t="s">
        <v>5</v>
      </c>
      <c r="U154" s="40" t="s">
        <v>38</v>
      </c>
      <c r="V154" s="144">
        <v>0</v>
      </c>
      <c r="W154" s="144">
        <f t="shared" si="9"/>
        <v>0</v>
      </c>
      <c r="X154" s="144">
        <v>0</v>
      </c>
      <c r="Y154" s="144">
        <f t="shared" si="10"/>
        <v>0</v>
      </c>
      <c r="Z154" s="144">
        <v>0</v>
      </c>
      <c r="AA154" s="145">
        <f t="shared" si="11"/>
        <v>0</v>
      </c>
      <c r="AR154" s="18" t="s">
        <v>162</v>
      </c>
      <c r="AT154" s="18" t="s">
        <v>210</v>
      </c>
      <c r="AU154" s="18" t="s">
        <v>138</v>
      </c>
      <c r="AY154" s="18" t="s">
        <v>132</v>
      </c>
      <c r="BE154" s="146">
        <f t="shared" si="12"/>
        <v>0</v>
      </c>
      <c r="BF154" s="146">
        <f t="shared" si="13"/>
        <v>0</v>
      </c>
      <c r="BG154" s="146">
        <f t="shared" si="14"/>
        <v>0</v>
      </c>
      <c r="BH154" s="146">
        <f t="shared" si="15"/>
        <v>0</v>
      </c>
      <c r="BI154" s="146">
        <f t="shared" si="16"/>
        <v>0</v>
      </c>
      <c r="BJ154" s="18" t="s">
        <v>138</v>
      </c>
      <c r="BK154" s="147">
        <f t="shared" si="17"/>
        <v>0</v>
      </c>
      <c r="BL154" s="18" t="s">
        <v>137</v>
      </c>
      <c r="BM154" s="18" t="s">
        <v>230</v>
      </c>
    </row>
    <row r="155" spans="2:65" s="1" customFormat="1" ht="25.5" customHeight="1">
      <c r="B155" s="137"/>
      <c r="C155" s="138" t="s">
        <v>231</v>
      </c>
      <c r="D155" s="138" t="s">
        <v>133</v>
      </c>
      <c r="E155" s="139" t="s">
        <v>232</v>
      </c>
      <c r="F155" s="210" t="s">
        <v>233</v>
      </c>
      <c r="G155" s="210"/>
      <c r="H155" s="210"/>
      <c r="I155" s="210"/>
      <c r="J155" s="140" t="s">
        <v>213</v>
      </c>
      <c r="K155" s="141">
        <v>4</v>
      </c>
      <c r="L155" s="211"/>
      <c r="M155" s="211"/>
      <c r="N155" s="211"/>
      <c r="O155" s="211"/>
      <c r="P155" s="211"/>
      <c r="Q155" s="211"/>
      <c r="R155" s="142"/>
      <c r="T155" s="143" t="s">
        <v>5</v>
      </c>
      <c r="U155" s="40" t="s">
        <v>38</v>
      </c>
      <c r="V155" s="144">
        <v>0.35152</v>
      </c>
      <c r="W155" s="144">
        <f t="shared" si="9"/>
        <v>1.40608</v>
      </c>
      <c r="X155" s="144">
        <v>0.11092</v>
      </c>
      <c r="Y155" s="144">
        <f t="shared" si="10"/>
        <v>0.44368000000000002</v>
      </c>
      <c r="Z155" s="144">
        <v>0</v>
      </c>
      <c r="AA155" s="145">
        <f t="shared" si="11"/>
        <v>0</v>
      </c>
      <c r="AR155" s="18" t="s">
        <v>137</v>
      </c>
      <c r="AT155" s="18" t="s">
        <v>133</v>
      </c>
      <c r="AU155" s="18" t="s">
        <v>138</v>
      </c>
      <c r="AY155" s="18" t="s">
        <v>132</v>
      </c>
      <c r="BE155" s="146">
        <f t="shared" si="12"/>
        <v>0</v>
      </c>
      <c r="BF155" s="146">
        <f t="shared" si="13"/>
        <v>0</v>
      </c>
      <c r="BG155" s="146">
        <f t="shared" si="14"/>
        <v>0</v>
      </c>
      <c r="BH155" s="146">
        <f t="shared" si="15"/>
        <v>0</v>
      </c>
      <c r="BI155" s="146">
        <f t="shared" si="16"/>
        <v>0</v>
      </c>
      <c r="BJ155" s="18" t="s">
        <v>138</v>
      </c>
      <c r="BK155" s="147">
        <f t="shared" si="17"/>
        <v>0</v>
      </c>
      <c r="BL155" s="18" t="s">
        <v>137</v>
      </c>
      <c r="BM155" s="18" t="s">
        <v>234</v>
      </c>
    </row>
    <row r="156" spans="2:65" s="1" customFormat="1" ht="25.5" customHeight="1">
      <c r="B156" s="137"/>
      <c r="C156" s="138" t="s">
        <v>235</v>
      </c>
      <c r="D156" s="138" t="s">
        <v>133</v>
      </c>
      <c r="E156" s="139" t="s">
        <v>236</v>
      </c>
      <c r="F156" s="210" t="s">
        <v>237</v>
      </c>
      <c r="G156" s="210"/>
      <c r="H156" s="210"/>
      <c r="I156" s="210"/>
      <c r="J156" s="140" t="s">
        <v>207</v>
      </c>
      <c r="K156" s="141">
        <v>76.099999999999994</v>
      </c>
      <c r="L156" s="211"/>
      <c r="M156" s="211"/>
      <c r="N156" s="211"/>
      <c r="O156" s="211"/>
      <c r="P156" s="211"/>
      <c r="Q156" s="211"/>
      <c r="R156" s="142"/>
      <c r="T156" s="143" t="s">
        <v>5</v>
      </c>
      <c r="U156" s="40" t="s">
        <v>38</v>
      </c>
      <c r="V156" s="144">
        <v>0</v>
      </c>
      <c r="W156" s="144">
        <f t="shared" si="9"/>
        <v>0</v>
      </c>
      <c r="X156" s="144">
        <v>0</v>
      </c>
      <c r="Y156" s="144">
        <f t="shared" si="10"/>
        <v>0</v>
      </c>
      <c r="Z156" s="144">
        <v>0</v>
      </c>
      <c r="AA156" s="145">
        <f t="shared" si="11"/>
        <v>0</v>
      </c>
      <c r="AR156" s="18" t="s">
        <v>137</v>
      </c>
      <c r="AT156" s="18" t="s">
        <v>133</v>
      </c>
      <c r="AU156" s="18" t="s">
        <v>138</v>
      </c>
      <c r="AY156" s="18" t="s">
        <v>132</v>
      </c>
      <c r="BE156" s="146">
        <f t="shared" si="12"/>
        <v>0</v>
      </c>
      <c r="BF156" s="146">
        <f t="shared" si="13"/>
        <v>0</v>
      </c>
      <c r="BG156" s="146">
        <f t="shared" si="14"/>
        <v>0</v>
      </c>
      <c r="BH156" s="146">
        <f t="shared" si="15"/>
        <v>0</v>
      </c>
      <c r="BI156" s="146">
        <f t="shared" si="16"/>
        <v>0</v>
      </c>
      <c r="BJ156" s="18" t="s">
        <v>138</v>
      </c>
      <c r="BK156" s="147">
        <f t="shared" si="17"/>
        <v>0</v>
      </c>
      <c r="BL156" s="18" t="s">
        <v>137</v>
      </c>
      <c r="BM156" s="18" t="s">
        <v>238</v>
      </c>
    </row>
    <row r="157" spans="2:65" s="1" customFormat="1" ht="16.5" customHeight="1">
      <c r="B157" s="137"/>
      <c r="C157" s="148" t="s">
        <v>239</v>
      </c>
      <c r="D157" s="148" t="s">
        <v>210</v>
      </c>
      <c r="E157" s="149" t="s">
        <v>240</v>
      </c>
      <c r="F157" s="212" t="s">
        <v>241</v>
      </c>
      <c r="G157" s="212"/>
      <c r="H157" s="212"/>
      <c r="I157" s="212"/>
      <c r="J157" s="150" t="s">
        <v>213</v>
      </c>
      <c r="K157" s="151">
        <v>3.044</v>
      </c>
      <c r="L157" s="213"/>
      <c r="M157" s="213"/>
      <c r="N157" s="213"/>
      <c r="O157" s="211"/>
      <c r="P157" s="211"/>
      <c r="Q157" s="211"/>
      <c r="R157" s="142"/>
      <c r="T157" s="143" t="s">
        <v>5</v>
      </c>
      <c r="U157" s="40" t="s">
        <v>38</v>
      </c>
      <c r="V157" s="144">
        <v>0</v>
      </c>
      <c r="W157" s="144">
        <f t="shared" si="9"/>
        <v>0</v>
      </c>
      <c r="X157" s="144">
        <v>0</v>
      </c>
      <c r="Y157" s="144">
        <f t="shared" si="10"/>
        <v>0</v>
      </c>
      <c r="Z157" s="144">
        <v>0</v>
      </c>
      <c r="AA157" s="145">
        <f t="shared" si="11"/>
        <v>0</v>
      </c>
      <c r="AR157" s="18" t="s">
        <v>162</v>
      </c>
      <c r="AT157" s="18" t="s">
        <v>210</v>
      </c>
      <c r="AU157" s="18" t="s">
        <v>138</v>
      </c>
      <c r="AY157" s="18" t="s">
        <v>132</v>
      </c>
      <c r="BE157" s="146">
        <f t="shared" si="12"/>
        <v>0</v>
      </c>
      <c r="BF157" s="146">
        <f t="shared" si="13"/>
        <v>0</v>
      </c>
      <c r="BG157" s="146">
        <f t="shared" si="14"/>
        <v>0</v>
      </c>
      <c r="BH157" s="146">
        <f t="shared" si="15"/>
        <v>0</v>
      </c>
      <c r="BI157" s="146">
        <f t="shared" si="16"/>
        <v>0</v>
      </c>
      <c r="BJ157" s="18" t="s">
        <v>138</v>
      </c>
      <c r="BK157" s="147">
        <f t="shared" si="17"/>
        <v>0</v>
      </c>
      <c r="BL157" s="18" t="s">
        <v>137</v>
      </c>
      <c r="BM157" s="18" t="s">
        <v>242</v>
      </c>
    </row>
    <row r="158" spans="2:65" s="1" customFormat="1" ht="16.5" customHeight="1">
      <c r="B158" s="137"/>
      <c r="C158" s="148" t="s">
        <v>243</v>
      </c>
      <c r="D158" s="148" t="s">
        <v>210</v>
      </c>
      <c r="E158" s="149" t="s">
        <v>244</v>
      </c>
      <c r="F158" s="212" t="s">
        <v>245</v>
      </c>
      <c r="G158" s="212"/>
      <c r="H158" s="212"/>
      <c r="I158" s="212"/>
      <c r="J158" s="150" t="s">
        <v>213</v>
      </c>
      <c r="K158" s="151">
        <v>2.2829999999999999</v>
      </c>
      <c r="L158" s="213"/>
      <c r="M158" s="213"/>
      <c r="N158" s="213"/>
      <c r="O158" s="211"/>
      <c r="P158" s="211"/>
      <c r="Q158" s="211"/>
      <c r="R158" s="142"/>
      <c r="T158" s="143" t="s">
        <v>5</v>
      </c>
      <c r="U158" s="40" t="s">
        <v>38</v>
      </c>
      <c r="V158" s="144">
        <v>0</v>
      </c>
      <c r="W158" s="144">
        <f t="shared" si="9"/>
        <v>0</v>
      </c>
      <c r="X158" s="144">
        <v>0</v>
      </c>
      <c r="Y158" s="144">
        <f t="shared" si="10"/>
        <v>0</v>
      </c>
      <c r="Z158" s="144">
        <v>0</v>
      </c>
      <c r="AA158" s="145">
        <f t="shared" si="11"/>
        <v>0</v>
      </c>
      <c r="AR158" s="18" t="s">
        <v>162</v>
      </c>
      <c r="AT158" s="18" t="s">
        <v>210</v>
      </c>
      <c r="AU158" s="18" t="s">
        <v>138</v>
      </c>
      <c r="AY158" s="18" t="s">
        <v>132</v>
      </c>
      <c r="BE158" s="146">
        <f t="shared" si="12"/>
        <v>0</v>
      </c>
      <c r="BF158" s="146">
        <f t="shared" si="13"/>
        <v>0</v>
      </c>
      <c r="BG158" s="146">
        <f t="shared" si="14"/>
        <v>0</v>
      </c>
      <c r="BH158" s="146">
        <f t="shared" si="15"/>
        <v>0</v>
      </c>
      <c r="BI158" s="146">
        <f t="shared" si="16"/>
        <v>0</v>
      </c>
      <c r="BJ158" s="18" t="s">
        <v>138</v>
      </c>
      <c r="BK158" s="147">
        <f t="shared" si="17"/>
        <v>0</v>
      </c>
      <c r="BL158" s="18" t="s">
        <v>137</v>
      </c>
      <c r="BM158" s="18" t="s">
        <v>246</v>
      </c>
    </row>
    <row r="159" spans="2:65" s="1" customFormat="1" ht="16.5" customHeight="1">
      <c r="B159" s="137"/>
      <c r="C159" s="148" t="s">
        <v>247</v>
      </c>
      <c r="D159" s="148" t="s">
        <v>210</v>
      </c>
      <c r="E159" s="149" t="s">
        <v>248</v>
      </c>
      <c r="F159" s="212" t="s">
        <v>249</v>
      </c>
      <c r="G159" s="212"/>
      <c r="H159" s="212"/>
      <c r="I159" s="212"/>
      <c r="J159" s="150" t="s">
        <v>213</v>
      </c>
      <c r="K159" s="151">
        <v>1</v>
      </c>
      <c r="L159" s="213"/>
      <c r="M159" s="213"/>
      <c r="N159" s="213"/>
      <c r="O159" s="211"/>
      <c r="P159" s="211"/>
      <c r="Q159" s="211"/>
      <c r="R159" s="142"/>
      <c r="T159" s="143" t="s">
        <v>5</v>
      </c>
      <c r="U159" s="40" t="s">
        <v>38</v>
      </c>
      <c r="V159" s="144">
        <v>0</v>
      </c>
      <c r="W159" s="144">
        <f t="shared" si="9"/>
        <v>0</v>
      </c>
      <c r="X159" s="144">
        <v>0</v>
      </c>
      <c r="Y159" s="144">
        <f t="shared" si="10"/>
        <v>0</v>
      </c>
      <c r="Z159" s="144">
        <v>0</v>
      </c>
      <c r="AA159" s="145">
        <f t="shared" si="11"/>
        <v>0</v>
      </c>
      <c r="AR159" s="18" t="s">
        <v>162</v>
      </c>
      <c r="AT159" s="18" t="s">
        <v>210</v>
      </c>
      <c r="AU159" s="18" t="s">
        <v>138</v>
      </c>
      <c r="AY159" s="18" t="s">
        <v>132</v>
      </c>
      <c r="BE159" s="146">
        <f t="shared" si="12"/>
        <v>0</v>
      </c>
      <c r="BF159" s="146">
        <f t="shared" si="13"/>
        <v>0</v>
      </c>
      <c r="BG159" s="146">
        <f t="shared" si="14"/>
        <v>0</v>
      </c>
      <c r="BH159" s="146">
        <f t="shared" si="15"/>
        <v>0</v>
      </c>
      <c r="BI159" s="146">
        <f t="shared" si="16"/>
        <v>0</v>
      </c>
      <c r="BJ159" s="18" t="s">
        <v>138</v>
      </c>
      <c r="BK159" s="147">
        <f t="shared" si="17"/>
        <v>0</v>
      </c>
      <c r="BL159" s="18" t="s">
        <v>137</v>
      </c>
      <c r="BM159" s="18" t="s">
        <v>250</v>
      </c>
    </row>
    <row r="160" spans="2:65" s="1" customFormat="1" ht="38.25" customHeight="1">
      <c r="B160" s="137"/>
      <c r="C160" s="138" t="s">
        <v>251</v>
      </c>
      <c r="D160" s="138" t="s">
        <v>133</v>
      </c>
      <c r="E160" s="139" t="s">
        <v>252</v>
      </c>
      <c r="F160" s="210" t="s">
        <v>253</v>
      </c>
      <c r="G160" s="210"/>
      <c r="H160" s="210"/>
      <c r="I160" s="210"/>
      <c r="J160" s="140" t="s">
        <v>213</v>
      </c>
      <c r="K160" s="141">
        <v>1</v>
      </c>
      <c r="L160" s="211"/>
      <c r="M160" s="211"/>
      <c r="N160" s="211"/>
      <c r="O160" s="211"/>
      <c r="P160" s="211"/>
      <c r="Q160" s="211"/>
      <c r="R160" s="142"/>
      <c r="T160" s="143" t="s">
        <v>5</v>
      </c>
      <c r="U160" s="152" t="s">
        <v>38</v>
      </c>
      <c r="V160" s="153">
        <v>2.1901899999999999</v>
      </c>
      <c r="W160" s="153">
        <f t="shared" si="9"/>
        <v>2.1901899999999999</v>
      </c>
      <c r="X160" s="153">
        <v>0</v>
      </c>
      <c r="Y160" s="153">
        <f t="shared" si="10"/>
        <v>0</v>
      </c>
      <c r="Z160" s="153">
        <v>0</v>
      </c>
      <c r="AA160" s="154">
        <f t="shared" si="11"/>
        <v>0</v>
      </c>
      <c r="AR160" s="18" t="s">
        <v>137</v>
      </c>
      <c r="AT160" s="18" t="s">
        <v>133</v>
      </c>
      <c r="AU160" s="18" t="s">
        <v>138</v>
      </c>
      <c r="AY160" s="18" t="s">
        <v>132</v>
      </c>
      <c r="BE160" s="146">
        <f t="shared" si="12"/>
        <v>0</v>
      </c>
      <c r="BF160" s="146">
        <f t="shared" si="13"/>
        <v>0</v>
      </c>
      <c r="BG160" s="146">
        <f t="shared" si="14"/>
        <v>0</v>
      </c>
      <c r="BH160" s="146">
        <f t="shared" si="15"/>
        <v>0</v>
      </c>
      <c r="BI160" s="146">
        <f t="shared" si="16"/>
        <v>0</v>
      </c>
      <c r="BJ160" s="18" t="s">
        <v>138</v>
      </c>
      <c r="BK160" s="147">
        <f t="shared" si="17"/>
        <v>0</v>
      </c>
      <c r="BL160" s="18" t="s">
        <v>137</v>
      </c>
      <c r="BM160" s="18" t="s">
        <v>254</v>
      </c>
    </row>
    <row r="161" spans="2:18" s="1" customFormat="1" ht="6.95" customHeight="1">
      <c r="B161" s="55"/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7"/>
    </row>
  </sheetData>
  <mergeCells count="160">
    <mergeCell ref="N140:Q140"/>
    <mergeCell ref="N143:Q143"/>
    <mergeCell ref="N145:Q145"/>
    <mergeCell ref="N148:Q148"/>
    <mergeCell ref="N151:Q151"/>
    <mergeCell ref="N152:Q152"/>
    <mergeCell ref="H1:K1"/>
    <mergeCell ref="S2:AC2"/>
    <mergeCell ref="F158:I158"/>
    <mergeCell ref="L158:M158"/>
    <mergeCell ref="N158:Q158"/>
    <mergeCell ref="F159:I159"/>
    <mergeCell ref="L159:M159"/>
    <mergeCell ref="N159:Q159"/>
    <mergeCell ref="F160:I160"/>
    <mergeCell ref="L160:M160"/>
    <mergeCell ref="N160:Q160"/>
    <mergeCell ref="F155:I155"/>
    <mergeCell ref="L155:M155"/>
    <mergeCell ref="N155:Q155"/>
    <mergeCell ref="F156:I156"/>
    <mergeCell ref="L156:M156"/>
    <mergeCell ref="N156:Q156"/>
    <mergeCell ref="F157:I157"/>
    <mergeCell ref="L157:M157"/>
    <mergeCell ref="N157:Q157"/>
    <mergeCell ref="F150:I150"/>
    <mergeCell ref="L150:M150"/>
    <mergeCell ref="N150:Q150"/>
    <mergeCell ref="F153:I153"/>
    <mergeCell ref="L153:M153"/>
    <mergeCell ref="N153:Q153"/>
    <mergeCell ref="F154:I154"/>
    <mergeCell ref="L154:M154"/>
    <mergeCell ref="N154:Q154"/>
    <mergeCell ref="F146:I146"/>
    <mergeCell ref="L146:M146"/>
    <mergeCell ref="N146:Q146"/>
    <mergeCell ref="F147:I147"/>
    <mergeCell ref="L147:M147"/>
    <mergeCell ref="N147:Q147"/>
    <mergeCell ref="F149:I149"/>
    <mergeCell ref="L149:M149"/>
    <mergeCell ref="N149:Q149"/>
    <mergeCell ref="F141:I141"/>
    <mergeCell ref="L141:M141"/>
    <mergeCell ref="N141:Q141"/>
    <mergeCell ref="F142:I142"/>
    <mergeCell ref="L142:M142"/>
    <mergeCell ref="N142:Q142"/>
    <mergeCell ref="F144:I144"/>
    <mergeCell ref="L144:M144"/>
    <mergeCell ref="N144:Q144"/>
    <mergeCell ref="F135:I135"/>
    <mergeCell ref="L135:M135"/>
    <mergeCell ref="N135:Q135"/>
    <mergeCell ref="F137:I137"/>
    <mergeCell ref="L137:M137"/>
    <mergeCell ref="N137:Q137"/>
    <mergeCell ref="F139:I139"/>
    <mergeCell ref="L139:M139"/>
    <mergeCell ref="N139:Q139"/>
    <mergeCell ref="N136:Q136"/>
    <mergeCell ref="N138:Q138"/>
    <mergeCell ref="F131:I131"/>
    <mergeCell ref="L131:M131"/>
    <mergeCell ref="N131:Q131"/>
    <mergeCell ref="F133:I133"/>
    <mergeCell ref="L133:M133"/>
    <mergeCell ref="N133:Q133"/>
    <mergeCell ref="F134:I134"/>
    <mergeCell ref="L134:M134"/>
    <mergeCell ref="N134:Q134"/>
    <mergeCell ref="N132:Q132"/>
    <mergeCell ref="F128:I128"/>
    <mergeCell ref="L128:M128"/>
    <mergeCell ref="N128:Q128"/>
    <mergeCell ref="F129:I129"/>
    <mergeCell ref="L129:M129"/>
    <mergeCell ref="N129:Q129"/>
    <mergeCell ref="F130:I130"/>
    <mergeCell ref="L130:M130"/>
    <mergeCell ref="N130:Q130"/>
    <mergeCell ref="F125:I125"/>
    <mergeCell ref="L125:M125"/>
    <mergeCell ref="N125:Q125"/>
    <mergeCell ref="F126:I126"/>
    <mergeCell ref="L126:M126"/>
    <mergeCell ref="N126:Q126"/>
    <mergeCell ref="F127:I127"/>
    <mergeCell ref="L127:M127"/>
    <mergeCell ref="N127:Q127"/>
    <mergeCell ref="M117:Q117"/>
    <mergeCell ref="F119:I119"/>
    <mergeCell ref="L119:M119"/>
    <mergeCell ref="N119:Q119"/>
    <mergeCell ref="F123:I123"/>
    <mergeCell ref="L123:M123"/>
    <mergeCell ref="N123:Q123"/>
    <mergeCell ref="F124:I124"/>
    <mergeCell ref="L124:M124"/>
    <mergeCell ref="N124:Q124"/>
    <mergeCell ref="N120:Q120"/>
    <mergeCell ref="N121:Q121"/>
    <mergeCell ref="N122:Q122"/>
    <mergeCell ref="N98:Q98"/>
    <mergeCell ref="N99:Q99"/>
    <mergeCell ref="N101:Q101"/>
    <mergeCell ref="L103:Q103"/>
    <mergeCell ref="C109:Q109"/>
    <mergeCell ref="F111:P111"/>
    <mergeCell ref="F112:P112"/>
    <mergeCell ref="M114:P114"/>
    <mergeCell ref="M116:Q116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C2:Q2"/>
    <mergeCell ref="C4:Q4"/>
    <mergeCell ref="F6:P6"/>
    <mergeCell ref="F7:P7"/>
    <mergeCell ref="O9:P9"/>
    <mergeCell ref="O11:P11"/>
    <mergeCell ref="O12:P12"/>
    <mergeCell ref="O14:P14"/>
    <mergeCell ref="O15:P15"/>
  </mergeCells>
  <hyperlinks>
    <hyperlink ref="F1:G1" location="C2" display="1) Krycí list rozpočtu" xr:uid="{00000000-0004-0000-0100-000000000000}"/>
    <hyperlink ref="H1:K1" location="C86" display="2) Rekapitulácia rozpočtu" xr:uid="{00000000-0004-0000-0100-000001000000}"/>
    <hyperlink ref="L1" location="C119" display="3) Rozpočet" xr:uid="{00000000-0004-0000-0100-000002000000}"/>
    <hyperlink ref="S1:T1" location="'Rekapitulácia stavby'!C2" display="Rekapitulácia stavby" xr:uid="{00000000-0004-0000-0100-000003000000}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N149"/>
  <sheetViews>
    <sheetView showGridLines="0" workbookViewId="0">
      <pane ySplit="1" topLeftCell="A129" activePane="bottomLeft" state="frozen"/>
      <selection pane="bottomLeft" activeCell="AD144" sqref="AD144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01"/>
      <c r="B1" s="11"/>
      <c r="C1" s="11"/>
      <c r="D1" s="12" t="s">
        <v>1</v>
      </c>
      <c r="E1" s="11"/>
      <c r="F1" s="13" t="s">
        <v>91</v>
      </c>
      <c r="G1" s="13"/>
      <c r="H1" s="224" t="s">
        <v>92</v>
      </c>
      <c r="I1" s="224"/>
      <c r="J1" s="224"/>
      <c r="K1" s="224"/>
      <c r="L1" s="13" t="s">
        <v>93</v>
      </c>
      <c r="M1" s="11"/>
      <c r="N1" s="11"/>
      <c r="O1" s="12" t="s">
        <v>94</v>
      </c>
      <c r="P1" s="11"/>
      <c r="Q1" s="11"/>
      <c r="R1" s="11"/>
      <c r="S1" s="13" t="s">
        <v>95</v>
      </c>
      <c r="T1" s="13"/>
      <c r="U1" s="101"/>
      <c r="V1" s="101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</row>
    <row r="2" spans="1:66" ht="36.950000000000003" customHeight="1">
      <c r="C2" s="155" t="s">
        <v>7</v>
      </c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S2" s="190" t="s">
        <v>8</v>
      </c>
      <c r="T2" s="191"/>
      <c r="U2" s="191"/>
      <c r="V2" s="191"/>
      <c r="W2" s="191"/>
      <c r="X2" s="191"/>
      <c r="Y2" s="191"/>
      <c r="Z2" s="191"/>
      <c r="AA2" s="191"/>
      <c r="AB2" s="191"/>
      <c r="AC2" s="191"/>
      <c r="AT2" s="18" t="s">
        <v>83</v>
      </c>
    </row>
    <row r="3" spans="1:6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1"/>
      <c r="AT3" s="18" t="s">
        <v>71</v>
      </c>
    </row>
    <row r="4" spans="1:66" ht="36.950000000000003" customHeight="1">
      <c r="B4" s="22"/>
      <c r="C4" s="157" t="s">
        <v>96</v>
      </c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23"/>
      <c r="T4" s="17" t="s">
        <v>12</v>
      </c>
      <c r="AT4" s="18" t="s">
        <v>6</v>
      </c>
    </row>
    <row r="5" spans="1:66" ht="6.95" customHeight="1">
      <c r="B5" s="22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3"/>
    </row>
    <row r="6" spans="1:66" ht="25.35" customHeight="1">
      <c r="B6" s="22"/>
      <c r="C6" s="24"/>
      <c r="D6" s="28" t="s">
        <v>15</v>
      </c>
      <c r="E6" s="24"/>
      <c r="F6" s="192" t="str">
        <f>'Rekapitulácia stavby'!K6</f>
        <v>REKONŠTRUKCIA ČOV TYPU 2XPESL25</v>
      </c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24"/>
      <c r="R6" s="23"/>
    </row>
    <row r="7" spans="1:66" s="1" customFormat="1" ht="32.85" customHeight="1">
      <c r="B7" s="31"/>
      <c r="C7" s="32"/>
      <c r="D7" s="27" t="s">
        <v>97</v>
      </c>
      <c r="E7" s="32"/>
      <c r="F7" s="161" t="s">
        <v>255</v>
      </c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32"/>
      <c r="R7" s="33"/>
    </row>
    <row r="8" spans="1:66" s="1" customFormat="1" ht="14.45" customHeight="1">
      <c r="B8" s="31"/>
      <c r="C8" s="32"/>
      <c r="D8" s="28" t="s">
        <v>17</v>
      </c>
      <c r="E8" s="32"/>
      <c r="F8" s="26" t="s">
        <v>5</v>
      </c>
      <c r="G8" s="32"/>
      <c r="H8" s="32"/>
      <c r="I8" s="32"/>
      <c r="J8" s="32"/>
      <c r="K8" s="32"/>
      <c r="L8" s="32"/>
      <c r="M8" s="28" t="s">
        <v>18</v>
      </c>
      <c r="N8" s="32"/>
      <c r="O8" s="26" t="s">
        <v>5</v>
      </c>
      <c r="P8" s="32"/>
      <c r="Q8" s="32"/>
      <c r="R8" s="33"/>
    </row>
    <row r="9" spans="1:66" s="1" customFormat="1" ht="14.45" customHeight="1">
      <c r="B9" s="31"/>
      <c r="C9" s="32"/>
      <c r="D9" s="28" t="s">
        <v>19</v>
      </c>
      <c r="E9" s="32"/>
      <c r="F9" s="26" t="s">
        <v>20</v>
      </c>
      <c r="G9" s="32"/>
      <c r="H9" s="32"/>
      <c r="I9" s="32"/>
      <c r="J9" s="32"/>
      <c r="K9" s="32"/>
      <c r="L9" s="32"/>
      <c r="M9" s="28" t="s">
        <v>21</v>
      </c>
      <c r="N9" s="32"/>
      <c r="O9" s="195"/>
      <c r="P9" s="195"/>
      <c r="Q9" s="32"/>
      <c r="R9" s="33"/>
    </row>
    <row r="10" spans="1:66" s="1" customFormat="1" ht="10.9" customHeight="1"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3"/>
    </row>
    <row r="11" spans="1:66" s="1" customFormat="1" ht="14.45" customHeight="1">
      <c r="B11" s="31"/>
      <c r="C11" s="32"/>
      <c r="D11" s="28" t="s">
        <v>22</v>
      </c>
      <c r="E11" s="32"/>
      <c r="F11" s="32"/>
      <c r="G11" s="32"/>
      <c r="H11" s="32"/>
      <c r="I11" s="32"/>
      <c r="J11" s="32"/>
      <c r="K11" s="32"/>
      <c r="L11" s="32"/>
      <c r="M11" s="28" t="s">
        <v>23</v>
      </c>
      <c r="N11" s="32"/>
      <c r="O11" s="159" t="str">
        <f>IF('Rekapitulácia stavby'!AN10="","",'Rekapitulácia stavby'!AN10)</f>
        <v/>
      </c>
      <c r="P11" s="159"/>
      <c r="Q11" s="32"/>
      <c r="R11" s="33"/>
    </row>
    <row r="12" spans="1:66" s="1" customFormat="1" ht="18" customHeight="1">
      <c r="B12" s="31"/>
      <c r="C12" s="32"/>
      <c r="D12" s="32"/>
      <c r="E12" s="26" t="str">
        <f>IF('Rekapitulácia stavby'!E11="","",'Rekapitulácia stavby'!E11)</f>
        <v xml:space="preserve"> </v>
      </c>
      <c r="F12" s="32"/>
      <c r="G12" s="32"/>
      <c r="H12" s="32"/>
      <c r="I12" s="32"/>
      <c r="J12" s="32"/>
      <c r="K12" s="32"/>
      <c r="L12" s="32"/>
      <c r="M12" s="28" t="s">
        <v>24</v>
      </c>
      <c r="N12" s="32"/>
      <c r="O12" s="159" t="str">
        <f>IF('Rekapitulácia stavby'!AN11="","",'Rekapitulácia stavby'!AN11)</f>
        <v/>
      </c>
      <c r="P12" s="159"/>
      <c r="Q12" s="32"/>
      <c r="R12" s="33"/>
    </row>
    <row r="13" spans="1:66" s="1" customFormat="1" ht="6.95" customHeight="1">
      <c r="B13" s="31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3"/>
    </row>
    <row r="14" spans="1:66" s="1" customFormat="1" ht="14.45" customHeight="1">
      <c r="B14" s="31"/>
      <c r="C14" s="32"/>
      <c r="D14" s="28" t="s">
        <v>25</v>
      </c>
      <c r="E14" s="32"/>
      <c r="F14" s="32"/>
      <c r="G14" s="32"/>
      <c r="H14" s="32"/>
      <c r="I14" s="32"/>
      <c r="J14" s="32"/>
      <c r="K14" s="32"/>
      <c r="L14" s="32"/>
      <c r="M14" s="28" t="s">
        <v>23</v>
      </c>
      <c r="N14" s="32"/>
      <c r="O14" s="159" t="str">
        <f>IF('Rekapitulácia stavby'!AN13="","",'Rekapitulácia stavby'!AN13)</f>
        <v/>
      </c>
      <c r="P14" s="159"/>
      <c r="Q14" s="32"/>
      <c r="R14" s="33"/>
    </row>
    <row r="15" spans="1:66" s="1" customFormat="1" ht="18" customHeight="1">
      <c r="B15" s="31"/>
      <c r="C15" s="32"/>
      <c r="D15" s="32"/>
      <c r="E15" s="26" t="str">
        <f>IF('Rekapitulácia stavby'!E14="","",'Rekapitulácia stavby'!E14)</f>
        <v xml:space="preserve"> </v>
      </c>
      <c r="F15" s="32"/>
      <c r="G15" s="32"/>
      <c r="H15" s="32"/>
      <c r="I15" s="32"/>
      <c r="J15" s="32"/>
      <c r="K15" s="32"/>
      <c r="L15" s="32"/>
      <c r="M15" s="28" t="s">
        <v>24</v>
      </c>
      <c r="N15" s="32"/>
      <c r="O15" s="159" t="str">
        <f>IF('Rekapitulácia stavby'!AN14="","",'Rekapitulácia stavby'!AN14)</f>
        <v/>
      </c>
      <c r="P15" s="159"/>
      <c r="Q15" s="32"/>
      <c r="R15" s="33"/>
    </row>
    <row r="16" spans="1:66" s="1" customFormat="1" ht="6.95" customHeight="1"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3"/>
    </row>
    <row r="17" spans="2:18" s="1" customFormat="1" ht="14.45" customHeight="1">
      <c r="B17" s="31"/>
      <c r="C17" s="32"/>
      <c r="D17" s="28" t="s">
        <v>26</v>
      </c>
      <c r="E17" s="32"/>
      <c r="F17" s="32"/>
      <c r="G17" s="32"/>
      <c r="H17" s="32"/>
      <c r="I17" s="32"/>
      <c r="J17" s="32"/>
      <c r="K17" s="32"/>
      <c r="L17" s="32"/>
      <c r="M17" s="28" t="s">
        <v>23</v>
      </c>
      <c r="N17" s="32"/>
      <c r="O17" s="159" t="str">
        <f>IF('Rekapitulácia stavby'!AN16="","",'Rekapitulácia stavby'!AN16)</f>
        <v/>
      </c>
      <c r="P17" s="159"/>
      <c r="Q17" s="32"/>
      <c r="R17" s="33"/>
    </row>
    <row r="18" spans="2:18" s="1" customFormat="1" ht="18" customHeight="1">
      <c r="B18" s="31"/>
      <c r="C18" s="32"/>
      <c r="D18" s="32"/>
      <c r="E18" s="26" t="str">
        <f>IF('Rekapitulácia stavby'!E17="","",'Rekapitulácia stavby'!E17)</f>
        <v>Ing. Milan Bizub, MARMI s.r.o.</v>
      </c>
      <c r="F18" s="32"/>
      <c r="G18" s="32"/>
      <c r="H18" s="32"/>
      <c r="I18" s="32"/>
      <c r="J18" s="32"/>
      <c r="K18" s="32"/>
      <c r="L18" s="32"/>
      <c r="M18" s="28" t="s">
        <v>24</v>
      </c>
      <c r="N18" s="32"/>
      <c r="O18" s="159" t="str">
        <f>IF('Rekapitulácia stavby'!AN17="","",'Rekapitulácia stavby'!AN17)</f>
        <v/>
      </c>
      <c r="P18" s="159"/>
      <c r="Q18" s="32"/>
      <c r="R18" s="33"/>
    </row>
    <row r="19" spans="2:18" s="1" customFormat="1" ht="6.95" customHeight="1">
      <c r="B19" s="31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3"/>
    </row>
    <row r="20" spans="2:18" s="1" customFormat="1" ht="14.45" customHeight="1">
      <c r="B20" s="31"/>
      <c r="C20" s="32"/>
      <c r="D20" s="28" t="s">
        <v>30</v>
      </c>
      <c r="E20" s="32"/>
      <c r="F20" s="32"/>
      <c r="G20" s="32"/>
      <c r="H20" s="32"/>
      <c r="I20" s="32"/>
      <c r="J20" s="32"/>
      <c r="K20" s="32"/>
      <c r="L20" s="32"/>
      <c r="M20" s="28" t="s">
        <v>23</v>
      </c>
      <c r="N20" s="32"/>
      <c r="O20" s="159" t="str">
        <f>IF('Rekapitulácia stavby'!AN19="","",'Rekapitulácia stavby'!AN19)</f>
        <v/>
      </c>
      <c r="P20" s="159"/>
      <c r="Q20" s="32"/>
      <c r="R20" s="33"/>
    </row>
    <row r="21" spans="2:18" s="1" customFormat="1" ht="18" customHeight="1">
      <c r="B21" s="31"/>
      <c r="C21" s="32"/>
      <c r="D21" s="32"/>
      <c r="E21" s="26" t="str">
        <f>IF('Rekapitulácia stavby'!E20="","",'Rekapitulácia stavby'!E20)</f>
        <v xml:space="preserve"> </v>
      </c>
      <c r="F21" s="32"/>
      <c r="G21" s="32"/>
      <c r="H21" s="32"/>
      <c r="I21" s="32"/>
      <c r="J21" s="32"/>
      <c r="K21" s="32"/>
      <c r="L21" s="32"/>
      <c r="M21" s="28" t="s">
        <v>24</v>
      </c>
      <c r="N21" s="32"/>
      <c r="O21" s="159" t="str">
        <f>IF('Rekapitulácia stavby'!AN20="","",'Rekapitulácia stavby'!AN20)</f>
        <v/>
      </c>
      <c r="P21" s="159"/>
      <c r="Q21" s="32"/>
      <c r="R21" s="33"/>
    </row>
    <row r="22" spans="2:18" s="1" customFormat="1" ht="6.95" customHeight="1">
      <c r="B22" s="3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3"/>
    </row>
    <row r="23" spans="2:18" s="1" customFormat="1" ht="14.45" customHeight="1">
      <c r="B23" s="31"/>
      <c r="C23" s="32"/>
      <c r="D23" s="28" t="s">
        <v>31</v>
      </c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3"/>
    </row>
    <row r="24" spans="2:18" s="1" customFormat="1" ht="16.5" customHeight="1">
      <c r="B24" s="31"/>
      <c r="C24" s="32"/>
      <c r="D24" s="32"/>
      <c r="E24" s="162" t="s">
        <v>5</v>
      </c>
      <c r="F24" s="162"/>
      <c r="G24" s="162"/>
      <c r="H24" s="162"/>
      <c r="I24" s="162"/>
      <c r="J24" s="162"/>
      <c r="K24" s="162"/>
      <c r="L24" s="162"/>
      <c r="M24" s="32"/>
      <c r="N24" s="32"/>
      <c r="O24" s="32"/>
      <c r="P24" s="32"/>
      <c r="Q24" s="32"/>
      <c r="R24" s="33"/>
    </row>
    <row r="25" spans="2:18" s="1" customFormat="1" ht="6.95" customHeight="1">
      <c r="B25" s="3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3"/>
    </row>
    <row r="26" spans="2:18" s="1" customFormat="1" ht="6.95" customHeight="1">
      <c r="B26" s="31"/>
      <c r="C26" s="32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32"/>
      <c r="R26" s="33"/>
    </row>
    <row r="27" spans="2:18" s="1" customFormat="1" ht="14.45" customHeight="1">
      <c r="B27" s="31"/>
      <c r="C27" s="32"/>
      <c r="D27" s="102" t="s">
        <v>99</v>
      </c>
      <c r="E27" s="32"/>
      <c r="F27" s="32"/>
      <c r="G27" s="32"/>
      <c r="H27" s="32"/>
      <c r="I27" s="32"/>
      <c r="J27" s="32"/>
      <c r="K27" s="32"/>
      <c r="L27" s="32"/>
      <c r="M27" s="163"/>
      <c r="N27" s="163"/>
      <c r="O27" s="163"/>
      <c r="P27" s="163"/>
      <c r="Q27" s="32"/>
      <c r="R27" s="33"/>
    </row>
    <row r="28" spans="2:18" s="1" customFormat="1" ht="14.45" customHeight="1">
      <c r="B28" s="31"/>
      <c r="C28" s="32"/>
      <c r="D28" s="30" t="s">
        <v>100</v>
      </c>
      <c r="E28" s="32"/>
      <c r="F28" s="32"/>
      <c r="G28" s="32"/>
      <c r="H28" s="32"/>
      <c r="I28" s="32"/>
      <c r="J28" s="32"/>
      <c r="K28" s="32"/>
      <c r="L28" s="32"/>
      <c r="M28" s="163"/>
      <c r="N28" s="163"/>
      <c r="O28" s="163"/>
      <c r="P28" s="163"/>
      <c r="Q28" s="32"/>
      <c r="R28" s="33"/>
    </row>
    <row r="29" spans="2:18" s="1" customFormat="1" ht="6.95" customHeight="1">
      <c r="B29" s="31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3"/>
    </row>
    <row r="30" spans="2:18" s="1" customFormat="1" ht="25.35" customHeight="1">
      <c r="B30" s="31"/>
      <c r="C30" s="32"/>
      <c r="D30" s="103" t="s">
        <v>34</v>
      </c>
      <c r="E30" s="32"/>
      <c r="F30" s="32"/>
      <c r="G30" s="32"/>
      <c r="H30" s="32"/>
      <c r="I30" s="32"/>
      <c r="J30" s="32"/>
      <c r="K30" s="32"/>
      <c r="L30" s="32"/>
      <c r="M30" s="196"/>
      <c r="N30" s="194"/>
      <c r="O30" s="194"/>
      <c r="P30" s="194"/>
      <c r="Q30" s="32"/>
      <c r="R30" s="33"/>
    </row>
    <row r="31" spans="2:18" s="1" customFormat="1" ht="6.95" customHeight="1">
      <c r="B31" s="31"/>
      <c r="C31" s="32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32"/>
      <c r="R31" s="33"/>
    </row>
    <row r="32" spans="2:18" s="1" customFormat="1" ht="14.45" customHeight="1">
      <c r="B32" s="31"/>
      <c r="C32" s="32"/>
      <c r="D32" s="38" t="s">
        <v>35</v>
      </c>
      <c r="E32" s="38" t="s">
        <v>36</v>
      </c>
      <c r="F32" s="39">
        <v>0.2</v>
      </c>
      <c r="G32" s="104" t="s">
        <v>37</v>
      </c>
      <c r="H32" s="197"/>
      <c r="I32" s="194"/>
      <c r="J32" s="194"/>
      <c r="K32" s="32"/>
      <c r="L32" s="32"/>
      <c r="M32" s="197"/>
      <c r="N32" s="194"/>
      <c r="O32" s="194"/>
      <c r="P32" s="194"/>
      <c r="Q32" s="32"/>
      <c r="R32" s="33"/>
    </row>
    <row r="33" spans="2:18" s="1" customFormat="1" ht="14.45" customHeight="1">
      <c r="B33" s="31"/>
      <c r="C33" s="32"/>
      <c r="D33" s="32"/>
      <c r="E33" s="38" t="s">
        <v>38</v>
      </c>
      <c r="F33" s="39">
        <v>0.2</v>
      </c>
      <c r="G33" s="104" t="s">
        <v>37</v>
      </c>
      <c r="H33" s="197"/>
      <c r="I33" s="194"/>
      <c r="J33" s="194"/>
      <c r="K33" s="32"/>
      <c r="L33" s="32"/>
      <c r="M33" s="197"/>
      <c r="N33" s="194"/>
      <c r="O33" s="194"/>
      <c r="P33" s="194"/>
      <c r="Q33" s="32"/>
      <c r="R33" s="33"/>
    </row>
    <row r="34" spans="2:18" s="1" customFormat="1" ht="14.45" hidden="1" customHeight="1">
      <c r="B34" s="31"/>
      <c r="C34" s="32"/>
      <c r="D34" s="32"/>
      <c r="E34" s="38" t="s">
        <v>39</v>
      </c>
      <c r="F34" s="39">
        <v>0.2</v>
      </c>
      <c r="G34" s="104" t="s">
        <v>37</v>
      </c>
      <c r="H34" s="197">
        <f>ROUND((SUM(BG90:BG91)+SUM(BG109:BG148)), 2)</f>
        <v>0</v>
      </c>
      <c r="I34" s="194"/>
      <c r="J34" s="194"/>
      <c r="K34" s="32"/>
      <c r="L34" s="32"/>
      <c r="M34" s="197"/>
      <c r="N34" s="194"/>
      <c r="O34" s="194"/>
      <c r="P34" s="194"/>
      <c r="Q34" s="32"/>
      <c r="R34" s="33"/>
    </row>
    <row r="35" spans="2:18" s="1" customFormat="1" ht="14.45" hidden="1" customHeight="1">
      <c r="B35" s="31"/>
      <c r="C35" s="32"/>
      <c r="D35" s="32"/>
      <c r="E35" s="38" t="s">
        <v>40</v>
      </c>
      <c r="F35" s="39">
        <v>0.2</v>
      </c>
      <c r="G35" s="104" t="s">
        <v>37</v>
      </c>
      <c r="H35" s="197">
        <f>ROUND((SUM(BH90:BH91)+SUM(BH109:BH148)), 2)</f>
        <v>0</v>
      </c>
      <c r="I35" s="194"/>
      <c r="J35" s="194"/>
      <c r="K35" s="32"/>
      <c r="L35" s="32"/>
      <c r="M35" s="197"/>
      <c r="N35" s="194"/>
      <c r="O35" s="194"/>
      <c r="P35" s="194"/>
      <c r="Q35" s="32"/>
      <c r="R35" s="33"/>
    </row>
    <row r="36" spans="2:18" s="1" customFormat="1" ht="14.45" hidden="1" customHeight="1">
      <c r="B36" s="31"/>
      <c r="C36" s="32"/>
      <c r="D36" s="32"/>
      <c r="E36" s="38" t="s">
        <v>41</v>
      </c>
      <c r="F36" s="39">
        <v>0</v>
      </c>
      <c r="G36" s="104" t="s">
        <v>37</v>
      </c>
      <c r="H36" s="197">
        <f>ROUND((SUM(BI90:BI91)+SUM(BI109:BI148)), 2)</f>
        <v>0</v>
      </c>
      <c r="I36" s="194"/>
      <c r="J36" s="194"/>
      <c r="K36" s="32"/>
      <c r="L36" s="32"/>
      <c r="M36" s="197"/>
      <c r="N36" s="194"/>
      <c r="O36" s="194"/>
      <c r="P36" s="194"/>
      <c r="Q36" s="32"/>
      <c r="R36" s="33"/>
    </row>
    <row r="37" spans="2:18" s="1" customFormat="1" ht="6.95" customHeight="1"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3"/>
    </row>
    <row r="38" spans="2:18" s="1" customFormat="1" ht="25.35" customHeight="1">
      <c r="B38" s="31"/>
      <c r="C38" s="100"/>
      <c r="D38" s="105" t="s">
        <v>42</v>
      </c>
      <c r="E38" s="71"/>
      <c r="F38" s="71"/>
      <c r="G38" s="106" t="s">
        <v>43</v>
      </c>
      <c r="H38" s="107" t="s">
        <v>44</v>
      </c>
      <c r="I38" s="71"/>
      <c r="J38" s="71"/>
      <c r="K38" s="71"/>
      <c r="L38" s="198"/>
      <c r="M38" s="198"/>
      <c r="N38" s="198"/>
      <c r="O38" s="198"/>
      <c r="P38" s="199"/>
      <c r="Q38" s="100"/>
      <c r="R38" s="33"/>
    </row>
    <row r="39" spans="2:18" s="1" customFormat="1" ht="14.45" customHeight="1"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3"/>
    </row>
    <row r="40" spans="2:18" s="1" customFormat="1" ht="14.45" customHeight="1"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3"/>
    </row>
    <row r="41" spans="2:18" ht="13.5">
      <c r="B41" s="22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3"/>
    </row>
    <row r="42" spans="2:18" ht="13.5">
      <c r="B42" s="22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3"/>
    </row>
    <row r="43" spans="2:18" ht="13.5">
      <c r="B43" s="22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3"/>
    </row>
    <row r="44" spans="2:18" ht="13.5">
      <c r="B44" s="22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3"/>
    </row>
    <row r="45" spans="2:18" ht="13.5">
      <c r="B45" s="22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3"/>
    </row>
    <row r="46" spans="2:18" ht="13.5">
      <c r="B46" s="22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3"/>
    </row>
    <row r="47" spans="2:18" ht="13.5">
      <c r="B47" s="22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3"/>
    </row>
    <row r="48" spans="2:18" ht="13.5">
      <c r="B48" s="22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3"/>
    </row>
    <row r="49" spans="2:18" ht="13.5">
      <c r="B49" s="22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3"/>
    </row>
    <row r="50" spans="2:18" s="1" customFormat="1">
      <c r="B50" s="31"/>
      <c r="C50" s="32"/>
      <c r="D50" s="46" t="s">
        <v>45</v>
      </c>
      <c r="E50" s="47"/>
      <c r="F50" s="47"/>
      <c r="G50" s="47"/>
      <c r="H50" s="48"/>
      <c r="I50" s="32"/>
      <c r="J50" s="46" t="s">
        <v>46</v>
      </c>
      <c r="K50" s="47"/>
      <c r="L50" s="47"/>
      <c r="M50" s="47"/>
      <c r="N50" s="47"/>
      <c r="O50" s="47"/>
      <c r="P50" s="48"/>
      <c r="Q50" s="32"/>
      <c r="R50" s="33"/>
    </row>
    <row r="51" spans="2:18" ht="13.5">
      <c r="B51" s="22"/>
      <c r="C51" s="24"/>
      <c r="D51" s="49"/>
      <c r="E51" s="24"/>
      <c r="F51" s="24"/>
      <c r="G51" s="24"/>
      <c r="H51" s="50"/>
      <c r="I51" s="24"/>
      <c r="J51" s="49"/>
      <c r="K51" s="24"/>
      <c r="L51" s="24"/>
      <c r="M51" s="24"/>
      <c r="N51" s="24"/>
      <c r="O51" s="24"/>
      <c r="P51" s="50"/>
      <c r="Q51" s="24"/>
      <c r="R51" s="23"/>
    </row>
    <row r="52" spans="2:18" ht="13.5">
      <c r="B52" s="22"/>
      <c r="C52" s="24"/>
      <c r="D52" s="49"/>
      <c r="E52" s="24"/>
      <c r="F52" s="24"/>
      <c r="G52" s="24"/>
      <c r="H52" s="50"/>
      <c r="I52" s="24"/>
      <c r="J52" s="49"/>
      <c r="K52" s="24"/>
      <c r="L52" s="24"/>
      <c r="M52" s="24"/>
      <c r="N52" s="24"/>
      <c r="O52" s="24"/>
      <c r="P52" s="50"/>
      <c r="Q52" s="24"/>
      <c r="R52" s="23"/>
    </row>
    <row r="53" spans="2:18" ht="13.5">
      <c r="B53" s="22"/>
      <c r="C53" s="24"/>
      <c r="D53" s="49"/>
      <c r="E53" s="24"/>
      <c r="F53" s="24"/>
      <c r="G53" s="24"/>
      <c r="H53" s="50"/>
      <c r="I53" s="24"/>
      <c r="J53" s="49"/>
      <c r="K53" s="24"/>
      <c r="L53" s="24"/>
      <c r="M53" s="24"/>
      <c r="N53" s="24"/>
      <c r="O53" s="24"/>
      <c r="P53" s="50"/>
      <c r="Q53" s="24"/>
      <c r="R53" s="23"/>
    </row>
    <row r="54" spans="2:18" ht="13.5">
      <c r="B54" s="22"/>
      <c r="C54" s="24"/>
      <c r="D54" s="49"/>
      <c r="E54" s="24"/>
      <c r="F54" s="24"/>
      <c r="G54" s="24"/>
      <c r="H54" s="50"/>
      <c r="I54" s="24"/>
      <c r="J54" s="49"/>
      <c r="K54" s="24"/>
      <c r="L54" s="24"/>
      <c r="M54" s="24"/>
      <c r="N54" s="24"/>
      <c r="O54" s="24"/>
      <c r="P54" s="50"/>
      <c r="Q54" s="24"/>
      <c r="R54" s="23"/>
    </row>
    <row r="55" spans="2:18" ht="13.5">
      <c r="B55" s="22"/>
      <c r="C55" s="24"/>
      <c r="D55" s="49"/>
      <c r="E55" s="24"/>
      <c r="F55" s="24"/>
      <c r="G55" s="24"/>
      <c r="H55" s="50"/>
      <c r="I55" s="24"/>
      <c r="J55" s="49"/>
      <c r="K55" s="24"/>
      <c r="L55" s="24"/>
      <c r="M55" s="24"/>
      <c r="N55" s="24"/>
      <c r="O55" s="24"/>
      <c r="P55" s="50"/>
      <c r="Q55" s="24"/>
      <c r="R55" s="23"/>
    </row>
    <row r="56" spans="2:18" ht="13.5">
      <c r="B56" s="22"/>
      <c r="C56" s="24"/>
      <c r="D56" s="49"/>
      <c r="E56" s="24"/>
      <c r="F56" s="24"/>
      <c r="G56" s="24"/>
      <c r="H56" s="50"/>
      <c r="I56" s="24"/>
      <c r="J56" s="49"/>
      <c r="K56" s="24"/>
      <c r="L56" s="24"/>
      <c r="M56" s="24"/>
      <c r="N56" s="24"/>
      <c r="O56" s="24"/>
      <c r="P56" s="50"/>
      <c r="Q56" s="24"/>
      <c r="R56" s="23"/>
    </row>
    <row r="57" spans="2:18" ht="13.5">
      <c r="B57" s="22"/>
      <c r="C57" s="24"/>
      <c r="D57" s="49"/>
      <c r="E57" s="24"/>
      <c r="F57" s="24"/>
      <c r="G57" s="24"/>
      <c r="H57" s="50"/>
      <c r="I57" s="24"/>
      <c r="J57" s="49"/>
      <c r="K57" s="24"/>
      <c r="L57" s="24"/>
      <c r="M57" s="24"/>
      <c r="N57" s="24"/>
      <c r="O57" s="24"/>
      <c r="P57" s="50"/>
      <c r="Q57" s="24"/>
      <c r="R57" s="23"/>
    </row>
    <row r="58" spans="2:18" ht="13.5">
      <c r="B58" s="22"/>
      <c r="C58" s="24"/>
      <c r="D58" s="49"/>
      <c r="E58" s="24"/>
      <c r="F58" s="24"/>
      <c r="G58" s="24"/>
      <c r="H58" s="50"/>
      <c r="I58" s="24"/>
      <c r="J58" s="49"/>
      <c r="K58" s="24"/>
      <c r="L58" s="24"/>
      <c r="M58" s="24"/>
      <c r="N58" s="24"/>
      <c r="O58" s="24"/>
      <c r="P58" s="50"/>
      <c r="Q58" s="24"/>
      <c r="R58" s="23"/>
    </row>
    <row r="59" spans="2:18" s="1" customFormat="1">
      <c r="B59" s="31"/>
      <c r="C59" s="32"/>
      <c r="D59" s="51" t="s">
        <v>47</v>
      </c>
      <c r="E59" s="52"/>
      <c r="F59" s="52"/>
      <c r="G59" s="53" t="s">
        <v>48</v>
      </c>
      <c r="H59" s="54"/>
      <c r="I59" s="32"/>
      <c r="J59" s="51" t="s">
        <v>47</v>
      </c>
      <c r="K59" s="52"/>
      <c r="L59" s="52"/>
      <c r="M59" s="52"/>
      <c r="N59" s="53" t="s">
        <v>48</v>
      </c>
      <c r="O59" s="52"/>
      <c r="P59" s="54"/>
      <c r="Q59" s="32"/>
      <c r="R59" s="33"/>
    </row>
    <row r="60" spans="2:18" ht="13.5">
      <c r="B60" s="22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3"/>
    </row>
    <row r="61" spans="2:18" s="1" customFormat="1">
      <c r="B61" s="31"/>
      <c r="C61" s="32"/>
      <c r="D61" s="46" t="s">
        <v>49</v>
      </c>
      <c r="E61" s="47"/>
      <c r="F61" s="47"/>
      <c r="G61" s="47"/>
      <c r="H61" s="48"/>
      <c r="I61" s="32"/>
      <c r="J61" s="46" t="s">
        <v>50</v>
      </c>
      <c r="K61" s="47"/>
      <c r="L61" s="47"/>
      <c r="M61" s="47"/>
      <c r="N61" s="47"/>
      <c r="O61" s="47"/>
      <c r="P61" s="48"/>
      <c r="Q61" s="32"/>
      <c r="R61" s="33"/>
    </row>
    <row r="62" spans="2:18" ht="13.5">
      <c r="B62" s="22"/>
      <c r="C62" s="24"/>
      <c r="D62" s="49"/>
      <c r="E62" s="24"/>
      <c r="F62" s="24"/>
      <c r="G62" s="24"/>
      <c r="H62" s="50"/>
      <c r="I62" s="24"/>
      <c r="J62" s="49"/>
      <c r="K62" s="24"/>
      <c r="L62" s="24"/>
      <c r="M62" s="24"/>
      <c r="N62" s="24"/>
      <c r="O62" s="24"/>
      <c r="P62" s="50"/>
      <c r="Q62" s="24"/>
      <c r="R62" s="23"/>
    </row>
    <row r="63" spans="2:18" ht="13.5">
      <c r="B63" s="22"/>
      <c r="C63" s="24"/>
      <c r="D63" s="49"/>
      <c r="E63" s="24"/>
      <c r="F63" s="24"/>
      <c r="G63" s="24"/>
      <c r="H63" s="50"/>
      <c r="I63" s="24"/>
      <c r="J63" s="49"/>
      <c r="K63" s="24"/>
      <c r="L63" s="24"/>
      <c r="M63" s="24"/>
      <c r="N63" s="24"/>
      <c r="O63" s="24"/>
      <c r="P63" s="50"/>
      <c r="Q63" s="24"/>
      <c r="R63" s="23"/>
    </row>
    <row r="64" spans="2:18" ht="13.5">
      <c r="B64" s="22"/>
      <c r="C64" s="24"/>
      <c r="D64" s="49"/>
      <c r="E64" s="24"/>
      <c r="F64" s="24"/>
      <c r="G64" s="24"/>
      <c r="H64" s="50"/>
      <c r="I64" s="24"/>
      <c r="J64" s="49"/>
      <c r="K64" s="24"/>
      <c r="L64" s="24"/>
      <c r="M64" s="24"/>
      <c r="N64" s="24"/>
      <c r="O64" s="24"/>
      <c r="P64" s="50"/>
      <c r="Q64" s="24"/>
      <c r="R64" s="23"/>
    </row>
    <row r="65" spans="2:18" ht="13.5">
      <c r="B65" s="22"/>
      <c r="C65" s="24"/>
      <c r="D65" s="49"/>
      <c r="E65" s="24"/>
      <c r="F65" s="24"/>
      <c r="G65" s="24"/>
      <c r="H65" s="50"/>
      <c r="I65" s="24"/>
      <c r="J65" s="49"/>
      <c r="K65" s="24"/>
      <c r="L65" s="24"/>
      <c r="M65" s="24"/>
      <c r="N65" s="24"/>
      <c r="O65" s="24"/>
      <c r="P65" s="50"/>
      <c r="Q65" s="24"/>
      <c r="R65" s="23"/>
    </row>
    <row r="66" spans="2:18" ht="13.5">
      <c r="B66" s="22"/>
      <c r="C66" s="24"/>
      <c r="D66" s="49"/>
      <c r="E66" s="24"/>
      <c r="F66" s="24"/>
      <c r="G66" s="24"/>
      <c r="H66" s="50"/>
      <c r="I66" s="24"/>
      <c r="J66" s="49"/>
      <c r="K66" s="24"/>
      <c r="L66" s="24"/>
      <c r="M66" s="24"/>
      <c r="N66" s="24"/>
      <c r="O66" s="24"/>
      <c r="P66" s="50"/>
      <c r="Q66" s="24"/>
      <c r="R66" s="23"/>
    </row>
    <row r="67" spans="2:18" ht="13.5">
      <c r="B67" s="22"/>
      <c r="C67" s="24"/>
      <c r="D67" s="49"/>
      <c r="E67" s="24"/>
      <c r="F67" s="24"/>
      <c r="G67" s="24"/>
      <c r="H67" s="50"/>
      <c r="I67" s="24"/>
      <c r="J67" s="49"/>
      <c r="K67" s="24"/>
      <c r="L67" s="24"/>
      <c r="M67" s="24"/>
      <c r="N67" s="24"/>
      <c r="O67" s="24"/>
      <c r="P67" s="50"/>
      <c r="Q67" s="24"/>
      <c r="R67" s="23"/>
    </row>
    <row r="68" spans="2:18" ht="13.5">
      <c r="B68" s="22"/>
      <c r="C68" s="24"/>
      <c r="D68" s="49"/>
      <c r="E68" s="24"/>
      <c r="F68" s="24"/>
      <c r="G68" s="24"/>
      <c r="H68" s="50"/>
      <c r="I68" s="24"/>
      <c r="J68" s="49"/>
      <c r="K68" s="24"/>
      <c r="L68" s="24"/>
      <c r="M68" s="24"/>
      <c r="N68" s="24"/>
      <c r="O68" s="24"/>
      <c r="P68" s="50"/>
      <c r="Q68" s="24"/>
      <c r="R68" s="23"/>
    </row>
    <row r="69" spans="2:18" ht="13.5">
      <c r="B69" s="22"/>
      <c r="C69" s="24"/>
      <c r="D69" s="49"/>
      <c r="E69" s="24"/>
      <c r="F69" s="24"/>
      <c r="G69" s="24"/>
      <c r="H69" s="50"/>
      <c r="I69" s="24"/>
      <c r="J69" s="49"/>
      <c r="K69" s="24"/>
      <c r="L69" s="24"/>
      <c r="M69" s="24"/>
      <c r="N69" s="24"/>
      <c r="O69" s="24"/>
      <c r="P69" s="50"/>
      <c r="Q69" s="24"/>
      <c r="R69" s="23"/>
    </row>
    <row r="70" spans="2:18" s="1" customFormat="1">
      <c r="B70" s="31"/>
      <c r="C70" s="32"/>
      <c r="D70" s="51" t="s">
        <v>47</v>
      </c>
      <c r="E70" s="52"/>
      <c r="F70" s="52"/>
      <c r="G70" s="53" t="s">
        <v>48</v>
      </c>
      <c r="H70" s="54"/>
      <c r="I70" s="32"/>
      <c r="J70" s="51" t="s">
        <v>47</v>
      </c>
      <c r="K70" s="52"/>
      <c r="L70" s="52"/>
      <c r="M70" s="52"/>
      <c r="N70" s="53" t="s">
        <v>48</v>
      </c>
      <c r="O70" s="52"/>
      <c r="P70" s="54"/>
      <c r="Q70" s="32"/>
      <c r="R70" s="33"/>
    </row>
    <row r="71" spans="2:18" s="1" customFormat="1" ht="14.45" customHeight="1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7"/>
    </row>
    <row r="75" spans="2:18" s="1" customFormat="1" ht="6.95" customHeight="1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60"/>
    </row>
    <row r="76" spans="2:18" s="1" customFormat="1" ht="36.950000000000003" customHeight="1">
      <c r="B76" s="31"/>
      <c r="C76" s="157" t="s">
        <v>101</v>
      </c>
      <c r="D76" s="158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33"/>
    </row>
    <row r="77" spans="2:18" s="1" customFormat="1" ht="6.95" customHeight="1"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3"/>
    </row>
    <row r="78" spans="2:18" s="1" customFormat="1" ht="30" customHeight="1">
      <c r="B78" s="31"/>
      <c r="C78" s="28" t="s">
        <v>15</v>
      </c>
      <c r="D78" s="32"/>
      <c r="E78" s="32"/>
      <c r="F78" s="192" t="str">
        <f>F6</f>
        <v>REKONŠTRUKCIA ČOV TYPU 2XPESL25</v>
      </c>
      <c r="G78" s="193"/>
      <c r="H78" s="193"/>
      <c r="I78" s="193"/>
      <c r="J78" s="193"/>
      <c r="K78" s="193"/>
      <c r="L78" s="193"/>
      <c r="M78" s="193"/>
      <c r="N78" s="193"/>
      <c r="O78" s="193"/>
      <c r="P78" s="193"/>
      <c r="Q78" s="32"/>
      <c r="R78" s="33"/>
    </row>
    <row r="79" spans="2:18" s="1" customFormat="1" ht="36.950000000000003" customHeight="1">
      <c r="B79" s="31"/>
      <c r="C79" s="65" t="s">
        <v>97</v>
      </c>
      <c r="D79" s="32"/>
      <c r="E79" s="32"/>
      <c r="F79" s="173" t="str">
        <f>F7</f>
        <v>PS01 - STROJNOTECHNOLOGICKÁ ČASŤ ČOV</v>
      </c>
      <c r="G79" s="194"/>
      <c r="H79" s="194"/>
      <c r="I79" s="194"/>
      <c r="J79" s="194"/>
      <c r="K79" s="194"/>
      <c r="L79" s="194"/>
      <c r="M79" s="194"/>
      <c r="N79" s="194"/>
      <c r="O79" s="194"/>
      <c r="P79" s="194"/>
      <c r="Q79" s="32"/>
      <c r="R79" s="33"/>
    </row>
    <row r="80" spans="2:18" s="1" customFormat="1" ht="6.95" customHeight="1">
      <c r="B80" s="31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3"/>
    </row>
    <row r="81" spans="2:47" s="1" customFormat="1" ht="18" customHeight="1">
      <c r="B81" s="31"/>
      <c r="C81" s="28" t="s">
        <v>19</v>
      </c>
      <c r="D81" s="32"/>
      <c r="E81" s="32"/>
      <c r="F81" s="26" t="str">
        <f>F9</f>
        <v xml:space="preserve"> </v>
      </c>
      <c r="G81" s="32"/>
      <c r="H81" s="32"/>
      <c r="I81" s="32"/>
      <c r="J81" s="32"/>
      <c r="K81" s="28" t="s">
        <v>21</v>
      </c>
      <c r="L81" s="32"/>
      <c r="M81" s="195" t="str">
        <f>IF(O9="","",O9)</f>
        <v/>
      </c>
      <c r="N81" s="195"/>
      <c r="O81" s="195"/>
      <c r="P81" s="195"/>
      <c r="Q81" s="32"/>
      <c r="R81" s="33"/>
    </row>
    <row r="82" spans="2:47" s="1" customFormat="1" ht="6.95" customHeight="1">
      <c r="B82" s="31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3"/>
    </row>
    <row r="83" spans="2:47" s="1" customFormat="1">
      <c r="B83" s="31"/>
      <c r="C83" s="28" t="s">
        <v>22</v>
      </c>
      <c r="D83" s="32"/>
      <c r="E83" s="32"/>
      <c r="F83" s="26" t="str">
        <f>E12</f>
        <v xml:space="preserve"> </v>
      </c>
      <c r="G83" s="32"/>
      <c r="H83" s="32"/>
      <c r="I83" s="32"/>
      <c r="J83" s="32"/>
      <c r="K83" s="28" t="s">
        <v>26</v>
      </c>
      <c r="L83" s="32"/>
      <c r="M83" s="159" t="str">
        <f>E18</f>
        <v>Ing. Milan Bizub, MARMI s.r.o.</v>
      </c>
      <c r="N83" s="159"/>
      <c r="O83" s="159"/>
      <c r="P83" s="159"/>
      <c r="Q83" s="159"/>
      <c r="R83" s="33"/>
    </row>
    <row r="84" spans="2:47" s="1" customFormat="1" ht="14.45" customHeight="1">
      <c r="B84" s="31"/>
      <c r="C84" s="28" t="s">
        <v>25</v>
      </c>
      <c r="D84" s="32"/>
      <c r="E84" s="32"/>
      <c r="F84" s="26" t="str">
        <f>IF(E15="","",E15)</f>
        <v xml:space="preserve"> </v>
      </c>
      <c r="G84" s="32"/>
      <c r="H84" s="32"/>
      <c r="I84" s="32"/>
      <c r="J84" s="32"/>
      <c r="K84" s="28" t="s">
        <v>30</v>
      </c>
      <c r="L84" s="32"/>
      <c r="M84" s="159" t="str">
        <f>E21</f>
        <v xml:space="preserve"> </v>
      </c>
      <c r="N84" s="159"/>
      <c r="O84" s="159"/>
      <c r="P84" s="159"/>
      <c r="Q84" s="159"/>
      <c r="R84" s="33"/>
    </row>
    <row r="85" spans="2:47" s="1" customFormat="1" ht="10.35" customHeight="1">
      <c r="B85" s="31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3"/>
    </row>
    <row r="86" spans="2:47" s="1" customFormat="1" ht="29.25" customHeight="1">
      <c r="B86" s="31"/>
      <c r="C86" s="200" t="s">
        <v>102</v>
      </c>
      <c r="D86" s="201"/>
      <c r="E86" s="201"/>
      <c r="F86" s="201"/>
      <c r="G86" s="201"/>
      <c r="H86" s="100"/>
      <c r="I86" s="100"/>
      <c r="J86" s="100"/>
      <c r="K86" s="100"/>
      <c r="L86" s="100"/>
      <c r="M86" s="100"/>
      <c r="N86" s="200" t="s">
        <v>103</v>
      </c>
      <c r="O86" s="201"/>
      <c r="P86" s="201"/>
      <c r="Q86" s="201"/>
      <c r="R86" s="33"/>
    </row>
    <row r="87" spans="2:47" s="1" customFormat="1" ht="10.35" customHeight="1">
      <c r="B87" s="31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3"/>
    </row>
    <row r="88" spans="2:47" s="1" customFormat="1" ht="29.25" customHeight="1">
      <c r="B88" s="31"/>
      <c r="C88" s="108" t="s">
        <v>104</v>
      </c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188"/>
      <c r="O88" s="202"/>
      <c r="P88" s="202"/>
      <c r="Q88" s="202"/>
      <c r="R88" s="33"/>
      <c r="AU88" s="18" t="s">
        <v>105</v>
      </c>
    </row>
    <row r="89" spans="2:47" s="1" customFormat="1" ht="21.75" customHeight="1">
      <c r="B89" s="31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3"/>
    </row>
    <row r="90" spans="2:47" s="1" customFormat="1" ht="29.25" customHeight="1">
      <c r="B90" s="31"/>
      <c r="C90" s="108" t="s">
        <v>117</v>
      </c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202"/>
      <c r="O90" s="207"/>
      <c r="P90" s="207"/>
      <c r="Q90" s="207"/>
      <c r="R90" s="33"/>
      <c r="T90" s="117"/>
      <c r="U90" s="118" t="s">
        <v>35</v>
      </c>
    </row>
    <row r="91" spans="2:47" s="1" customFormat="1" ht="18" customHeight="1">
      <c r="B91" s="31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3"/>
    </row>
    <row r="92" spans="2:47" s="1" customFormat="1" ht="29.25" customHeight="1">
      <c r="B92" s="31"/>
      <c r="C92" s="99" t="s">
        <v>90</v>
      </c>
      <c r="D92" s="100"/>
      <c r="E92" s="100"/>
      <c r="F92" s="100"/>
      <c r="G92" s="100"/>
      <c r="H92" s="100"/>
      <c r="I92" s="100"/>
      <c r="J92" s="100"/>
      <c r="K92" s="100"/>
      <c r="L92" s="189"/>
      <c r="M92" s="189"/>
      <c r="N92" s="189"/>
      <c r="O92" s="189"/>
      <c r="P92" s="189"/>
      <c r="Q92" s="189"/>
      <c r="R92" s="33"/>
    </row>
    <row r="93" spans="2:47" s="1" customFormat="1" ht="6.95" customHeight="1">
      <c r="B93" s="55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7"/>
    </row>
    <row r="97" spans="2:65" s="1" customFormat="1" ht="6.95" customHeight="1">
      <c r="B97" s="58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60"/>
    </row>
    <row r="98" spans="2:65" s="1" customFormat="1" ht="36.950000000000003" customHeight="1">
      <c r="B98" s="31"/>
      <c r="C98" s="157" t="s">
        <v>118</v>
      </c>
      <c r="D98" s="194"/>
      <c r="E98" s="194"/>
      <c r="F98" s="194"/>
      <c r="G98" s="194"/>
      <c r="H98" s="194"/>
      <c r="I98" s="194"/>
      <c r="J98" s="194"/>
      <c r="K98" s="194"/>
      <c r="L98" s="194"/>
      <c r="M98" s="194"/>
      <c r="N98" s="194"/>
      <c r="O98" s="194"/>
      <c r="P98" s="194"/>
      <c r="Q98" s="194"/>
      <c r="R98" s="33"/>
    </row>
    <row r="99" spans="2:65" s="1" customFormat="1" ht="6.95" customHeight="1">
      <c r="B99" s="31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3"/>
    </row>
    <row r="100" spans="2:65" s="1" customFormat="1" ht="30" customHeight="1">
      <c r="B100" s="31"/>
      <c r="C100" s="28" t="s">
        <v>15</v>
      </c>
      <c r="D100" s="32"/>
      <c r="E100" s="32"/>
      <c r="F100" s="192" t="str">
        <f>F6</f>
        <v>REKONŠTRUKCIA ČOV TYPU 2XPESL25</v>
      </c>
      <c r="G100" s="193"/>
      <c r="H100" s="193"/>
      <c r="I100" s="193"/>
      <c r="J100" s="193"/>
      <c r="K100" s="193"/>
      <c r="L100" s="193"/>
      <c r="M100" s="193"/>
      <c r="N100" s="193"/>
      <c r="O100" s="193"/>
      <c r="P100" s="193"/>
      <c r="Q100" s="32"/>
      <c r="R100" s="33"/>
    </row>
    <row r="101" spans="2:65" s="1" customFormat="1" ht="36.950000000000003" customHeight="1">
      <c r="B101" s="31"/>
      <c r="C101" s="65" t="s">
        <v>97</v>
      </c>
      <c r="D101" s="32"/>
      <c r="E101" s="32"/>
      <c r="F101" s="173" t="str">
        <f>F7</f>
        <v>PS01 - STROJNOTECHNOLOGICKÁ ČASŤ ČOV</v>
      </c>
      <c r="G101" s="194"/>
      <c r="H101" s="194"/>
      <c r="I101" s="194"/>
      <c r="J101" s="194"/>
      <c r="K101" s="194"/>
      <c r="L101" s="194"/>
      <c r="M101" s="194"/>
      <c r="N101" s="194"/>
      <c r="O101" s="194"/>
      <c r="P101" s="194"/>
      <c r="Q101" s="32"/>
      <c r="R101" s="33"/>
    </row>
    <row r="102" spans="2:65" s="1" customFormat="1" ht="6.95" customHeight="1">
      <c r="B102" s="31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3"/>
    </row>
    <row r="103" spans="2:65" s="1" customFormat="1" ht="18" customHeight="1">
      <c r="B103" s="31"/>
      <c r="C103" s="28" t="s">
        <v>19</v>
      </c>
      <c r="D103" s="32"/>
      <c r="E103" s="32"/>
      <c r="F103" s="26" t="str">
        <f>F9</f>
        <v xml:space="preserve"> </v>
      </c>
      <c r="G103" s="32"/>
      <c r="H103" s="32"/>
      <c r="I103" s="32"/>
      <c r="J103" s="32"/>
      <c r="K103" s="28" t="s">
        <v>21</v>
      </c>
      <c r="L103" s="32"/>
      <c r="M103" s="195" t="str">
        <f>IF(O9="","",O9)</f>
        <v/>
      </c>
      <c r="N103" s="195"/>
      <c r="O103" s="195"/>
      <c r="P103" s="195"/>
      <c r="Q103" s="32"/>
      <c r="R103" s="33"/>
    </row>
    <row r="104" spans="2:65" s="1" customFormat="1" ht="6.95" customHeight="1">
      <c r="B104" s="31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3"/>
    </row>
    <row r="105" spans="2:65" s="1" customFormat="1">
      <c r="B105" s="31"/>
      <c r="C105" s="28" t="s">
        <v>22</v>
      </c>
      <c r="D105" s="32"/>
      <c r="E105" s="32"/>
      <c r="F105" s="26" t="str">
        <f>E12</f>
        <v xml:space="preserve"> </v>
      </c>
      <c r="G105" s="32"/>
      <c r="H105" s="32"/>
      <c r="I105" s="32"/>
      <c r="J105" s="32"/>
      <c r="K105" s="28" t="s">
        <v>26</v>
      </c>
      <c r="L105" s="32"/>
      <c r="M105" s="159" t="str">
        <f>E18</f>
        <v>Ing. Milan Bizub, MARMI s.r.o.</v>
      </c>
      <c r="N105" s="159"/>
      <c r="O105" s="159"/>
      <c r="P105" s="159"/>
      <c r="Q105" s="159"/>
      <c r="R105" s="33"/>
    </row>
    <row r="106" spans="2:65" s="1" customFormat="1" ht="14.45" customHeight="1">
      <c r="B106" s="31"/>
      <c r="C106" s="28" t="s">
        <v>25</v>
      </c>
      <c r="D106" s="32"/>
      <c r="E106" s="32"/>
      <c r="F106" s="26" t="str">
        <f>IF(E15="","",E15)</f>
        <v xml:space="preserve"> </v>
      </c>
      <c r="G106" s="32"/>
      <c r="H106" s="32"/>
      <c r="I106" s="32"/>
      <c r="J106" s="32"/>
      <c r="K106" s="28" t="s">
        <v>30</v>
      </c>
      <c r="L106" s="32"/>
      <c r="M106" s="159" t="str">
        <f>E21</f>
        <v xml:space="preserve"> </v>
      </c>
      <c r="N106" s="159"/>
      <c r="O106" s="159"/>
      <c r="P106" s="159"/>
      <c r="Q106" s="159"/>
      <c r="R106" s="33"/>
    </row>
    <row r="107" spans="2:65" s="1" customFormat="1" ht="10.35" customHeight="1">
      <c r="B107" s="31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3"/>
    </row>
    <row r="108" spans="2:65" s="8" customFormat="1" ht="29.25" customHeight="1">
      <c r="B108" s="119"/>
      <c r="C108" s="120" t="s">
        <v>119</v>
      </c>
      <c r="D108" s="121" t="s">
        <v>120</v>
      </c>
      <c r="E108" s="121" t="s">
        <v>53</v>
      </c>
      <c r="F108" s="208" t="s">
        <v>121</v>
      </c>
      <c r="G108" s="208"/>
      <c r="H108" s="208"/>
      <c r="I108" s="208"/>
      <c r="J108" s="121" t="s">
        <v>122</v>
      </c>
      <c r="K108" s="121" t="s">
        <v>123</v>
      </c>
      <c r="L108" s="208" t="s">
        <v>124</v>
      </c>
      <c r="M108" s="208"/>
      <c r="N108" s="208" t="s">
        <v>103</v>
      </c>
      <c r="O108" s="208"/>
      <c r="P108" s="208"/>
      <c r="Q108" s="209"/>
      <c r="R108" s="122"/>
      <c r="T108" s="72" t="s">
        <v>125</v>
      </c>
      <c r="U108" s="73" t="s">
        <v>35</v>
      </c>
      <c r="V108" s="73" t="s">
        <v>126</v>
      </c>
      <c r="W108" s="73" t="s">
        <v>127</v>
      </c>
      <c r="X108" s="73" t="s">
        <v>128</v>
      </c>
      <c r="Y108" s="73" t="s">
        <v>129</v>
      </c>
      <c r="Z108" s="73" t="s">
        <v>130</v>
      </c>
      <c r="AA108" s="74" t="s">
        <v>131</v>
      </c>
    </row>
    <row r="109" spans="2:65" s="1" customFormat="1" ht="29.25" customHeight="1">
      <c r="B109" s="31"/>
      <c r="C109" s="76" t="s">
        <v>99</v>
      </c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225"/>
      <c r="O109" s="226"/>
      <c r="P109" s="226"/>
      <c r="Q109" s="226"/>
      <c r="R109" s="33"/>
      <c r="T109" s="75"/>
      <c r="U109" s="47"/>
      <c r="V109" s="47"/>
      <c r="W109" s="123">
        <f>SUM(W110:W148)</f>
        <v>0</v>
      </c>
      <c r="X109" s="47"/>
      <c r="Y109" s="123">
        <f>SUM(Y110:Y148)</f>
        <v>0</v>
      </c>
      <c r="Z109" s="47"/>
      <c r="AA109" s="124">
        <f>SUM(AA110:AA148)</f>
        <v>0</v>
      </c>
      <c r="AT109" s="18" t="s">
        <v>70</v>
      </c>
      <c r="AU109" s="18" t="s">
        <v>105</v>
      </c>
      <c r="BK109" s="125">
        <f>SUM(BK110:BK148)</f>
        <v>0</v>
      </c>
    </row>
    <row r="110" spans="2:65" s="1" customFormat="1" ht="25.5" customHeight="1">
      <c r="B110" s="137"/>
      <c r="C110" s="138" t="s">
        <v>79</v>
      </c>
      <c r="D110" s="138" t="s">
        <v>133</v>
      </c>
      <c r="E110" s="139" t="s">
        <v>79</v>
      </c>
      <c r="F110" s="210" t="s">
        <v>256</v>
      </c>
      <c r="G110" s="210"/>
      <c r="H110" s="210"/>
      <c r="I110" s="210"/>
      <c r="J110" s="140" t="s">
        <v>213</v>
      </c>
      <c r="K110" s="141">
        <v>2</v>
      </c>
      <c r="L110" s="211"/>
      <c r="M110" s="211"/>
      <c r="N110" s="211"/>
      <c r="O110" s="211"/>
      <c r="P110" s="211"/>
      <c r="Q110" s="211"/>
      <c r="R110" s="142"/>
      <c r="T110" s="143" t="s">
        <v>5</v>
      </c>
      <c r="U110" s="40" t="s">
        <v>38</v>
      </c>
      <c r="V110" s="144">
        <v>0</v>
      </c>
      <c r="W110" s="144">
        <f t="shared" ref="W110:W148" si="0">V110*K110</f>
        <v>0</v>
      </c>
      <c r="X110" s="144">
        <v>0</v>
      </c>
      <c r="Y110" s="144">
        <f t="shared" ref="Y110:Y148" si="1">X110*K110</f>
        <v>0</v>
      </c>
      <c r="Z110" s="144">
        <v>0</v>
      </c>
      <c r="AA110" s="145">
        <f t="shared" ref="AA110:AA148" si="2">Z110*K110</f>
        <v>0</v>
      </c>
      <c r="AR110" s="18" t="s">
        <v>137</v>
      </c>
      <c r="AT110" s="18" t="s">
        <v>133</v>
      </c>
      <c r="AU110" s="18" t="s">
        <v>71</v>
      </c>
      <c r="AY110" s="18" t="s">
        <v>132</v>
      </c>
      <c r="BE110" s="146">
        <f t="shared" ref="BE110:BE148" si="3">IF(U110="základná",N110,0)</f>
        <v>0</v>
      </c>
      <c r="BF110" s="146">
        <f t="shared" ref="BF110:BF148" si="4">IF(U110="znížená",N110,0)</f>
        <v>0</v>
      </c>
      <c r="BG110" s="146">
        <f t="shared" ref="BG110:BG148" si="5">IF(U110="zákl. prenesená",N110,0)</f>
        <v>0</v>
      </c>
      <c r="BH110" s="146">
        <f t="shared" ref="BH110:BH148" si="6">IF(U110="zníž. prenesená",N110,0)</f>
        <v>0</v>
      </c>
      <c r="BI110" s="146">
        <f t="shared" ref="BI110:BI148" si="7">IF(U110="nulová",N110,0)</f>
        <v>0</v>
      </c>
      <c r="BJ110" s="18" t="s">
        <v>138</v>
      </c>
      <c r="BK110" s="147">
        <f t="shared" ref="BK110:BK148" si="8">ROUND(L110*K110,3)</f>
        <v>0</v>
      </c>
      <c r="BL110" s="18" t="s">
        <v>137</v>
      </c>
      <c r="BM110" s="18" t="s">
        <v>257</v>
      </c>
    </row>
    <row r="111" spans="2:65" s="1" customFormat="1" ht="16.5" customHeight="1">
      <c r="B111" s="137"/>
      <c r="C111" s="138" t="s">
        <v>170</v>
      </c>
      <c r="D111" s="138" t="s">
        <v>133</v>
      </c>
      <c r="E111" s="139" t="s">
        <v>170</v>
      </c>
      <c r="F111" s="210" t="s">
        <v>258</v>
      </c>
      <c r="G111" s="210"/>
      <c r="H111" s="210"/>
      <c r="I111" s="210"/>
      <c r="J111" s="140" t="s">
        <v>213</v>
      </c>
      <c r="K111" s="141">
        <v>8</v>
      </c>
      <c r="L111" s="211"/>
      <c r="M111" s="211"/>
      <c r="N111" s="211"/>
      <c r="O111" s="211"/>
      <c r="P111" s="211"/>
      <c r="Q111" s="211"/>
      <c r="R111" s="142"/>
      <c r="T111" s="143" t="s">
        <v>5</v>
      </c>
      <c r="U111" s="40" t="s">
        <v>38</v>
      </c>
      <c r="V111" s="144">
        <v>0</v>
      </c>
      <c r="W111" s="144">
        <f t="shared" si="0"/>
        <v>0</v>
      </c>
      <c r="X111" s="144">
        <v>0</v>
      </c>
      <c r="Y111" s="144">
        <f t="shared" si="1"/>
        <v>0</v>
      </c>
      <c r="Z111" s="144">
        <v>0</v>
      </c>
      <c r="AA111" s="145">
        <f t="shared" si="2"/>
        <v>0</v>
      </c>
      <c r="AR111" s="18" t="s">
        <v>137</v>
      </c>
      <c r="AT111" s="18" t="s">
        <v>133</v>
      </c>
      <c r="AU111" s="18" t="s">
        <v>71</v>
      </c>
      <c r="AY111" s="18" t="s">
        <v>132</v>
      </c>
      <c r="BE111" s="146">
        <f t="shared" si="3"/>
        <v>0</v>
      </c>
      <c r="BF111" s="146">
        <f t="shared" si="4"/>
        <v>0</v>
      </c>
      <c r="BG111" s="146">
        <f t="shared" si="5"/>
        <v>0</v>
      </c>
      <c r="BH111" s="146">
        <f t="shared" si="6"/>
        <v>0</v>
      </c>
      <c r="BI111" s="146">
        <f t="shared" si="7"/>
        <v>0</v>
      </c>
      <c r="BJ111" s="18" t="s">
        <v>138</v>
      </c>
      <c r="BK111" s="147">
        <f t="shared" si="8"/>
        <v>0</v>
      </c>
      <c r="BL111" s="18" t="s">
        <v>137</v>
      </c>
      <c r="BM111" s="18" t="s">
        <v>259</v>
      </c>
    </row>
    <row r="112" spans="2:65" s="1" customFormat="1" ht="25.5" customHeight="1">
      <c r="B112" s="137"/>
      <c r="C112" s="138" t="s">
        <v>174</v>
      </c>
      <c r="D112" s="138" t="s">
        <v>133</v>
      </c>
      <c r="E112" s="139" t="s">
        <v>174</v>
      </c>
      <c r="F112" s="210" t="s">
        <v>260</v>
      </c>
      <c r="G112" s="210"/>
      <c r="H112" s="210"/>
      <c r="I112" s="210"/>
      <c r="J112" s="140" t="s">
        <v>207</v>
      </c>
      <c r="K112" s="141">
        <v>4.5999999999999996</v>
      </c>
      <c r="L112" s="211"/>
      <c r="M112" s="211"/>
      <c r="N112" s="211"/>
      <c r="O112" s="211"/>
      <c r="P112" s="211"/>
      <c r="Q112" s="211"/>
      <c r="R112" s="142"/>
      <c r="T112" s="143" t="s">
        <v>5</v>
      </c>
      <c r="U112" s="40" t="s">
        <v>38</v>
      </c>
      <c r="V112" s="144">
        <v>0</v>
      </c>
      <c r="W112" s="144">
        <f t="shared" si="0"/>
        <v>0</v>
      </c>
      <c r="X112" s="144">
        <v>0</v>
      </c>
      <c r="Y112" s="144">
        <f t="shared" si="1"/>
        <v>0</v>
      </c>
      <c r="Z112" s="144">
        <v>0</v>
      </c>
      <c r="AA112" s="145">
        <f t="shared" si="2"/>
        <v>0</v>
      </c>
      <c r="AR112" s="18" t="s">
        <v>137</v>
      </c>
      <c r="AT112" s="18" t="s">
        <v>133</v>
      </c>
      <c r="AU112" s="18" t="s">
        <v>71</v>
      </c>
      <c r="AY112" s="18" t="s">
        <v>132</v>
      </c>
      <c r="BE112" s="146">
        <f t="shared" si="3"/>
        <v>0</v>
      </c>
      <c r="BF112" s="146">
        <f t="shared" si="4"/>
        <v>0</v>
      </c>
      <c r="BG112" s="146">
        <f t="shared" si="5"/>
        <v>0</v>
      </c>
      <c r="BH112" s="146">
        <f t="shared" si="6"/>
        <v>0</v>
      </c>
      <c r="BI112" s="146">
        <f t="shared" si="7"/>
        <v>0</v>
      </c>
      <c r="BJ112" s="18" t="s">
        <v>138</v>
      </c>
      <c r="BK112" s="147">
        <f t="shared" si="8"/>
        <v>0</v>
      </c>
      <c r="BL112" s="18" t="s">
        <v>137</v>
      </c>
      <c r="BM112" s="18" t="s">
        <v>261</v>
      </c>
    </row>
    <row r="113" spans="2:65" s="1" customFormat="1" ht="16.5" customHeight="1">
      <c r="B113" s="137"/>
      <c r="C113" s="138" t="s">
        <v>179</v>
      </c>
      <c r="D113" s="138" t="s">
        <v>133</v>
      </c>
      <c r="E113" s="139" t="s">
        <v>179</v>
      </c>
      <c r="F113" s="210" t="s">
        <v>262</v>
      </c>
      <c r="G113" s="210"/>
      <c r="H113" s="210"/>
      <c r="I113" s="210"/>
      <c r="J113" s="140" t="s">
        <v>213</v>
      </c>
      <c r="K113" s="141">
        <v>2</v>
      </c>
      <c r="L113" s="211"/>
      <c r="M113" s="211"/>
      <c r="N113" s="211"/>
      <c r="O113" s="211"/>
      <c r="P113" s="211"/>
      <c r="Q113" s="211"/>
      <c r="R113" s="142"/>
      <c r="T113" s="143" t="s">
        <v>5</v>
      </c>
      <c r="U113" s="40" t="s">
        <v>38</v>
      </c>
      <c r="V113" s="144">
        <v>0</v>
      </c>
      <c r="W113" s="144">
        <f t="shared" si="0"/>
        <v>0</v>
      </c>
      <c r="X113" s="144">
        <v>0</v>
      </c>
      <c r="Y113" s="144">
        <f t="shared" si="1"/>
        <v>0</v>
      </c>
      <c r="Z113" s="144">
        <v>0</v>
      </c>
      <c r="AA113" s="145">
        <f t="shared" si="2"/>
        <v>0</v>
      </c>
      <c r="AR113" s="18" t="s">
        <v>137</v>
      </c>
      <c r="AT113" s="18" t="s">
        <v>133</v>
      </c>
      <c r="AU113" s="18" t="s">
        <v>71</v>
      </c>
      <c r="AY113" s="18" t="s">
        <v>132</v>
      </c>
      <c r="BE113" s="146">
        <f t="shared" si="3"/>
        <v>0</v>
      </c>
      <c r="BF113" s="146">
        <f t="shared" si="4"/>
        <v>0</v>
      </c>
      <c r="BG113" s="146">
        <f t="shared" si="5"/>
        <v>0</v>
      </c>
      <c r="BH113" s="146">
        <f t="shared" si="6"/>
        <v>0</v>
      </c>
      <c r="BI113" s="146">
        <f t="shared" si="7"/>
        <v>0</v>
      </c>
      <c r="BJ113" s="18" t="s">
        <v>138</v>
      </c>
      <c r="BK113" s="147">
        <f t="shared" si="8"/>
        <v>0</v>
      </c>
      <c r="BL113" s="18" t="s">
        <v>137</v>
      </c>
      <c r="BM113" s="18" t="s">
        <v>263</v>
      </c>
    </row>
    <row r="114" spans="2:65" s="1" customFormat="1" ht="16.5" customHeight="1">
      <c r="B114" s="137"/>
      <c r="C114" s="138" t="s">
        <v>183</v>
      </c>
      <c r="D114" s="138" t="s">
        <v>133</v>
      </c>
      <c r="E114" s="139" t="s">
        <v>183</v>
      </c>
      <c r="F114" s="210" t="s">
        <v>264</v>
      </c>
      <c r="G114" s="210"/>
      <c r="H114" s="210"/>
      <c r="I114" s="210"/>
      <c r="J114" s="140" t="s">
        <v>213</v>
      </c>
      <c r="K114" s="141">
        <v>2</v>
      </c>
      <c r="L114" s="211"/>
      <c r="M114" s="211"/>
      <c r="N114" s="211"/>
      <c r="O114" s="211"/>
      <c r="P114" s="211"/>
      <c r="Q114" s="211"/>
      <c r="R114" s="142"/>
      <c r="T114" s="143" t="s">
        <v>5</v>
      </c>
      <c r="U114" s="40" t="s">
        <v>38</v>
      </c>
      <c r="V114" s="144">
        <v>0</v>
      </c>
      <c r="W114" s="144">
        <f t="shared" si="0"/>
        <v>0</v>
      </c>
      <c r="X114" s="144">
        <v>0</v>
      </c>
      <c r="Y114" s="144">
        <f t="shared" si="1"/>
        <v>0</v>
      </c>
      <c r="Z114" s="144">
        <v>0</v>
      </c>
      <c r="AA114" s="145">
        <f t="shared" si="2"/>
        <v>0</v>
      </c>
      <c r="AR114" s="18" t="s">
        <v>137</v>
      </c>
      <c r="AT114" s="18" t="s">
        <v>133</v>
      </c>
      <c r="AU114" s="18" t="s">
        <v>71</v>
      </c>
      <c r="AY114" s="18" t="s">
        <v>132</v>
      </c>
      <c r="BE114" s="146">
        <f t="shared" si="3"/>
        <v>0</v>
      </c>
      <c r="BF114" s="146">
        <f t="shared" si="4"/>
        <v>0</v>
      </c>
      <c r="BG114" s="146">
        <f t="shared" si="5"/>
        <v>0</v>
      </c>
      <c r="BH114" s="146">
        <f t="shared" si="6"/>
        <v>0</v>
      </c>
      <c r="BI114" s="146">
        <f t="shared" si="7"/>
        <v>0</v>
      </c>
      <c r="BJ114" s="18" t="s">
        <v>138</v>
      </c>
      <c r="BK114" s="147">
        <f t="shared" si="8"/>
        <v>0</v>
      </c>
      <c r="BL114" s="18" t="s">
        <v>137</v>
      </c>
      <c r="BM114" s="18" t="s">
        <v>265</v>
      </c>
    </row>
    <row r="115" spans="2:65" s="1" customFormat="1" ht="25.5" customHeight="1">
      <c r="B115" s="137"/>
      <c r="C115" s="138" t="s">
        <v>187</v>
      </c>
      <c r="D115" s="138" t="s">
        <v>133</v>
      </c>
      <c r="E115" s="139" t="s">
        <v>187</v>
      </c>
      <c r="F115" s="210" t="s">
        <v>266</v>
      </c>
      <c r="G115" s="210"/>
      <c r="H115" s="210"/>
      <c r="I115" s="210"/>
      <c r="J115" s="140" t="s">
        <v>213</v>
      </c>
      <c r="K115" s="141">
        <v>2</v>
      </c>
      <c r="L115" s="211"/>
      <c r="M115" s="211"/>
      <c r="N115" s="211"/>
      <c r="O115" s="211"/>
      <c r="P115" s="211"/>
      <c r="Q115" s="211"/>
      <c r="R115" s="142"/>
      <c r="T115" s="143" t="s">
        <v>5</v>
      </c>
      <c r="U115" s="40" t="s">
        <v>38</v>
      </c>
      <c r="V115" s="144">
        <v>0</v>
      </c>
      <c r="W115" s="144">
        <f t="shared" si="0"/>
        <v>0</v>
      </c>
      <c r="X115" s="144">
        <v>0</v>
      </c>
      <c r="Y115" s="144">
        <f t="shared" si="1"/>
        <v>0</v>
      </c>
      <c r="Z115" s="144">
        <v>0</v>
      </c>
      <c r="AA115" s="145">
        <f t="shared" si="2"/>
        <v>0</v>
      </c>
      <c r="AR115" s="18" t="s">
        <v>137</v>
      </c>
      <c r="AT115" s="18" t="s">
        <v>133</v>
      </c>
      <c r="AU115" s="18" t="s">
        <v>71</v>
      </c>
      <c r="AY115" s="18" t="s">
        <v>132</v>
      </c>
      <c r="BE115" s="146">
        <f t="shared" si="3"/>
        <v>0</v>
      </c>
      <c r="BF115" s="146">
        <f t="shared" si="4"/>
        <v>0</v>
      </c>
      <c r="BG115" s="146">
        <f t="shared" si="5"/>
        <v>0</v>
      </c>
      <c r="BH115" s="146">
        <f t="shared" si="6"/>
        <v>0</v>
      </c>
      <c r="BI115" s="146">
        <f t="shared" si="7"/>
        <v>0</v>
      </c>
      <c r="BJ115" s="18" t="s">
        <v>138</v>
      </c>
      <c r="BK115" s="147">
        <f t="shared" si="8"/>
        <v>0</v>
      </c>
      <c r="BL115" s="18" t="s">
        <v>137</v>
      </c>
      <c r="BM115" s="18" t="s">
        <v>267</v>
      </c>
    </row>
    <row r="116" spans="2:65" s="1" customFormat="1" ht="16.5" customHeight="1">
      <c r="B116" s="137"/>
      <c r="C116" s="138" t="s">
        <v>191</v>
      </c>
      <c r="D116" s="138" t="s">
        <v>133</v>
      </c>
      <c r="E116" s="139" t="s">
        <v>191</v>
      </c>
      <c r="F116" s="210" t="s">
        <v>268</v>
      </c>
      <c r="G116" s="210"/>
      <c r="H116" s="210"/>
      <c r="I116" s="210"/>
      <c r="J116" s="140" t="s">
        <v>207</v>
      </c>
      <c r="K116" s="141">
        <v>7.8</v>
      </c>
      <c r="L116" s="211"/>
      <c r="M116" s="211"/>
      <c r="N116" s="211"/>
      <c r="O116" s="211"/>
      <c r="P116" s="211"/>
      <c r="Q116" s="211"/>
      <c r="R116" s="142"/>
      <c r="T116" s="143" t="s">
        <v>5</v>
      </c>
      <c r="U116" s="40" t="s">
        <v>38</v>
      </c>
      <c r="V116" s="144">
        <v>0</v>
      </c>
      <c r="W116" s="144">
        <f t="shared" si="0"/>
        <v>0</v>
      </c>
      <c r="X116" s="144">
        <v>0</v>
      </c>
      <c r="Y116" s="144">
        <f t="shared" si="1"/>
        <v>0</v>
      </c>
      <c r="Z116" s="144">
        <v>0</v>
      </c>
      <c r="AA116" s="145">
        <f t="shared" si="2"/>
        <v>0</v>
      </c>
      <c r="AR116" s="18" t="s">
        <v>137</v>
      </c>
      <c r="AT116" s="18" t="s">
        <v>133</v>
      </c>
      <c r="AU116" s="18" t="s">
        <v>71</v>
      </c>
      <c r="AY116" s="18" t="s">
        <v>132</v>
      </c>
      <c r="BE116" s="146">
        <f t="shared" si="3"/>
        <v>0</v>
      </c>
      <c r="BF116" s="146">
        <f t="shared" si="4"/>
        <v>0</v>
      </c>
      <c r="BG116" s="146">
        <f t="shared" si="5"/>
        <v>0</v>
      </c>
      <c r="BH116" s="146">
        <f t="shared" si="6"/>
        <v>0</v>
      </c>
      <c r="BI116" s="146">
        <f t="shared" si="7"/>
        <v>0</v>
      </c>
      <c r="BJ116" s="18" t="s">
        <v>138</v>
      </c>
      <c r="BK116" s="147">
        <f t="shared" si="8"/>
        <v>0</v>
      </c>
      <c r="BL116" s="18" t="s">
        <v>137</v>
      </c>
      <c r="BM116" s="18" t="s">
        <v>269</v>
      </c>
    </row>
    <row r="117" spans="2:65" s="1" customFormat="1" ht="16.5" customHeight="1">
      <c r="B117" s="137"/>
      <c r="C117" s="138" t="s">
        <v>195</v>
      </c>
      <c r="D117" s="138" t="s">
        <v>133</v>
      </c>
      <c r="E117" s="139" t="s">
        <v>195</v>
      </c>
      <c r="F117" s="210" t="s">
        <v>270</v>
      </c>
      <c r="G117" s="210"/>
      <c r="H117" s="210"/>
      <c r="I117" s="210"/>
      <c r="J117" s="140" t="s">
        <v>213</v>
      </c>
      <c r="K117" s="141">
        <v>6</v>
      </c>
      <c r="L117" s="211"/>
      <c r="M117" s="211"/>
      <c r="N117" s="211"/>
      <c r="O117" s="211"/>
      <c r="P117" s="211"/>
      <c r="Q117" s="211"/>
      <c r="R117" s="142"/>
      <c r="T117" s="143" t="s">
        <v>5</v>
      </c>
      <c r="U117" s="40" t="s">
        <v>38</v>
      </c>
      <c r="V117" s="144">
        <v>0</v>
      </c>
      <c r="W117" s="144">
        <f t="shared" si="0"/>
        <v>0</v>
      </c>
      <c r="X117" s="144">
        <v>0</v>
      </c>
      <c r="Y117" s="144">
        <f t="shared" si="1"/>
        <v>0</v>
      </c>
      <c r="Z117" s="144">
        <v>0</v>
      </c>
      <c r="AA117" s="145">
        <f t="shared" si="2"/>
        <v>0</v>
      </c>
      <c r="AR117" s="18" t="s">
        <v>137</v>
      </c>
      <c r="AT117" s="18" t="s">
        <v>133</v>
      </c>
      <c r="AU117" s="18" t="s">
        <v>71</v>
      </c>
      <c r="AY117" s="18" t="s">
        <v>132</v>
      </c>
      <c r="BE117" s="146">
        <f t="shared" si="3"/>
        <v>0</v>
      </c>
      <c r="BF117" s="146">
        <f t="shared" si="4"/>
        <v>0</v>
      </c>
      <c r="BG117" s="146">
        <f t="shared" si="5"/>
        <v>0</v>
      </c>
      <c r="BH117" s="146">
        <f t="shared" si="6"/>
        <v>0</v>
      </c>
      <c r="BI117" s="146">
        <f t="shared" si="7"/>
        <v>0</v>
      </c>
      <c r="BJ117" s="18" t="s">
        <v>138</v>
      </c>
      <c r="BK117" s="147">
        <f t="shared" si="8"/>
        <v>0</v>
      </c>
      <c r="BL117" s="18" t="s">
        <v>137</v>
      </c>
      <c r="BM117" s="18" t="s">
        <v>271</v>
      </c>
    </row>
    <row r="118" spans="2:65" s="1" customFormat="1" ht="16.5" customHeight="1">
      <c r="B118" s="137"/>
      <c r="C118" s="138" t="s">
        <v>204</v>
      </c>
      <c r="D118" s="138" t="s">
        <v>133</v>
      </c>
      <c r="E118" s="139" t="s">
        <v>204</v>
      </c>
      <c r="F118" s="210" t="s">
        <v>272</v>
      </c>
      <c r="G118" s="210"/>
      <c r="H118" s="210"/>
      <c r="I118" s="210"/>
      <c r="J118" s="140" t="s">
        <v>213</v>
      </c>
      <c r="K118" s="141">
        <v>2</v>
      </c>
      <c r="L118" s="211"/>
      <c r="M118" s="211"/>
      <c r="N118" s="211"/>
      <c r="O118" s="211"/>
      <c r="P118" s="211"/>
      <c r="Q118" s="211"/>
      <c r="R118" s="142"/>
      <c r="T118" s="143" t="s">
        <v>5</v>
      </c>
      <c r="U118" s="40" t="s">
        <v>38</v>
      </c>
      <c r="V118" s="144">
        <v>0</v>
      </c>
      <c r="W118" s="144">
        <f t="shared" si="0"/>
        <v>0</v>
      </c>
      <c r="X118" s="144">
        <v>0</v>
      </c>
      <c r="Y118" s="144">
        <f t="shared" si="1"/>
        <v>0</v>
      </c>
      <c r="Z118" s="144">
        <v>0</v>
      </c>
      <c r="AA118" s="145">
        <f t="shared" si="2"/>
        <v>0</v>
      </c>
      <c r="AR118" s="18" t="s">
        <v>137</v>
      </c>
      <c r="AT118" s="18" t="s">
        <v>133</v>
      </c>
      <c r="AU118" s="18" t="s">
        <v>71</v>
      </c>
      <c r="AY118" s="18" t="s">
        <v>132</v>
      </c>
      <c r="BE118" s="146">
        <f t="shared" si="3"/>
        <v>0</v>
      </c>
      <c r="BF118" s="146">
        <f t="shared" si="4"/>
        <v>0</v>
      </c>
      <c r="BG118" s="146">
        <f t="shared" si="5"/>
        <v>0</v>
      </c>
      <c r="BH118" s="146">
        <f t="shared" si="6"/>
        <v>0</v>
      </c>
      <c r="BI118" s="146">
        <f t="shared" si="7"/>
        <v>0</v>
      </c>
      <c r="BJ118" s="18" t="s">
        <v>138</v>
      </c>
      <c r="BK118" s="147">
        <f t="shared" si="8"/>
        <v>0</v>
      </c>
      <c r="BL118" s="18" t="s">
        <v>137</v>
      </c>
      <c r="BM118" s="18" t="s">
        <v>273</v>
      </c>
    </row>
    <row r="119" spans="2:65" s="1" customFormat="1" ht="16.5" customHeight="1">
      <c r="B119" s="137"/>
      <c r="C119" s="138" t="s">
        <v>209</v>
      </c>
      <c r="D119" s="138" t="s">
        <v>133</v>
      </c>
      <c r="E119" s="139" t="s">
        <v>209</v>
      </c>
      <c r="F119" s="210" t="s">
        <v>274</v>
      </c>
      <c r="G119" s="210"/>
      <c r="H119" s="210"/>
      <c r="I119" s="210"/>
      <c r="J119" s="140" t="s">
        <v>213</v>
      </c>
      <c r="K119" s="141">
        <v>2</v>
      </c>
      <c r="L119" s="211"/>
      <c r="M119" s="211"/>
      <c r="N119" s="211"/>
      <c r="O119" s="211"/>
      <c r="P119" s="211"/>
      <c r="Q119" s="211"/>
      <c r="R119" s="142"/>
      <c r="T119" s="143" t="s">
        <v>5</v>
      </c>
      <c r="U119" s="40" t="s">
        <v>38</v>
      </c>
      <c r="V119" s="144">
        <v>0</v>
      </c>
      <c r="W119" s="144">
        <f t="shared" si="0"/>
        <v>0</v>
      </c>
      <c r="X119" s="144">
        <v>0</v>
      </c>
      <c r="Y119" s="144">
        <f t="shared" si="1"/>
        <v>0</v>
      </c>
      <c r="Z119" s="144">
        <v>0</v>
      </c>
      <c r="AA119" s="145">
        <f t="shared" si="2"/>
        <v>0</v>
      </c>
      <c r="AR119" s="18" t="s">
        <v>137</v>
      </c>
      <c r="AT119" s="18" t="s">
        <v>133</v>
      </c>
      <c r="AU119" s="18" t="s">
        <v>71</v>
      </c>
      <c r="AY119" s="18" t="s">
        <v>132</v>
      </c>
      <c r="BE119" s="146">
        <f t="shared" si="3"/>
        <v>0</v>
      </c>
      <c r="BF119" s="146">
        <f t="shared" si="4"/>
        <v>0</v>
      </c>
      <c r="BG119" s="146">
        <f t="shared" si="5"/>
        <v>0</v>
      </c>
      <c r="BH119" s="146">
        <f t="shared" si="6"/>
        <v>0</v>
      </c>
      <c r="BI119" s="146">
        <f t="shared" si="7"/>
        <v>0</v>
      </c>
      <c r="BJ119" s="18" t="s">
        <v>138</v>
      </c>
      <c r="BK119" s="147">
        <f t="shared" si="8"/>
        <v>0</v>
      </c>
      <c r="BL119" s="18" t="s">
        <v>137</v>
      </c>
      <c r="BM119" s="18" t="s">
        <v>275</v>
      </c>
    </row>
    <row r="120" spans="2:65" s="1" customFormat="1" ht="16.5" customHeight="1">
      <c r="B120" s="137"/>
      <c r="C120" s="138" t="s">
        <v>215</v>
      </c>
      <c r="D120" s="138" t="s">
        <v>133</v>
      </c>
      <c r="E120" s="139" t="s">
        <v>215</v>
      </c>
      <c r="F120" s="210" t="s">
        <v>276</v>
      </c>
      <c r="G120" s="210"/>
      <c r="H120" s="210"/>
      <c r="I120" s="210"/>
      <c r="J120" s="140" t="s">
        <v>213</v>
      </c>
      <c r="K120" s="141">
        <v>2</v>
      </c>
      <c r="L120" s="211"/>
      <c r="M120" s="211"/>
      <c r="N120" s="211"/>
      <c r="O120" s="211"/>
      <c r="P120" s="211"/>
      <c r="Q120" s="211"/>
      <c r="R120" s="142"/>
      <c r="T120" s="143" t="s">
        <v>5</v>
      </c>
      <c r="U120" s="40" t="s">
        <v>38</v>
      </c>
      <c r="V120" s="144">
        <v>0</v>
      </c>
      <c r="W120" s="144">
        <f t="shared" si="0"/>
        <v>0</v>
      </c>
      <c r="X120" s="144">
        <v>0</v>
      </c>
      <c r="Y120" s="144">
        <f t="shared" si="1"/>
        <v>0</v>
      </c>
      <c r="Z120" s="144">
        <v>0</v>
      </c>
      <c r="AA120" s="145">
        <f t="shared" si="2"/>
        <v>0</v>
      </c>
      <c r="AR120" s="18" t="s">
        <v>137</v>
      </c>
      <c r="AT120" s="18" t="s">
        <v>133</v>
      </c>
      <c r="AU120" s="18" t="s">
        <v>71</v>
      </c>
      <c r="AY120" s="18" t="s">
        <v>132</v>
      </c>
      <c r="BE120" s="146">
        <f t="shared" si="3"/>
        <v>0</v>
      </c>
      <c r="BF120" s="146">
        <f t="shared" si="4"/>
        <v>0</v>
      </c>
      <c r="BG120" s="146">
        <f t="shared" si="5"/>
        <v>0</v>
      </c>
      <c r="BH120" s="146">
        <f t="shared" si="6"/>
        <v>0</v>
      </c>
      <c r="BI120" s="146">
        <f t="shared" si="7"/>
        <v>0</v>
      </c>
      <c r="BJ120" s="18" t="s">
        <v>138</v>
      </c>
      <c r="BK120" s="147">
        <f t="shared" si="8"/>
        <v>0</v>
      </c>
      <c r="BL120" s="18" t="s">
        <v>137</v>
      </c>
      <c r="BM120" s="18" t="s">
        <v>277</v>
      </c>
    </row>
    <row r="121" spans="2:65" s="1" customFormat="1" ht="16.5" customHeight="1">
      <c r="B121" s="137"/>
      <c r="C121" s="138" t="s">
        <v>138</v>
      </c>
      <c r="D121" s="138" t="s">
        <v>133</v>
      </c>
      <c r="E121" s="139" t="s">
        <v>138</v>
      </c>
      <c r="F121" s="210" t="s">
        <v>278</v>
      </c>
      <c r="G121" s="210"/>
      <c r="H121" s="210"/>
      <c r="I121" s="210"/>
      <c r="J121" s="140" t="s">
        <v>207</v>
      </c>
      <c r="K121" s="141">
        <v>14</v>
      </c>
      <c r="L121" s="211"/>
      <c r="M121" s="211"/>
      <c r="N121" s="211"/>
      <c r="O121" s="211"/>
      <c r="P121" s="211"/>
      <c r="Q121" s="211"/>
      <c r="R121" s="142"/>
      <c r="T121" s="143" t="s">
        <v>5</v>
      </c>
      <c r="U121" s="40" t="s">
        <v>38</v>
      </c>
      <c r="V121" s="144">
        <v>0</v>
      </c>
      <c r="W121" s="144">
        <f t="shared" si="0"/>
        <v>0</v>
      </c>
      <c r="X121" s="144">
        <v>0</v>
      </c>
      <c r="Y121" s="144">
        <f t="shared" si="1"/>
        <v>0</v>
      </c>
      <c r="Z121" s="144">
        <v>0</v>
      </c>
      <c r="AA121" s="145">
        <f t="shared" si="2"/>
        <v>0</v>
      </c>
      <c r="AR121" s="18" t="s">
        <v>137</v>
      </c>
      <c r="AT121" s="18" t="s">
        <v>133</v>
      </c>
      <c r="AU121" s="18" t="s">
        <v>71</v>
      </c>
      <c r="AY121" s="18" t="s">
        <v>132</v>
      </c>
      <c r="BE121" s="146">
        <f t="shared" si="3"/>
        <v>0</v>
      </c>
      <c r="BF121" s="146">
        <f t="shared" si="4"/>
        <v>0</v>
      </c>
      <c r="BG121" s="146">
        <f t="shared" si="5"/>
        <v>0</v>
      </c>
      <c r="BH121" s="146">
        <f t="shared" si="6"/>
        <v>0</v>
      </c>
      <c r="BI121" s="146">
        <f t="shared" si="7"/>
        <v>0</v>
      </c>
      <c r="BJ121" s="18" t="s">
        <v>138</v>
      </c>
      <c r="BK121" s="147">
        <f t="shared" si="8"/>
        <v>0</v>
      </c>
      <c r="BL121" s="18" t="s">
        <v>137</v>
      </c>
      <c r="BM121" s="18" t="s">
        <v>279</v>
      </c>
    </row>
    <row r="122" spans="2:65" s="1" customFormat="1" ht="16.5" customHeight="1">
      <c r="B122" s="137"/>
      <c r="C122" s="138" t="s">
        <v>10</v>
      </c>
      <c r="D122" s="138" t="s">
        <v>133</v>
      </c>
      <c r="E122" s="139" t="s">
        <v>10</v>
      </c>
      <c r="F122" s="210" t="s">
        <v>280</v>
      </c>
      <c r="G122" s="210"/>
      <c r="H122" s="210"/>
      <c r="I122" s="210"/>
      <c r="J122" s="140" t="s">
        <v>207</v>
      </c>
      <c r="K122" s="141">
        <v>32.4</v>
      </c>
      <c r="L122" s="211"/>
      <c r="M122" s="211"/>
      <c r="N122" s="211"/>
      <c r="O122" s="211"/>
      <c r="P122" s="211"/>
      <c r="Q122" s="211"/>
      <c r="R122" s="142"/>
      <c r="T122" s="143" t="s">
        <v>5</v>
      </c>
      <c r="U122" s="40" t="s">
        <v>38</v>
      </c>
      <c r="V122" s="144">
        <v>0</v>
      </c>
      <c r="W122" s="144">
        <f t="shared" si="0"/>
        <v>0</v>
      </c>
      <c r="X122" s="144">
        <v>0</v>
      </c>
      <c r="Y122" s="144">
        <f t="shared" si="1"/>
        <v>0</v>
      </c>
      <c r="Z122" s="144">
        <v>0</v>
      </c>
      <c r="AA122" s="145">
        <f t="shared" si="2"/>
        <v>0</v>
      </c>
      <c r="AR122" s="18" t="s">
        <v>137</v>
      </c>
      <c r="AT122" s="18" t="s">
        <v>133</v>
      </c>
      <c r="AU122" s="18" t="s">
        <v>71</v>
      </c>
      <c r="AY122" s="18" t="s">
        <v>132</v>
      </c>
      <c r="BE122" s="146">
        <f t="shared" si="3"/>
        <v>0</v>
      </c>
      <c r="BF122" s="146">
        <f t="shared" si="4"/>
        <v>0</v>
      </c>
      <c r="BG122" s="146">
        <f t="shared" si="5"/>
        <v>0</v>
      </c>
      <c r="BH122" s="146">
        <f t="shared" si="6"/>
        <v>0</v>
      </c>
      <c r="BI122" s="146">
        <f t="shared" si="7"/>
        <v>0</v>
      </c>
      <c r="BJ122" s="18" t="s">
        <v>138</v>
      </c>
      <c r="BK122" s="147">
        <f t="shared" si="8"/>
        <v>0</v>
      </c>
      <c r="BL122" s="18" t="s">
        <v>137</v>
      </c>
      <c r="BM122" s="18" t="s">
        <v>281</v>
      </c>
    </row>
    <row r="123" spans="2:65" s="1" customFormat="1" ht="16.5" customHeight="1">
      <c r="B123" s="137"/>
      <c r="C123" s="138" t="s">
        <v>223</v>
      </c>
      <c r="D123" s="138" t="s">
        <v>133</v>
      </c>
      <c r="E123" s="139" t="s">
        <v>223</v>
      </c>
      <c r="F123" s="210" t="s">
        <v>282</v>
      </c>
      <c r="G123" s="210"/>
      <c r="H123" s="210"/>
      <c r="I123" s="210"/>
      <c r="J123" s="140" t="s">
        <v>213</v>
      </c>
      <c r="K123" s="141">
        <v>14</v>
      </c>
      <c r="L123" s="211"/>
      <c r="M123" s="211"/>
      <c r="N123" s="211"/>
      <c r="O123" s="211"/>
      <c r="P123" s="211"/>
      <c r="Q123" s="211"/>
      <c r="R123" s="142"/>
      <c r="T123" s="143" t="s">
        <v>5</v>
      </c>
      <c r="U123" s="40" t="s">
        <v>38</v>
      </c>
      <c r="V123" s="144">
        <v>0</v>
      </c>
      <c r="W123" s="144">
        <f t="shared" si="0"/>
        <v>0</v>
      </c>
      <c r="X123" s="144">
        <v>0</v>
      </c>
      <c r="Y123" s="144">
        <f t="shared" si="1"/>
        <v>0</v>
      </c>
      <c r="Z123" s="144">
        <v>0</v>
      </c>
      <c r="AA123" s="145">
        <f t="shared" si="2"/>
        <v>0</v>
      </c>
      <c r="AR123" s="18" t="s">
        <v>137</v>
      </c>
      <c r="AT123" s="18" t="s">
        <v>133</v>
      </c>
      <c r="AU123" s="18" t="s">
        <v>71</v>
      </c>
      <c r="AY123" s="18" t="s">
        <v>132</v>
      </c>
      <c r="BE123" s="146">
        <f t="shared" si="3"/>
        <v>0</v>
      </c>
      <c r="BF123" s="146">
        <f t="shared" si="4"/>
        <v>0</v>
      </c>
      <c r="BG123" s="146">
        <f t="shared" si="5"/>
        <v>0</v>
      </c>
      <c r="BH123" s="146">
        <f t="shared" si="6"/>
        <v>0</v>
      </c>
      <c r="BI123" s="146">
        <f t="shared" si="7"/>
        <v>0</v>
      </c>
      <c r="BJ123" s="18" t="s">
        <v>138</v>
      </c>
      <c r="BK123" s="147">
        <f t="shared" si="8"/>
        <v>0</v>
      </c>
      <c r="BL123" s="18" t="s">
        <v>137</v>
      </c>
      <c r="BM123" s="18" t="s">
        <v>283</v>
      </c>
    </row>
    <row r="124" spans="2:65" s="1" customFormat="1" ht="25.5" customHeight="1">
      <c r="B124" s="137"/>
      <c r="C124" s="138" t="s">
        <v>227</v>
      </c>
      <c r="D124" s="138" t="s">
        <v>133</v>
      </c>
      <c r="E124" s="139" t="s">
        <v>227</v>
      </c>
      <c r="F124" s="210" t="s">
        <v>284</v>
      </c>
      <c r="G124" s="210"/>
      <c r="H124" s="210"/>
      <c r="I124" s="210"/>
      <c r="J124" s="140" t="s">
        <v>285</v>
      </c>
      <c r="K124" s="141">
        <v>2</v>
      </c>
      <c r="L124" s="211"/>
      <c r="M124" s="211"/>
      <c r="N124" s="211"/>
      <c r="O124" s="211"/>
      <c r="P124" s="211"/>
      <c r="Q124" s="211"/>
      <c r="R124" s="142"/>
      <c r="T124" s="143" t="s">
        <v>5</v>
      </c>
      <c r="U124" s="40" t="s">
        <v>38</v>
      </c>
      <c r="V124" s="144">
        <v>0</v>
      </c>
      <c r="W124" s="144">
        <f t="shared" si="0"/>
        <v>0</v>
      </c>
      <c r="X124" s="144">
        <v>0</v>
      </c>
      <c r="Y124" s="144">
        <f t="shared" si="1"/>
        <v>0</v>
      </c>
      <c r="Z124" s="144">
        <v>0</v>
      </c>
      <c r="AA124" s="145">
        <f t="shared" si="2"/>
        <v>0</v>
      </c>
      <c r="AR124" s="18" t="s">
        <v>137</v>
      </c>
      <c r="AT124" s="18" t="s">
        <v>133</v>
      </c>
      <c r="AU124" s="18" t="s">
        <v>71</v>
      </c>
      <c r="AY124" s="18" t="s">
        <v>132</v>
      </c>
      <c r="BE124" s="146">
        <f t="shared" si="3"/>
        <v>0</v>
      </c>
      <c r="BF124" s="146">
        <f t="shared" si="4"/>
        <v>0</v>
      </c>
      <c r="BG124" s="146">
        <f t="shared" si="5"/>
        <v>0</v>
      </c>
      <c r="BH124" s="146">
        <f t="shared" si="6"/>
        <v>0</v>
      </c>
      <c r="BI124" s="146">
        <f t="shared" si="7"/>
        <v>0</v>
      </c>
      <c r="BJ124" s="18" t="s">
        <v>138</v>
      </c>
      <c r="BK124" s="147">
        <f t="shared" si="8"/>
        <v>0</v>
      </c>
      <c r="BL124" s="18" t="s">
        <v>137</v>
      </c>
      <c r="BM124" s="18" t="s">
        <v>286</v>
      </c>
    </row>
    <row r="125" spans="2:65" s="1" customFormat="1" ht="16.5" customHeight="1">
      <c r="B125" s="137"/>
      <c r="C125" s="138" t="s">
        <v>231</v>
      </c>
      <c r="D125" s="138" t="s">
        <v>133</v>
      </c>
      <c r="E125" s="139" t="s">
        <v>231</v>
      </c>
      <c r="F125" s="210" t="s">
        <v>287</v>
      </c>
      <c r="G125" s="210"/>
      <c r="H125" s="210"/>
      <c r="I125" s="210"/>
      <c r="J125" s="140" t="s">
        <v>213</v>
      </c>
      <c r="K125" s="141">
        <v>2</v>
      </c>
      <c r="L125" s="211"/>
      <c r="M125" s="211"/>
      <c r="N125" s="211"/>
      <c r="O125" s="211"/>
      <c r="P125" s="211"/>
      <c r="Q125" s="211"/>
      <c r="R125" s="142"/>
      <c r="T125" s="143" t="s">
        <v>5</v>
      </c>
      <c r="U125" s="40" t="s">
        <v>38</v>
      </c>
      <c r="V125" s="144">
        <v>0</v>
      </c>
      <c r="W125" s="144">
        <f t="shared" si="0"/>
        <v>0</v>
      </c>
      <c r="X125" s="144">
        <v>0</v>
      </c>
      <c r="Y125" s="144">
        <f t="shared" si="1"/>
        <v>0</v>
      </c>
      <c r="Z125" s="144">
        <v>0</v>
      </c>
      <c r="AA125" s="145">
        <f t="shared" si="2"/>
        <v>0</v>
      </c>
      <c r="AR125" s="18" t="s">
        <v>137</v>
      </c>
      <c r="AT125" s="18" t="s">
        <v>133</v>
      </c>
      <c r="AU125" s="18" t="s">
        <v>71</v>
      </c>
      <c r="AY125" s="18" t="s">
        <v>132</v>
      </c>
      <c r="BE125" s="146">
        <f t="shared" si="3"/>
        <v>0</v>
      </c>
      <c r="BF125" s="146">
        <f t="shared" si="4"/>
        <v>0</v>
      </c>
      <c r="BG125" s="146">
        <f t="shared" si="5"/>
        <v>0</v>
      </c>
      <c r="BH125" s="146">
        <f t="shared" si="6"/>
        <v>0</v>
      </c>
      <c r="BI125" s="146">
        <f t="shared" si="7"/>
        <v>0</v>
      </c>
      <c r="BJ125" s="18" t="s">
        <v>138</v>
      </c>
      <c r="BK125" s="147">
        <f t="shared" si="8"/>
        <v>0</v>
      </c>
      <c r="BL125" s="18" t="s">
        <v>137</v>
      </c>
      <c r="BM125" s="18" t="s">
        <v>288</v>
      </c>
    </row>
    <row r="126" spans="2:65" s="1" customFormat="1" ht="16.5" customHeight="1">
      <c r="B126" s="137"/>
      <c r="C126" s="138" t="s">
        <v>235</v>
      </c>
      <c r="D126" s="138" t="s">
        <v>133</v>
      </c>
      <c r="E126" s="139" t="s">
        <v>235</v>
      </c>
      <c r="F126" s="210" t="s">
        <v>289</v>
      </c>
      <c r="G126" s="210"/>
      <c r="H126" s="210"/>
      <c r="I126" s="210"/>
      <c r="J126" s="140" t="s">
        <v>213</v>
      </c>
      <c r="K126" s="141">
        <v>2</v>
      </c>
      <c r="L126" s="211"/>
      <c r="M126" s="211"/>
      <c r="N126" s="211"/>
      <c r="O126" s="211"/>
      <c r="P126" s="211"/>
      <c r="Q126" s="211"/>
      <c r="R126" s="142"/>
      <c r="T126" s="143" t="s">
        <v>5</v>
      </c>
      <c r="U126" s="40" t="s">
        <v>38</v>
      </c>
      <c r="V126" s="144">
        <v>0</v>
      </c>
      <c r="W126" s="144">
        <f t="shared" si="0"/>
        <v>0</v>
      </c>
      <c r="X126" s="144">
        <v>0</v>
      </c>
      <c r="Y126" s="144">
        <f t="shared" si="1"/>
        <v>0</v>
      </c>
      <c r="Z126" s="144">
        <v>0</v>
      </c>
      <c r="AA126" s="145">
        <f t="shared" si="2"/>
        <v>0</v>
      </c>
      <c r="AR126" s="18" t="s">
        <v>137</v>
      </c>
      <c r="AT126" s="18" t="s">
        <v>133</v>
      </c>
      <c r="AU126" s="18" t="s">
        <v>71</v>
      </c>
      <c r="AY126" s="18" t="s">
        <v>132</v>
      </c>
      <c r="BE126" s="146">
        <f t="shared" si="3"/>
        <v>0</v>
      </c>
      <c r="BF126" s="146">
        <f t="shared" si="4"/>
        <v>0</v>
      </c>
      <c r="BG126" s="146">
        <f t="shared" si="5"/>
        <v>0</v>
      </c>
      <c r="BH126" s="146">
        <f t="shared" si="6"/>
        <v>0</v>
      </c>
      <c r="BI126" s="146">
        <f t="shared" si="7"/>
        <v>0</v>
      </c>
      <c r="BJ126" s="18" t="s">
        <v>138</v>
      </c>
      <c r="BK126" s="147">
        <f t="shared" si="8"/>
        <v>0</v>
      </c>
      <c r="BL126" s="18" t="s">
        <v>137</v>
      </c>
      <c r="BM126" s="18" t="s">
        <v>290</v>
      </c>
    </row>
    <row r="127" spans="2:65" s="1" customFormat="1" ht="16.5" customHeight="1">
      <c r="B127" s="137"/>
      <c r="C127" s="138" t="s">
        <v>239</v>
      </c>
      <c r="D127" s="138" t="s">
        <v>133</v>
      </c>
      <c r="E127" s="139" t="s">
        <v>239</v>
      </c>
      <c r="F127" s="210" t="s">
        <v>291</v>
      </c>
      <c r="G127" s="210"/>
      <c r="H127" s="210"/>
      <c r="I127" s="210"/>
      <c r="J127" s="140" t="s">
        <v>213</v>
      </c>
      <c r="K127" s="141">
        <v>2</v>
      </c>
      <c r="L127" s="211"/>
      <c r="M127" s="211"/>
      <c r="N127" s="211"/>
      <c r="O127" s="211"/>
      <c r="P127" s="211"/>
      <c r="Q127" s="211"/>
      <c r="R127" s="142"/>
      <c r="T127" s="143" t="s">
        <v>5</v>
      </c>
      <c r="U127" s="40" t="s">
        <v>38</v>
      </c>
      <c r="V127" s="144">
        <v>0</v>
      </c>
      <c r="W127" s="144">
        <f t="shared" si="0"/>
        <v>0</v>
      </c>
      <c r="X127" s="144">
        <v>0</v>
      </c>
      <c r="Y127" s="144">
        <f t="shared" si="1"/>
        <v>0</v>
      </c>
      <c r="Z127" s="144">
        <v>0</v>
      </c>
      <c r="AA127" s="145">
        <f t="shared" si="2"/>
        <v>0</v>
      </c>
      <c r="AR127" s="18" t="s">
        <v>137</v>
      </c>
      <c r="AT127" s="18" t="s">
        <v>133</v>
      </c>
      <c r="AU127" s="18" t="s">
        <v>71</v>
      </c>
      <c r="AY127" s="18" t="s">
        <v>132</v>
      </c>
      <c r="BE127" s="146">
        <f t="shared" si="3"/>
        <v>0</v>
      </c>
      <c r="BF127" s="146">
        <f t="shared" si="4"/>
        <v>0</v>
      </c>
      <c r="BG127" s="146">
        <f t="shared" si="5"/>
        <v>0</v>
      </c>
      <c r="BH127" s="146">
        <f t="shared" si="6"/>
        <v>0</v>
      </c>
      <c r="BI127" s="146">
        <f t="shared" si="7"/>
        <v>0</v>
      </c>
      <c r="BJ127" s="18" t="s">
        <v>138</v>
      </c>
      <c r="BK127" s="147">
        <f t="shared" si="8"/>
        <v>0</v>
      </c>
      <c r="BL127" s="18" t="s">
        <v>137</v>
      </c>
      <c r="BM127" s="18" t="s">
        <v>292</v>
      </c>
    </row>
    <row r="128" spans="2:65" s="1" customFormat="1" ht="16.5" customHeight="1">
      <c r="B128" s="137"/>
      <c r="C128" s="138" t="s">
        <v>243</v>
      </c>
      <c r="D128" s="138" t="s">
        <v>133</v>
      </c>
      <c r="E128" s="139" t="s">
        <v>243</v>
      </c>
      <c r="F128" s="210" t="s">
        <v>293</v>
      </c>
      <c r="G128" s="210"/>
      <c r="H128" s="210"/>
      <c r="I128" s="210"/>
      <c r="J128" s="140" t="s">
        <v>213</v>
      </c>
      <c r="K128" s="141">
        <v>2</v>
      </c>
      <c r="L128" s="211"/>
      <c r="M128" s="211"/>
      <c r="N128" s="211"/>
      <c r="O128" s="211"/>
      <c r="P128" s="211"/>
      <c r="Q128" s="211"/>
      <c r="R128" s="142"/>
      <c r="T128" s="143" t="s">
        <v>5</v>
      </c>
      <c r="U128" s="40" t="s">
        <v>38</v>
      </c>
      <c r="V128" s="144">
        <v>0</v>
      </c>
      <c r="W128" s="144">
        <f t="shared" si="0"/>
        <v>0</v>
      </c>
      <c r="X128" s="144">
        <v>0</v>
      </c>
      <c r="Y128" s="144">
        <f t="shared" si="1"/>
        <v>0</v>
      </c>
      <c r="Z128" s="144">
        <v>0</v>
      </c>
      <c r="AA128" s="145">
        <f t="shared" si="2"/>
        <v>0</v>
      </c>
      <c r="AR128" s="18" t="s">
        <v>137</v>
      </c>
      <c r="AT128" s="18" t="s">
        <v>133</v>
      </c>
      <c r="AU128" s="18" t="s">
        <v>71</v>
      </c>
      <c r="AY128" s="18" t="s">
        <v>132</v>
      </c>
      <c r="BE128" s="146">
        <f t="shared" si="3"/>
        <v>0</v>
      </c>
      <c r="BF128" s="146">
        <f t="shared" si="4"/>
        <v>0</v>
      </c>
      <c r="BG128" s="146">
        <f t="shared" si="5"/>
        <v>0</v>
      </c>
      <c r="BH128" s="146">
        <f t="shared" si="6"/>
        <v>0</v>
      </c>
      <c r="BI128" s="146">
        <f t="shared" si="7"/>
        <v>0</v>
      </c>
      <c r="BJ128" s="18" t="s">
        <v>138</v>
      </c>
      <c r="BK128" s="147">
        <f t="shared" si="8"/>
        <v>0</v>
      </c>
      <c r="BL128" s="18" t="s">
        <v>137</v>
      </c>
      <c r="BM128" s="18" t="s">
        <v>294</v>
      </c>
    </row>
    <row r="129" spans="2:65" s="1" customFormat="1" ht="25.5" customHeight="1">
      <c r="B129" s="137"/>
      <c r="C129" s="138" t="s">
        <v>247</v>
      </c>
      <c r="D129" s="138" t="s">
        <v>133</v>
      </c>
      <c r="E129" s="139" t="s">
        <v>247</v>
      </c>
      <c r="F129" s="210" t="s">
        <v>295</v>
      </c>
      <c r="G129" s="210"/>
      <c r="H129" s="210"/>
      <c r="I129" s="210"/>
      <c r="J129" s="140" t="s">
        <v>213</v>
      </c>
      <c r="K129" s="141">
        <v>2</v>
      </c>
      <c r="L129" s="211"/>
      <c r="M129" s="211"/>
      <c r="N129" s="211"/>
      <c r="O129" s="211"/>
      <c r="P129" s="211"/>
      <c r="Q129" s="211"/>
      <c r="R129" s="142"/>
      <c r="T129" s="143" t="s">
        <v>5</v>
      </c>
      <c r="U129" s="40" t="s">
        <v>38</v>
      </c>
      <c r="V129" s="144">
        <v>0</v>
      </c>
      <c r="W129" s="144">
        <f t="shared" si="0"/>
        <v>0</v>
      </c>
      <c r="X129" s="144">
        <v>0</v>
      </c>
      <c r="Y129" s="144">
        <f t="shared" si="1"/>
        <v>0</v>
      </c>
      <c r="Z129" s="144">
        <v>0</v>
      </c>
      <c r="AA129" s="145">
        <f t="shared" si="2"/>
        <v>0</v>
      </c>
      <c r="AR129" s="18" t="s">
        <v>137</v>
      </c>
      <c r="AT129" s="18" t="s">
        <v>133</v>
      </c>
      <c r="AU129" s="18" t="s">
        <v>71</v>
      </c>
      <c r="AY129" s="18" t="s">
        <v>132</v>
      </c>
      <c r="BE129" s="146">
        <f t="shared" si="3"/>
        <v>0</v>
      </c>
      <c r="BF129" s="146">
        <f t="shared" si="4"/>
        <v>0</v>
      </c>
      <c r="BG129" s="146">
        <f t="shared" si="5"/>
        <v>0</v>
      </c>
      <c r="BH129" s="146">
        <f t="shared" si="6"/>
        <v>0</v>
      </c>
      <c r="BI129" s="146">
        <f t="shared" si="7"/>
        <v>0</v>
      </c>
      <c r="BJ129" s="18" t="s">
        <v>138</v>
      </c>
      <c r="BK129" s="147">
        <f t="shared" si="8"/>
        <v>0</v>
      </c>
      <c r="BL129" s="18" t="s">
        <v>137</v>
      </c>
      <c r="BM129" s="18" t="s">
        <v>296</v>
      </c>
    </row>
    <row r="130" spans="2:65" s="1" customFormat="1" ht="25.5" customHeight="1">
      <c r="B130" s="137"/>
      <c r="C130" s="138" t="s">
        <v>251</v>
      </c>
      <c r="D130" s="138" t="s">
        <v>133</v>
      </c>
      <c r="E130" s="139" t="s">
        <v>251</v>
      </c>
      <c r="F130" s="210" t="s">
        <v>297</v>
      </c>
      <c r="G130" s="210"/>
      <c r="H130" s="210"/>
      <c r="I130" s="210"/>
      <c r="J130" s="140" t="s">
        <v>213</v>
      </c>
      <c r="K130" s="141">
        <v>1</v>
      </c>
      <c r="L130" s="211"/>
      <c r="M130" s="211"/>
      <c r="N130" s="211"/>
      <c r="O130" s="211"/>
      <c r="P130" s="211"/>
      <c r="Q130" s="211"/>
      <c r="R130" s="142"/>
      <c r="T130" s="143" t="s">
        <v>5</v>
      </c>
      <c r="U130" s="40" t="s">
        <v>38</v>
      </c>
      <c r="V130" s="144">
        <v>0</v>
      </c>
      <c r="W130" s="144">
        <f t="shared" si="0"/>
        <v>0</v>
      </c>
      <c r="X130" s="144">
        <v>0</v>
      </c>
      <c r="Y130" s="144">
        <f t="shared" si="1"/>
        <v>0</v>
      </c>
      <c r="Z130" s="144">
        <v>0</v>
      </c>
      <c r="AA130" s="145">
        <f t="shared" si="2"/>
        <v>0</v>
      </c>
      <c r="AR130" s="18" t="s">
        <v>137</v>
      </c>
      <c r="AT130" s="18" t="s">
        <v>133</v>
      </c>
      <c r="AU130" s="18" t="s">
        <v>71</v>
      </c>
      <c r="AY130" s="18" t="s">
        <v>132</v>
      </c>
      <c r="BE130" s="146">
        <f t="shared" si="3"/>
        <v>0</v>
      </c>
      <c r="BF130" s="146">
        <f t="shared" si="4"/>
        <v>0</v>
      </c>
      <c r="BG130" s="146">
        <f t="shared" si="5"/>
        <v>0</v>
      </c>
      <c r="BH130" s="146">
        <f t="shared" si="6"/>
        <v>0</v>
      </c>
      <c r="BI130" s="146">
        <f t="shared" si="7"/>
        <v>0</v>
      </c>
      <c r="BJ130" s="18" t="s">
        <v>138</v>
      </c>
      <c r="BK130" s="147">
        <f t="shared" si="8"/>
        <v>0</v>
      </c>
      <c r="BL130" s="18" t="s">
        <v>137</v>
      </c>
      <c r="BM130" s="18" t="s">
        <v>298</v>
      </c>
    </row>
    <row r="131" spans="2:65" s="1" customFormat="1" ht="16.5" customHeight="1">
      <c r="B131" s="137"/>
      <c r="C131" s="138" t="s">
        <v>199</v>
      </c>
      <c r="D131" s="138" t="s">
        <v>133</v>
      </c>
      <c r="E131" s="139" t="s">
        <v>199</v>
      </c>
      <c r="F131" s="210" t="s">
        <v>299</v>
      </c>
      <c r="G131" s="210"/>
      <c r="H131" s="210"/>
      <c r="I131" s="210"/>
      <c r="J131" s="140" t="s">
        <v>207</v>
      </c>
      <c r="K131" s="141">
        <v>2.8</v>
      </c>
      <c r="L131" s="211"/>
      <c r="M131" s="211"/>
      <c r="N131" s="211"/>
      <c r="O131" s="211"/>
      <c r="P131" s="211"/>
      <c r="Q131" s="211"/>
      <c r="R131" s="142"/>
      <c r="T131" s="143" t="s">
        <v>5</v>
      </c>
      <c r="U131" s="40" t="s">
        <v>38</v>
      </c>
      <c r="V131" s="144">
        <v>0</v>
      </c>
      <c r="W131" s="144">
        <f t="shared" si="0"/>
        <v>0</v>
      </c>
      <c r="X131" s="144">
        <v>0</v>
      </c>
      <c r="Y131" s="144">
        <f t="shared" si="1"/>
        <v>0</v>
      </c>
      <c r="Z131" s="144">
        <v>0</v>
      </c>
      <c r="AA131" s="145">
        <f t="shared" si="2"/>
        <v>0</v>
      </c>
      <c r="AR131" s="18" t="s">
        <v>137</v>
      </c>
      <c r="AT131" s="18" t="s">
        <v>133</v>
      </c>
      <c r="AU131" s="18" t="s">
        <v>71</v>
      </c>
      <c r="AY131" s="18" t="s">
        <v>132</v>
      </c>
      <c r="BE131" s="146">
        <f t="shared" si="3"/>
        <v>0</v>
      </c>
      <c r="BF131" s="146">
        <f t="shared" si="4"/>
        <v>0</v>
      </c>
      <c r="BG131" s="146">
        <f t="shared" si="5"/>
        <v>0</v>
      </c>
      <c r="BH131" s="146">
        <f t="shared" si="6"/>
        <v>0</v>
      </c>
      <c r="BI131" s="146">
        <f t="shared" si="7"/>
        <v>0</v>
      </c>
      <c r="BJ131" s="18" t="s">
        <v>138</v>
      </c>
      <c r="BK131" s="147">
        <f t="shared" si="8"/>
        <v>0</v>
      </c>
      <c r="BL131" s="18" t="s">
        <v>137</v>
      </c>
      <c r="BM131" s="18" t="s">
        <v>300</v>
      </c>
    </row>
    <row r="132" spans="2:65" s="1" customFormat="1" ht="25.5" customHeight="1">
      <c r="B132" s="137"/>
      <c r="C132" s="138" t="s">
        <v>143</v>
      </c>
      <c r="D132" s="138" t="s">
        <v>133</v>
      </c>
      <c r="E132" s="139" t="s">
        <v>143</v>
      </c>
      <c r="F132" s="210" t="s">
        <v>301</v>
      </c>
      <c r="G132" s="210"/>
      <c r="H132" s="210"/>
      <c r="I132" s="210"/>
      <c r="J132" s="140" t="s">
        <v>213</v>
      </c>
      <c r="K132" s="141">
        <v>1</v>
      </c>
      <c r="L132" s="211"/>
      <c r="M132" s="211"/>
      <c r="N132" s="211"/>
      <c r="O132" s="211"/>
      <c r="P132" s="211"/>
      <c r="Q132" s="211"/>
      <c r="R132" s="142"/>
      <c r="T132" s="143" t="s">
        <v>5</v>
      </c>
      <c r="U132" s="40" t="s">
        <v>38</v>
      </c>
      <c r="V132" s="144">
        <v>0</v>
      </c>
      <c r="W132" s="144">
        <f t="shared" si="0"/>
        <v>0</v>
      </c>
      <c r="X132" s="144">
        <v>0</v>
      </c>
      <c r="Y132" s="144">
        <f t="shared" si="1"/>
        <v>0</v>
      </c>
      <c r="Z132" s="144">
        <v>0</v>
      </c>
      <c r="AA132" s="145">
        <f t="shared" si="2"/>
        <v>0</v>
      </c>
      <c r="AR132" s="18" t="s">
        <v>137</v>
      </c>
      <c r="AT132" s="18" t="s">
        <v>133</v>
      </c>
      <c r="AU132" s="18" t="s">
        <v>71</v>
      </c>
      <c r="AY132" s="18" t="s">
        <v>132</v>
      </c>
      <c r="BE132" s="146">
        <f t="shared" si="3"/>
        <v>0</v>
      </c>
      <c r="BF132" s="146">
        <f t="shared" si="4"/>
        <v>0</v>
      </c>
      <c r="BG132" s="146">
        <f t="shared" si="5"/>
        <v>0</v>
      </c>
      <c r="BH132" s="146">
        <f t="shared" si="6"/>
        <v>0</v>
      </c>
      <c r="BI132" s="146">
        <f t="shared" si="7"/>
        <v>0</v>
      </c>
      <c r="BJ132" s="18" t="s">
        <v>138</v>
      </c>
      <c r="BK132" s="147">
        <f t="shared" si="8"/>
        <v>0</v>
      </c>
      <c r="BL132" s="18" t="s">
        <v>137</v>
      </c>
      <c r="BM132" s="18" t="s">
        <v>302</v>
      </c>
    </row>
    <row r="133" spans="2:65" s="1" customFormat="1" ht="25.5" customHeight="1">
      <c r="B133" s="137"/>
      <c r="C133" s="138" t="s">
        <v>303</v>
      </c>
      <c r="D133" s="138" t="s">
        <v>133</v>
      </c>
      <c r="E133" s="139" t="s">
        <v>303</v>
      </c>
      <c r="F133" s="210" t="s">
        <v>304</v>
      </c>
      <c r="G133" s="210"/>
      <c r="H133" s="210"/>
      <c r="I133" s="210"/>
      <c r="J133" s="140" t="s">
        <v>213</v>
      </c>
      <c r="K133" s="141">
        <v>1</v>
      </c>
      <c r="L133" s="211"/>
      <c r="M133" s="211"/>
      <c r="N133" s="211"/>
      <c r="O133" s="211"/>
      <c r="P133" s="211"/>
      <c r="Q133" s="211"/>
      <c r="R133" s="142"/>
      <c r="T133" s="143" t="s">
        <v>5</v>
      </c>
      <c r="U133" s="40" t="s">
        <v>38</v>
      </c>
      <c r="V133" s="144">
        <v>0</v>
      </c>
      <c r="W133" s="144">
        <f t="shared" si="0"/>
        <v>0</v>
      </c>
      <c r="X133" s="144">
        <v>0</v>
      </c>
      <c r="Y133" s="144">
        <f t="shared" si="1"/>
        <v>0</v>
      </c>
      <c r="Z133" s="144">
        <v>0</v>
      </c>
      <c r="AA133" s="145">
        <f t="shared" si="2"/>
        <v>0</v>
      </c>
      <c r="AR133" s="18" t="s">
        <v>137</v>
      </c>
      <c r="AT133" s="18" t="s">
        <v>133</v>
      </c>
      <c r="AU133" s="18" t="s">
        <v>71</v>
      </c>
      <c r="AY133" s="18" t="s">
        <v>132</v>
      </c>
      <c r="BE133" s="146">
        <f t="shared" si="3"/>
        <v>0</v>
      </c>
      <c r="BF133" s="146">
        <f t="shared" si="4"/>
        <v>0</v>
      </c>
      <c r="BG133" s="146">
        <f t="shared" si="5"/>
        <v>0</v>
      </c>
      <c r="BH133" s="146">
        <f t="shared" si="6"/>
        <v>0</v>
      </c>
      <c r="BI133" s="146">
        <f t="shared" si="7"/>
        <v>0</v>
      </c>
      <c r="BJ133" s="18" t="s">
        <v>138</v>
      </c>
      <c r="BK133" s="147">
        <f t="shared" si="8"/>
        <v>0</v>
      </c>
      <c r="BL133" s="18" t="s">
        <v>137</v>
      </c>
      <c r="BM133" s="18" t="s">
        <v>305</v>
      </c>
    </row>
    <row r="134" spans="2:65" s="1" customFormat="1" ht="63.75" customHeight="1">
      <c r="B134" s="137"/>
      <c r="C134" s="138" t="s">
        <v>306</v>
      </c>
      <c r="D134" s="138" t="s">
        <v>133</v>
      </c>
      <c r="E134" s="139" t="s">
        <v>306</v>
      </c>
      <c r="F134" s="210" t="s">
        <v>307</v>
      </c>
      <c r="G134" s="210"/>
      <c r="H134" s="210"/>
      <c r="I134" s="210"/>
      <c r="J134" s="140" t="s">
        <v>213</v>
      </c>
      <c r="K134" s="141">
        <v>1</v>
      </c>
      <c r="L134" s="211"/>
      <c r="M134" s="211"/>
      <c r="N134" s="211"/>
      <c r="O134" s="211"/>
      <c r="P134" s="211"/>
      <c r="Q134" s="211"/>
      <c r="R134" s="142"/>
      <c r="T134" s="143" t="s">
        <v>5</v>
      </c>
      <c r="U134" s="40" t="s">
        <v>38</v>
      </c>
      <c r="V134" s="144">
        <v>0</v>
      </c>
      <c r="W134" s="144">
        <f t="shared" si="0"/>
        <v>0</v>
      </c>
      <c r="X134" s="144">
        <v>0</v>
      </c>
      <c r="Y134" s="144">
        <f t="shared" si="1"/>
        <v>0</v>
      </c>
      <c r="Z134" s="144">
        <v>0</v>
      </c>
      <c r="AA134" s="145">
        <f t="shared" si="2"/>
        <v>0</v>
      </c>
      <c r="AR134" s="18" t="s">
        <v>137</v>
      </c>
      <c r="AT134" s="18" t="s">
        <v>133</v>
      </c>
      <c r="AU134" s="18" t="s">
        <v>71</v>
      </c>
      <c r="AY134" s="18" t="s">
        <v>132</v>
      </c>
      <c r="BE134" s="146">
        <f t="shared" si="3"/>
        <v>0</v>
      </c>
      <c r="BF134" s="146">
        <f t="shared" si="4"/>
        <v>0</v>
      </c>
      <c r="BG134" s="146">
        <f t="shared" si="5"/>
        <v>0</v>
      </c>
      <c r="BH134" s="146">
        <f t="shared" si="6"/>
        <v>0</v>
      </c>
      <c r="BI134" s="146">
        <f t="shared" si="7"/>
        <v>0</v>
      </c>
      <c r="BJ134" s="18" t="s">
        <v>138</v>
      </c>
      <c r="BK134" s="147">
        <f t="shared" si="8"/>
        <v>0</v>
      </c>
      <c r="BL134" s="18" t="s">
        <v>137</v>
      </c>
      <c r="BM134" s="18" t="s">
        <v>308</v>
      </c>
    </row>
    <row r="135" spans="2:65" s="1" customFormat="1" ht="25.5" customHeight="1">
      <c r="B135" s="137"/>
      <c r="C135" s="138" t="s">
        <v>309</v>
      </c>
      <c r="D135" s="138" t="s">
        <v>133</v>
      </c>
      <c r="E135" s="139" t="s">
        <v>309</v>
      </c>
      <c r="F135" s="210" t="s">
        <v>260</v>
      </c>
      <c r="G135" s="210"/>
      <c r="H135" s="210"/>
      <c r="I135" s="210"/>
      <c r="J135" s="140" t="s">
        <v>207</v>
      </c>
      <c r="K135" s="141">
        <v>1.5</v>
      </c>
      <c r="L135" s="211"/>
      <c r="M135" s="211"/>
      <c r="N135" s="211"/>
      <c r="O135" s="211"/>
      <c r="P135" s="211"/>
      <c r="Q135" s="211"/>
      <c r="R135" s="142"/>
      <c r="T135" s="143" t="s">
        <v>5</v>
      </c>
      <c r="U135" s="40" t="s">
        <v>38</v>
      </c>
      <c r="V135" s="144">
        <v>0</v>
      </c>
      <c r="W135" s="144">
        <f t="shared" si="0"/>
        <v>0</v>
      </c>
      <c r="X135" s="144">
        <v>0</v>
      </c>
      <c r="Y135" s="144">
        <f t="shared" si="1"/>
        <v>0</v>
      </c>
      <c r="Z135" s="144">
        <v>0</v>
      </c>
      <c r="AA135" s="145">
        <f t="shared" si="2"/>
        <v>0</v>
      </c>
      <c r="AR135" s="18" t="s">
        <v>137</v>
      </c>
      <c r="AT135" s="18" t="s">
        <v>133</v>
      </c>
      <c r="AU135" s="18" t="s">
        <v>71</v>
      </c>
      <c r="AY135" s="18" t="s">
        <v>132</v>
      </c>
      <c r="BE135" s="146">
        <f t="shared" si="3"/>
        <v>0</v>
      </c>
      <c r="BF135" s="146">
        <f t="shared" si="4"/>
        <v>0</v>
      </c>
      <c r="BG135" s="146">
        <f t="shared" si="5"/>
        <v>0</v>
      </c>
      <c r="BH135" s="146">
        <f t="shared" si="6"/>
        <v>0</v>
      </c>
      <c r="BI135" s="146">
        <f t="shared" si="7"/>
        <v>0</v>
      </c>
      <c r="BJ135" s="18" t="s">
        <v>138</v>
      </c>
      <c r="BK135" s="147">
        <f t="shared" si="8"/>
        <v>0</v>
      </c>
      <c r="BL135" s="18" t="s">
        <v>137</v>
      </c>
      <c r="BM135" s="18" t="s">
        <v>310</v>
      </c>
    </row>
    <row r="136" spans="2:65" s="1" customFormat="1" ht="25.5" customHeight="1">
      <c r="B136" s="137"/>
      <c r="C136" s="138" t="s">
        <v>311</v>
      </c>
      <c r="D136" s="138" t="s">
        <v>133</v>
      </c>
      <c r="E136" s="139" t="s">
        <v>311</v>
      </c>
      <c r="F136" s="210" t="s">
        <v>312</v>
      </c>
      <c r="G136" s="210"/>
      <c r="H136" s="210"/>
      <c r="I136" s="210"/>
      <c r="J136" s="140" t="s">
        <v>213</v>
      </c>
      <c r="K136" s="141">
        <v>2</v>
      </c>
      <c r="L136" s="211"/>
      <c r="M136" s="211"/>
      <c r="N136" s="211"/>
      <c r="O136" s="211"/>
      <c r="P136" s="211"/>
      <c r="Q136" s="211"/>
      <c r="R136" s="142"/>
      <c r="T136" s="143" t="s">
        <v>5</v>
      </c>
      <c r="U136" s="40" t="s">
        <v>38</v>
      </c>
      <c r="V136" s="144">
        <v>0</v>
      </c>
      <c r="W136" s="144">
        <f t="shared" si="0"/>
        <v>0</v>
      </c>
      <c r="X136" s="144">
        <v>0</v>
      </c>
      <c r="Y136" s="144">
        <f t="shared" si="1"/>
        <v>0</v>
      </c>
      <c r="Z136" s="144">
        <v>0</v>
      </c>
      <c r="AA136" s="145">
        <f t="shared" si="2"/>
        <v>0</v>
      </c>
      <c r="AR136" s="18" t="s">
        <v>137</v>
      </c>
      <c r="AT136" s="18" t="s">
        <v>133</v>
      </c>
      <c r="AU136" s="18" t="s">
        <v>71</v>
      </c>
      <c r="AY136" s="18" t="s">
        <v>132</v>
      </c>
      <c r="BE136" s="146">
        <f t="shared" si="3"/>
        <v>0</v>
      </c>
      <c r="BF136" s="146">
        <f t="shared" si="4"/>
        <v>0</v>
      </c>
      <c r="BG136" s="146">
        <f t="shared" si="5"/>
        <v>0</v>
      </c>
      <c r="BH136" s="146">
        <f t="shared" si="6"/>
        <v>0</v>
      </c>
      <c r="BI136" s="146">
        <f t="shared" si="7"/>
        <v>0</v>
      </c>
      <c r="BJ136" s="18" t="s">
        <v>138</v>
      </c>
      <c r="BK136" s="147">
        <f t="shared" si="8"/>
        <v>0</v>
      </c>
      <c r="BL136" s="18" t="s">
        <v>137</v>
      </c>
      <c r="BM136" s="18" t="s">
        <v>313</v>
      </c>
    </row>
    <row r="137" spans="2:65" s="1" customFormat="1" ht="16.5" customHeight="1">
      <c r="B137" s="137"/>
      <c r="C137" s="138" t="s">
        <v>314</v>
      </c>
      <c r="D137" s="138" t="s">
        <v>133</v>
      </c>
      <c r="E137" s="139" t="s">
        <v>314</v>
      </c>
      <c r="F137" s="210" t="s">
        <v>315</v>
      </c>
      <c r="G137" s="210"/>
      <c r="H137" s="210"/>
      <c r="I137" s="210"/>
      <c r="J137" s="140" t="s">
        <v>316</v>
      </c>
      <c r="K137" s="141">
        <v>30</v>
      </c>
      <c r="L137" s="211"/>
      <c r="M137" s="211"/>
      <c r="N137" s="211"/>
      <c r="O137" s="211"/>
      <c r="P137" s="211"/>
      <c r="Q137" s="211"/>
      <c r="R137" s="142"/>
      <c r="T137" s="143" t="s">
        <v>5</v>
      </c>
      <c r="U137" s="40" t="s">
        <v>38</v>
      </c>
      <c r="V137" s="144">
        <v>0</v>
      </c>
      <c r="W137" s="144">
        <f t="shared" si="0"/>
        <v>0</v>
      </c>
      <c r="X137" s="144">
        <v>0</v>
      </c>
      <c r="Y137" s="144">
        <f t="shared" si="1"/>
        <v>0</v>
      </c>
      <c r="Z137" s="144">
        <v>0</v>
      </c>
      <c r="AA137" s="145">
        <f t="shared" si="2"/>
        <v>0</v>
      </c>
      <c r="AR137" s="18" t="s">
        <v>137</v>
      </c>
      <c r="AT137" s="18" t="s">
        <v>133</v>
      </c>
      <c r="AU137" s="18" t="s">
        <v>71</v>
      </c>
      <c r="AY137" s="18" t="s">
        <v>132</v>
      </c>
      <c r="BE137" s="146">
        <f t="shared" si="3"/>
        <v>0</v>
      </c>
      <c r="BF137" s="146">
        <f t="shared" si="4"/>
        <v>0</v>
      </c>
      <c r="BG137" s="146">
        <f t="shared" si="5"/>
        <v>0</v>
      </c>
      <c r="BH137" s="146">
        <f t="shared" si="6"/>
        <v>0</v>
      </c>
      <c r="BI137" s="146">
        <f t="shared" si="7"/>
        <v>0</v>
      </c>
      <c r="BJ137" s="18" t="s">
        <v>138</v>
      </c>
      <c r="BK137" s="147">
        <f t="shared" si="8"/>
        <v>0</v>
      </c>
      <c r="BL137" s="18" t="s">
        <v>137</v>
      </c>
      <c r="BM137" s="18" t="s">
        <v>317</v>
      </c>
    </row>
    <row r="138" spans="2:65" s="1" customFormat="1" ht="16.5" customHeight="1">
      <c r="B138" s="137"/>
      <c r="C138" s="138" t="s">
        <v>318</v>
      </c>
      <c r="D138" s="138" t="s">
        <v>133</v>
      </c>
      <c r="E138" s="139" t="s">
        <v>318</v>
      </c>
      <c r="F138" s="210" t="s">
        <v>319</v>
      </c>
      <c r="G138" s="210"/>
      <c r="H138" s="210"/>
      <c r="I138" s="210"/>
      <c r="J138" s="140" t="s">
        <v>320</v>
      </c>
      <c r="K138" s="141">
        <v>500</v>
      </c>
      <c r="L138" s="211"/>
      <c r="M138" s="211"/>
      <c r="N138" s="211"/>
      <c r="O138" s="211"/>
      <c r="P138" s="211"/>
      <c r="Q138" s="211"/>
      <c r="R138" s="142"/>
      <c r="T138" s="143" t="s">
        <v>5</v>
      </c>
      <c r="U138" s="40" t="s">
        <v>38</v>
      </c>
      <c r="V138" s="144">
        <v>0</v>
      </c>
      <c r="W138" s="144">
        <f t="shared" si="0"/>
        <v>0</v>
      </c>
      <c r="X138" s="144">
        <v>0</v>
      </c>
      <c r="Y138" s="144">
        <f t="shared" si="1"/>
        <v>0</v>
      </c>
      <c r="Z138" s="144">
        <v>0</v>
      </c>
      <c r="AA138" s="145">
        <f t="shared" si="2"/>
        <v>0</v>
      </c>
      <c r="AR138" s="18" t="s">
        <v>137</v>
      </c>
      <c r="AT138" s="18" t="s">
        <v>133</v>
      </c>
      <c r="AU138" s="18" t="s">
        <v>71</v>
      </c>
      <c r="AY138" s="18" t="s">
        <v>132</v>
      </c>
      <c r="BE138" s="146">
        <f t="shared" si="3"/>
        <v>0</v>
      </c>
      <c r="BF138" s="146">
        <f t="shared" si="4"/>
        <v>0</v>
      </c>
      <c r="BG138" s="146">
        <f t="shared" si="5"/>
        <v>0</v>
      </c>
      <c r="BH138" s="146">
        <f t="shared" si="6"/>
        <v>0</v>
      </c>
      <c r="BI138" s="146">
        <f t="shared" si="7"/>
        <v>0</v>
      </c>
      <c r="BJ138" s="18" t="s">
        <v>138</v>
      </c>
      <c r="BK138" s="147">
        <f t="shared" si="8"/>
        <v>0</v>
      </c>
      <c r="BL138" s="18" t="s">
        <v>137</v>
      </c>
      <c r="BM138" s="18" t="s">
        <v>321</v>
      </c>
    </row>
    <row r="139" spans="2:65" s="1" customFormat="1" ht="25.5" customHeight="1">
      <c r="B139" s="137"/>
      <c r="C139" s="138" t="s">
        <v>322</v>
      </c>
      <c r="D139" s="138" t="s">
        <v>133</v>
      </c>
      <c r="E139" s="139" t="s">
        <v>322</v>
      </c>
      <c r="F139" s="210" t="s">
        <v>323</v>
      </c>
      <c r="G139" s="210"/>
      <c r="H139" s="210"/>
      <c r="I139" s="210"/>
      <c r="J139" s="140" t="s">
        <v>136</v>
      </c>
      <c r="K139" s="141">
        <v>43</v>
      </c>
      <c r="L139" s="211"/>
      <c r="M139" s="211"/>
      <c r="N139" s="211"/>
      <c r="O139" s="211"/>
      <c r="P139" s="211"/>
      <c r="Q139" s="211"/>
      <c r="R139" s="142"/>
      <c r="T139" s="143" t="s">
        <v>5</v>
      </c>
      <c r="U139" s="40" t="s">
        <v>38</v>
      </c>
      <c r="V139" s="144">
        <v>0</v>
      </c>
      <c r="W139" s="144">
        <f t="shared" si="0"/>
        <v>0</v>
      </c>
      <c r="X139" s="144">
        <v>0</v>
      </c>
      <c r="Y139" s="144">
        <f t="shared" si="1"/>
        <v>0</v>
      </c>
      <c r="Z139" s="144">
        <v>0</v>
      </c>
      <c r="AA139" s="145">
        <f t="shared" si="2"/>
        <v>0</v>
      </c>
      <c r="AR139" s="18" t="s">
        <v>137</v>
      </c>
      <c r="AT139" s="18" t="s">
        <v>133</v>
      </c>
      <c r="AU139" s="18" t="s">
        <v>71</v>
      </c>
      <c r="AY139" s="18" t="s">
        <v>132</v>
      </c>
      <c r="BE139" s="146">
        <f t="shared" si="3"/>
        <v>0</v>
      </c>
      <c r="BF139" s="146">
        <f t="shared" si="4"/>
        <v>0</v>
      </c>
      <c r="BG139" s="146">
        <f t="shared" si="5"/>
        <v>0</v>
      </c>
      <c r="BH139" s="146">
        <f t="shared" si="6"/>
        <v>0</v>
      </c>
      <c r="BI139" s="146">
        <f t="shared" si="7"/>
        <v>0</v>
      </c>
      <c r="BJ139" s="18" t="s">
        <v>138</v>
      </c>
      <c r="BK139" s="147">
        <f t="shared" si="8"/>
        <v>0</v>
      </c>
      <c r="BL139" s="18" t="s">
        <v>137</v>
      </c>
      <c r="BM139" s="18" t="s">
        <v>324</v>
      </c>
    </row>
    <row r="140" spans="2:65" s="1" customFormat="1" ht="16.5" customHeight="1">
      <c r="B140" s="137"/>
      <c r="C140" s="138" t="s">
        <v>325</v>
      </c>
      <c r="D140" s="138" t="s">
        <v>133</v>
      </c>
      <c r="E140" s="139" t="s">
        <v>325</v>
      </c>
      <c r="F140" s="210" t="s">
        <v>326</v>
      </c>
      <c r="G140" s="210"/>
      <c r="H140" s="210"/>
      <c r="I140" s="210"/>
      <c r="J140" s="140" t="s">
        <v>213</v>
      </c>
      <c r="K140" s="141">
        <v>1</v>
      </c>
      <c r="L140" s="211"/>
      <c r="M140" s="211"/>
      <c r="N140" s="211"/>
      <c r="O140" s="211"/>
      <c r="P140" s="211"/>
      <c r="Q140" s="211"/>
      <c r="R140" s="142"/>
      <c r="T140" s="143" t="s">
        <v>5</v>
      </c>
      <c r="U140" s="40" t="s">
        <v>38</v>
      </c>
      <c r="V140" s="144">
        <v>0</v>
      </c>
      <c r="W140" s="144">
        <f t="shared" si="0"/>
        <v>0</v>
      </c>
      <c r="X140" s="144">
        <v>0</v>
      </c>
      <c r="Y140" s="144">
        <f t="shared" si="1"/>
        <v>0</v>
      </c>
      <c r="Z140" s="144">
        <v>0</v>
      </c>
      <c r="AA140" s="145">
        <f t="shared" si="2"/>
        <v>0</v>
      </c>
      <c r="AR140" s="18" t="s">
        <v>137</v>
      </c>
      <c r="AT140" s="18" t="s">
        <v>133</v>
      </c>
      <c r="AU140" s="18" t="s">
        <v>71</v>
      </c>
      <c r="AY140" s="18" t="s">
        <v>132</v>
      </c>
      <c r="BE140" s="146">
        <f t="shared" si="3"/>
        <v>0</v>
      </c>
      <c r="BF140" s="146">
        <f t="shared" si="4"/>
        <v>0</v>
      </c>
      <c r="BG140" s="146">
        <f t="shared" si="5"/>
        <v>0</v>
      </c>
      <c r="BH140" s="146">
        <f t="shared" si="6"/>
        <v>0</v>
      </c>
      <c r="BI140" s="146">
        <f t="shared" si="7"/>
        <v>0</v>
      </c>
      <c r="BJ140" s="18" t="s">
        <v>138</v>
      </c>
      <c r="BK140" s="147">
        <f t="shared" si="8"/>
        <v>0</v>
      </c>
      <c r="BL140" s="18" t="s">
        <v>137</v>
      </c>
      <c r="BM140" s="18" t="s">
        <v>327</v>
      </c>
    </row>
    <row r="141" spans="2:65" s="1" customFormat="1" ht="16.5" customHeight="1">
      <c r="B141" s="137"/>
      <c r="C141" s="138" t="s">
        <v>328</v>
      </c>
      <c r="D141" s="138" t="s">
        <v>133</v>
      </c>
      <c r="E141" s="139" t="s">
        <v>328</v>
      </c>
      <c r="F141" s="210" t="s">
        <v>329</v>
      </c>
      <c r="G141" s="210"/>
      <c r="H141" s="210"/>
      <c r="I141" s="210"/>
      <c r="J141" s="140" t="s">
        <v>213</v>
      </c>
      <c r="K141" s="141">
        <v>1</v>
      </c>
      <c r="L141" s="211"/>
      <c r="M141" s="211"/>
      <c r="N141" s="211"/>
      <c r="O141" s="211"/>
      <c r="P141" s="211"/>
      <c r="Q141" s="211"/>
      <c r="R141" s="142"/>
      <c r="T141" s="143" t="s">
        <v>5</v>
      </c>
      <c r="U141" s="40" t="s">
        <v>38</v>
      </c>
      <c r="V141" s="144">
        <v>0</v>
      </c>
      <c r="W141" s="144">
        <f t="shared" si="0"/>
        <v>0</v>
      </c>
      <c r="X141" s="144">
        <v>0</v>
      </c>
      <c r="Y141" s="144">
        <f t="shared" si="1"/>
        <v>0</v>
      </c>
      <c r="Z141" s="144">
        <v>0</v>
      </c>
      <c r="AA141" s="145">
        <f t="shared" si="2"/>
        <v>0</v>
      </c>
      <c r="AR141" s="18" t="s">
        <v>137</v>
      </c>
      <c r="AT141" s="18" t="s">
        <v>133</v>
      </c>
      <c r="AU141" s="18" t="s">
        <v>71</v>
      </c>
      <c r="AY141" s="18" t="s">
        <v>132</v>
      </c>
      <c r="BE141" s="146">
        <f t="shared" si="3"/>
        <v>0</v>
      </c>
      <c r="BF141" s="146">
        <f t="shared" si="4"/>
        <v>0</v>
      </c>
      <c r="BG141" s="146">
        <f t="shared" si="5"/>
        <v>0</v>
      </c>
      <c r="BH141" s="146">
        <f t="shared" si="6"/>
        <v>0</v>
      </c>
      <c r="BI141" s="146">
        <f t="shared" si="7"/>
        <v>0</v>
      </c>
      <c r="BJ141" s="18" t="s">
        <v>138</v>
      </c>
      <c r="BK141" s="147">
        <f t="shared" si="8"/>
        <v>0</v>
      </c>
      <c r="BL141" s="18" t="s">
        <v>137</v>
      </c>
      <c r="BM141" s="18" t="s">
        <v>330</v>
      </c>
    </row>
    <row r="142" spans="2:65" s="1" customFormat="1" ht="16.5" customHeight="1">
      <c r="B142" s="137"/>
      <c r="C142" s="138" t="s">
        <v>331</v>
      </c>
      <c r="D142" s="138" t="s">
        <v>133</v>
      </c>
      <c r="E142" s="139" t="s">
        <v>331</v>
      </c>
      <c r="F142" s="210" t="s">
        <v>332</v>
      </c>
      <c r="G142" s="210"/>
      <c r="H142" s="210"/>
      <c r="I142" s="210"/>
      <c r="J142" s="140" t="s">
        <v>213</v>
      </c>
      <c r="K142" s="141">
        <v>1</v>
      </c>
      <c r="L142" s="211"/>
      <c r="M142" s="211"/>
      <c r="N142" s="211"/>
      <c r="O142" s="211"/>
      <c r="P142" s="211"/>
      <c r="Q142" s="211"/>
      <c r="R142" s="142"/>
      <c r="T142" s="143" t="s">
        <v>5</v>
      </c>
      <c r="U142" s="40" t="s">
        <v>38</v>
      </c>
      <c r="V142" s="144">
        <v>0</v>
      </c>
      <c r="W142" s="144">
        <f t="shared" si="0"/>
        <v>0</v>
      </c>
      <c r="X142" s="144">
        <v>0</v>
      </c>
      <c r="Y142" s="144">
        <f t="shared" si="1"/>
        <v>0</v>
      </c>
      <c r="Z142" s="144">
        <v>0</v>
      </c>
      <c r="AA142" s="145">
        <f t="shared" si="2"/>
        <v>0</v>
      </c>
      <c r="AR142" s="18" t="s">
        <v>137</v>
      </c>
      <c r="AT142" s="18" t="s">
        <v>133</v>
      </c>
      <c r="AU142" s="18" t="s">
        <v>71</v>
      </c>
      <c r="AY142" s="18" t="s">
        <v>132</v>
      </c>
      <c r="BE142" s="146">
        <f t="shared" si="3"/>
        <v>0</v>
      </c>
      <c r="BF142" s="146">
        <f t="shared" si="4"/>
        <v>0</v>
      </c>
      <c r="BG142" s="146">
        <f t="shared" si="5"/>
        <v>0</v>
      </c>
      <c r="BH142" s="146">
        <f t="shared" si="6"/>
        <v>0</v>
      </c>
      <c r="BI142" s="146">
        <f t="shared" si="7"/>
        <v>0</v>
      </c>
      <c r="BJ142" s="18" t="s">
        <v>138</v>
      </c>
      <c r="BK142" s="147">
        <f t="shared" si="8"/>
        <v>0</v>
      </c>
      <c r="BL142" s="18" t="s">
        <v>137</v>
      </c>
      <c r="BM142" s="18" t="s">
        <v>333</v>
      </c>
    </row>
    <row r="143" spans="2:65" s="1" customFormat="1" ht="16.5" customHeight="1">
      <c r="B143" s="137"/>
      <c r="C143" s="138" t="s">
        <v>137</v>
      </c>
      <c r="D143" s="138" t="s">
        <v>133</v>
      </c>
      <c r="E143" s="139" t="s">
        <v>137</v>
      </c>
      <c r="F143" s="210" t="s">
        <v>334</v>
      </c>
      <c r="G143" s="210"/>
      <c r="H143" s="210"/>
      <c r="I143" s="210"/>
      <c r="J143" s="140" t="s">
        <v>213</v>
      </c>
      <c r="K143" s="141">
        <v>1</v>
      </c>
      <c r="L143" s="211"/>
      <c r="M143" s="211"/>
      <c r="N143" s="211"/>
      <c r="O143" s="211"/>
      <c r="P143" s="211"/>
      <c r="Q143" s="211"/>
      <c r="R143" s="142"/>
      <c r="T143" s="143" t="s">
        <v>5</v>
      </c>
      <c r="U143" s="40" t="s">
        <v>38</v>
      </c>
      <c r="V143" s="144">
        <v>0</v>
      </c>
      <c r="W143" s="144">
        <f t="shared" si="0"/>
        <v>0</v>
      </c>
      <c r="X143" s="144">
        <v>0</v>
      </c>
      <c r="Y143" s="144">
        <f t="shared" si="1"/>
        <v>0</v>
      </c>
      <c r="Z143" s="144">
        <v>0</v>
      </c>
      <c r="AA143" s="145">
        <f t="shared" si="2"/>
        <v>0</v>
      </c>
      <c r="AR143" s="18" t="s">
        <v>137</v>
      </c>
      <c r="AT143" s="18" t="s">
        <v>133</v>
      </c>
      <c r="AU143" s="18" t="s">
        <v>71</v>
      </c>
      <c r="AY143" s="18" t="s">
        <v>132</v>
      </c>
      <c r="BE143" s="146">
        <f t="shared" si="3"/>
        <v>0</v>
      </c>
      <c r="BF143" s="146">
        <f t="shared" si="4"/>
        <v>0</v>
      </c>
      <c r="BG143" s="146">
        <f t="shared" si="5"/>
        <v>0</v>
      </c>
      <c r="BH143" s="146">
        <f t="shared" si="6"/>
        <v>0</v>
      </c>
      <c r="BI143" s="146">
        <f t="shared" si="7"/>
        <v>0</v>
      </c>
      <c r="BJ143" s="18" t="s">
        <v>138</v>
      </c>
      <c r="BK143" s="147">
        <f t="shared" si="8"/>
        <v>0</v>
      </c>
      <c r="BL143" s="18" t="s">
        <v>137</v>
      </c>
      <c r="BM143" s="18" t="s">
        <v>335</v>
      </c>
    </row>
    <row r="144" spans="2:65" s="1" customFormat="1" ht="25.5" customHeight="1">
      <c r="B144" s="137"/>
      <c r="C144" s="138" t="s">
        <v>150</v>
      </c>
      <c r="D144" s="138" t="s">
        <v>133</v>
      </c>
      <c r="E144" s="139" t="s">
        <v>150</v>
      </c>
      <c r="F144" s="210" t="s">
        <v>336</v>
      </c>
      <c r="G144" s="210"/>
      <c r="H144" s="210"/>
      <c r="I144" s="210"/>
      <c r="J144" s="140" t="s">
        <v>213</v>
      </c>
      <c r="K144" s="141">
        <v>2</v>
      </c>
      <c r="L144" s="211"/>
      <c r="M144" s="211"/>
      <c r="N144" s="211"/>
      <c r="O144" s="211"/>
      <c r="P144" s="211"/>
      <c r="Q144" s="211"/>
      <c r="R144" s="142"/>
      <c r="T144" s="143" t="s">
        <v>5</v>
      </c>
      <c r="U144" s="40" t="s">
        <v>38</v>
      </c>
      <c r="V144" s="144">
        <v>0</v>
      </c>
      <c r="W144" s="144">
        <f t="shared" si="0"/>
        <v>0</v>
      </c>
      <c r="X144" s="144">
        <v>0</v>
      </c>
      <c r="Y144" s="144">
        <f t="shared" si="1"/>
        <v>0</v>
      </c>
      <c r="Z144" s="144">
        <v>0</v>
      </c>
      <c r="AA144" s="145">
        <f t="shared" si="2"/>
        <v>0</v>
      </c>
      <c r="AR144" s="18" t="s">
        <v>137</v>
      </c>
      <c r="AT144" s="18" t="s">
        <v>133</v>
      </c>
      <c r="AU144" s="18" t="s">
        <v>71</v>
      </c>
      <c r="AY144" s="18" t="s">
        <v>132</v>
      </c>
      <c r="BE144" s="146">
        <f t="shared" si="3"/>
        <v>0</v>
      </c>
      <c r="BF144" s="146">
        <f t="shared" si="4"/>
        <v>0</v>
      </c>
      <c r="BG144" s="146">
        <f t="shared" si="5"/>
        <v>0</v>
      </c>
      <c r="BH144" s="146">
        <f t="shared" si="6"/>
        <v>0</v>
      </c>
      <c r="BI144" s="146">
        <f t="shared" si="7"/>
        <v>0</v>
      </c>
      <c r="BJ144" s="18" t="s">
        <v>138</v>
      </c>
      <c r="BK144" s="147">
        <f t="shared" si="8"/>
        <v>0</v>
      </c>
      <c r="BL144" s="18" t="s">
        <v>137</v>
      </c>
      <c r="BM144" s="18" t="s">
        <v>337</v>
      </c>
    </row>
    <row r="145" spans="2:65" s="1" customFormat="1" ht="16.5" customHeight="1">
      <c r="B145" s="137"/>
      <c r="C145" s="138" t="s">
        <v>154</v>
      </c>
      <c r="D145" s="138" t="s">
        <v>133</v>
      </c>
      <c r="E145" s="139" t="s">
        <v>154</v>
      </c>
      <c r="F145" s="210" t="s">
        <v>338</v>
      </c>
      <c r="G145" s="210"/>
      <c r="H145" s="210"/>
      <c r="I145" s="210"/>
      <c r="J145" s="140" t="s">
        <v>213</v>
      </c>
      <c r="K145" s="141">
        <v>1</v>
      </c>
      <c r="L145" s="211"/>
      <c r="M145" s="211"/>
      <c r="N145" s="211"/>
      <c r="O145" s="211"/>
      <c r="P145" s="211"/>
      <c r="Q145" s="211"/>
      <c r="R145" s="142"/>
      <c r="T145" s="143" t="s">
        <v>5</v>
      </c>
      <c r="U145" s="40" t="s">
        <v>38</v>
      </c>
      <c r="V145" s="144">
        <v>0</v>
      </c>
      <c r="W145" s="144">
        <f t="shared" si="0"/>
        <v>0</v>
      </c>
      <c r="X145" s="144">
        <v>0</v>
      </c>
      <c r="Y145" s="144">
        <f t="shared" si="1"/>
        <v>0</v>
      </c>
      <c r="Z145" s="144">
        <v>0</v>
      </c>
      <c r="AA145" s="145">
        <f t="shared" si="2"/>
        <v>0</v>
      </c>
      <c r="AR145" s="18" t="s">
        <v>137</v>
      </c>
      <c r="AT145" s="18" t="s">
        <v>133</v>
      </c>
      <c r="AU145" s="18" t="s">
        <v>71</v>
      </c>
      <c r="AY145" s="18" t="s">
        <v>132</v>
      </c>
      <c r="BE145" s="146">
        <f t="shared" si="3"/>
        <v>0</v>
      </c>
      <c r="BF145" s="146">
        <f t="shared" si="4"/>
        <v>0</v>
      </c>
      <c r="BG145" s="146">
        <f t="shared" si="5"/>
        <v>0</v>
      </c>
      <c r="BH145" s="146">
        <f t="shared" si="6"/>
        <v>0</v>
      </c>
      <c r="BI145" s="146">
        <f t="shared" si="7"/>
        <v>0</v>
      </c>
      <c r="BJ145" s="18" t="s">
        <v>138</v>
      </c>
      <c r="BK145" s="147">
        <f t="shared" si="8"/>
        <v>0</v>
      </c>
      <c r="BL145" s="18" t="s">
        <v>137</v>
      </c>
      <c r="BM145" s="18" t="s">
        <v>339</v>
      </c>
    </row>
    <row r="146" spans="2:65" s="1" customFormat="1" ht="16.5" customHeight="1">
      <c r="B146" s="137"/>
      <c r="C146" s="138" t="s">
        <v>158</v>
      </c>
      <c r="D146" s="138" t="s">
        <v>133</v>
      </c>
      <c r="E146" s="139" t="s">
        <v>158</v>
      </c>
      <c r="F146" s="210" t="s">
        <v>340</v>
      </c>
      <c r="G146" s="210"/>
      <c r="H146" s="210"/>
      <c r="I146" s="210"/>
      <c r="J146" s="140" t="s">
        <v>213</v>
      </c>
      <c r="K146" s="141">
        <v>2</v>
      </c>
      <c r="L146" s="211"/>
      <c r="M146" s="211"/>
      <c r="N146" s="211"/>
      <c r="O146" s="211"/>
      <c r="P146" s="211"/>
      <c r="Q146" s="211"/>
      <c r="R146" s="142"/>
      <c r="T146" s="143" t="s">
        <v>5</v>
      </c>
      <c r="U146" s="40" t="s">
        <v>38</v>
      </c>
      <c r="V146" s="144">
        <v>0</v>
      </c>
      <c r="W146" s="144">
        <f t="shared" si="0"/>
        <v>0</v>
      </c>
      <c r="X146" s="144">
        <v>0</v>
      </c>
      <c r="Y146" s="144">
        <f t="shared" si="1"/>
        <v>0</v>
      </c>
      <c r="Z146" s="144">
        <v>0</v>
      </c>
      <c r="AA146" s="145">
        <f t="shared" si="2"/>
        <v>0</v>
      </c>
      <c r="AR146" s="18" t="s">
        <v>137</v>
      </c>
      <c r="AT146" s="18" t="s">
        <v>133</v>
      </c>
      <c r="AU146" s="18" t="s">
        <v>71</v>
      </c>
      <c r="AY146" s="18" t="s">
        <v>132</v>
      </c>
      <c r="BE146" s="146">
        <f t="shared" si="3"/>
        <v>0</v>
      </c>
      <c r="BF146" s="146">
        <f t="shared" si="4"/>
        <v>0</v>
      </c>
      <c r="BG146" s="146">
        <f t="shared" si="5"/>
        <v>0</v>
      </c>
      <c r="BH146" s="146">
        <f t="shared" si="6"/>
        <v>0</v>
      </c>
      <c r="BI146" s="146">
        <f t="shared" si="7"/>
        <v>0</v>
      </c>
      <c r="BJ146" s="18" t="s">
        <v>138</v>
      </c>
      <c r="BK146" s="147">
        <f t="shared" si="8"/>
        <v>0</v>
      </c>
      <c r="BL146" s="18" t="s">
        <v>137</v>
      </c>
      <c r="BM146" s="18" t="s">
        <v>341</v>
      </c>
    </row>
    <row r="147" spans="2:65" s="1" customFormat="1" ht="16.5" customHeight="1">
      <c r="B147" s="137"/>
      <c r="C147" s="138" t="s">
        <v>162</v>
      </c>
      <c r="D147" s="138" t="s">
        <v>133</v>
      </c>
      <c r="E147" s="139" t="s">
        <v>162</v>
      </c>
      <c r="F147" s="210" t="s">
        <v>342</v>
      </c>
      <c r="G147" s="210"/>
      <c r="H147" s="210"/>
      <c r="I147" s="210"/>
      <c r="J147" s="140" t="s">
        <v>207</v>
      </c>
      <c r="K147" s="141">
        <v>20</v>
      </c>
      <c r="L147" s="211"/>
      <c r="M147" s="211"/>
      <c r="N147" s="211"/>
      <c r="O147" s="211"/>
      <c r="P147" s="211"/>
      <c r="Q147" s="211"/>
      <c r="R147" s="142"/>
      <c r="T147" s="143" t="s">
        <v>5</v>
      </c>
      <c r="U147" s="40" t="s">
        <v>38</v>
      </c>
      <c r="V147" s="144">
        <v>0</v>
      </c>
      <c r="W147" s="144">
        <f t="shared" si="0"/>
        <v>0</v>
      </c>
      <c r="X147" s="144">
        <v>0</v>
      </c>
      <c r="Y147" s="144">
        <f t="shared" si="1"/>
        <v>0</v>
      </c>
      <c r="Z147" s="144">
        <v>0</v>
      </c>
      <c r="AA147" s="145">
        <f t="shared" si="2"/>
        <v>0</v>
      </c>
      <c r="AR147" s="18" t="s">
        <v>137</v>
      </c>
      <c r="AT147" s="18" t="s">
        <v>133</v>
      </c>
      <c r="AU147" s="18" t="s">
        <v>71</v>
      </c>
      <c r="AY147" s="18" t="s">
        <v>132</v>
      </c>
      <c r="BE147" s="146">
        <f t="shared" si="3"/>
        <v>0</v>
      </c>
      <c r="BF147" s="146">
        <f t="shared" si="4"/>
        <v>0</v>
      </c>
      <c r="BG147" s="146">
        <f t="shared" si="5"/>
        <v>0</v>
      </c>
      <c r="BH147" s="146">
        <f t="shared" si="6"/>
        <v>0</v>
      </c>
      <c r="BI147" s="146">
        <f t="shared" si="7"/>
        <v>0</v>
      </c>
      <c r="BJ147" s="18" t="s">
        <v>138</v>
      </c>
      <c r="BK147" s="147">
        <f t="shared" si="8"/>
        <v>0</v>
      </c>
      <c r="BL147" s="18" t="s">
        <v>137</v>
      </c>
      <c r="BM147" s="18" t="s">
        <v>343</v>
      </c>
    </row>
    <row r="148" spans="2:65" s="1" customFormat="1" ht="16.5" customHeight="1">
      <c r="B148" s="137"/>
      <c r="C148" s="138" t="s">
        <v>166</v>
      </c>
      <c r="D148" s="138" t="s">
        <v>133</v>
      </c>
      <c r="E148" s="139" t="s">
        <v>166</v>
      </c>
      <c r="F148" s="210" t="s">
        <v>344</v>
      </c>
      <c r="G148" s="210"/>
      <c r="H148" s="210"/>
      <c r="I148" s="210"/>
      <c r="J148" s="140" t="s">
        <v>213</v>
      </c>
      <c r="K148" s="141">
        <v>2</v>
      </c>
      <c r="L148" s="211"/>
      <c r="M148" s="211"/>
      <c r="N148" s="211"/>
      <c r="O148" s="211"/>
      <c r="P148" s="211"/>
      <c r="Q148" s="211"/>
      <c r="R148" s="142"/>
      <c r="T148" s="143" t="s">
        <v>5</v>
      </c>
      <c r="U148" s="152" t="s">
        <v>38</v>
      </c>
      <c r="V148" s="153">
        <v>0</v>
      </c>
      <c r="W148" s="153">
        <f t="shared" si="0"/>
        <v>0</v>
      </c>
      <c r="X148" s="153">
        <v>0</v>
      </c>
      <c r="Y148" s="153">
        <f t="shared" si="1"/>
        <v>0</v>
      </c>
      <c r="Z148" s="153">
        <v>0</v>
      </c>
      <c r="AA148" s="154">
        <f t="shared" si="2"/>
        <v>0</v>
      </c>
      <c r="AR148" s="18" t="s">
        <v>137</v>
      </c>
      <c r="AT148" s="18" t="s">
        <v>133</v>
      </c>
      <c r="AU148" s="18" t="s">
        <v>71</v>
      </c>
      <c r="AY148" s="18" t="s">
        <v>132</v>
      </c>
      <c r="BE148" s="146">
        <f t="shared" si="3"/>
        <v>0</v>
      </c>
      <c r="BF148" s="146">
        <f t="shared" si="4"/>
        <v>0</v>
      </c>
      <c r="BG148" s="146">
        <f t="shared" si="5"/>
        <v>0</v>
      </c>
      <c r="BH148" s="146">
        <f t="shared" si="6"/>
        <v>0</v>
      </c>
      <c r="BI148" s="146">
        <f t="shared" si="7"/>
        <v>0</v>
      </c>
      <c r="BJ148" s="18" t="s">
        <v>138</v>
      </c>
      <c r="BK148" s="147">
        <f t="shared" si="8"/>
        <v>0</v>
      </c>
      <c r="BL148" s="18" t="s">
        <v>137</v>
      </c>
      <c r="BM148" s="18" t="s">
        <v>345</v>
      </c>
    </row>
    <row r="149" spans="2:65" s="1" customFormat="1" ht="6.95" customHeight="1">
      <c r="B149" s="55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7"/>
    </row>
  </sheetData>
  <mergeCells count="168">
    <mergeCell ref="N109:Q109"/>
    <mergeCell ref="H1:K1"/>
    <mergeCell ref="S2:AC2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39:Q139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28:I128"/>
    <mergeCell ref="L128:M128"/>
    <mergeCell ref="N128:Q128"/>
    <mergeCell ref="F129:I129"/>
    <mergeCell ref="L129:M129"/>
    <mergeCell ref="N129:Q129"/>
    <mergeCell ref="F130:I130"/>
    <mergeCell ref="L130:M130"/>
    <mergeCell ref="N130:Q130"/>
    <mergeCell ref="F125:I125"/>
    <mergeCell ref="L125:M125"/>
    <mergeCell ref="N125:Q125"/>
    <mergeCell ref="F126:I126"/>
    <mergeCell ref="L126:M126"/>
    <mergeCell ref="N126:Q126"/>
    <mergeCell ref="F127:I127"/>
    <mergeCell ref="L127:M127"/>
    <mergeCell ref="N127:Q127"/>
    <mergeCell ref="F122:I122"/>
    <mergeCell ref="L122:M122"/>
    <mergeCell ref="N122:Q122"/>
    <mergeCell ref="F123:I123"/>
    <mergeCell ref="L123:M123"/>
    <mergeCell ref="N123:Q123"/>
    <mergeCell ref="F124:I124"/>
    <mergeCell ref="L124:M124"/>
    <mergeCell ref="N124:Q124"/>
    <mergeCell ref="F119:I119"/>
    <mergeCell ref="L119:M119"/>
    <mergeCell ref="N119:Q119"/>
    <mergeCell ref="F120:I120"/>
    <mergeCell ref="L120:M120"/>
    <mergeCell ref="N120:Q120"/>
    <mergeCell ref="F121:I121"/>
    <mergeCell ref="L121:M121"/>
    <mergeCell ref="N121:Q121"/>
    <mergeCell ref="F116:I116"/>
    <mergeCell ref="L116:M116"/>
    <mergeCell ref="N116:Q116"/>
    <mergeCell ref="F117:I117"/>
    <mergeCell ref="L117:M117"/>
    <mergeCell ref="N117:Q117"/>
    <mergeCell ref="F118:I118"/>
    <mergeCell ref="L118:M118"/>
    <mergeCell ref="N118:Q118"/>
    <mergeCell ref="F113:I113"/>
    <mergeCell ref="L113:M113"/>
    <mergeCell ref="N113:Q113"/>
    <mergeCell ref="F114:I114"/>
    <mergeCell ref="L114:M114"/>
    <mergeCell ref="N114:Q114"/>
    <mergeCell ref="F115:I115"/>
    <mergeCell ref="L115:M115"/>
    <mergeCell ref="N115:Q115"/>
    <mergeCell ref="F110:I110"/>
    <mergeCell ref="L110:M110"/>
    <mergeCell ref="N110:Q110"/>
    <mergeCell ref="F111:I111"/>
    <mergeCell ref="L111:M111"/>
    <mergeCell ref="N111:Q111"/>
    <mergeCell ref="F112:I112"/>
    <mergeCell ref="L112:M112"/>
    <mergeCell ref="N112:Q112"/>
    <mergeCell ref="N90:Q90"/>
    <mergeCell ref="L92:Q92"/>
    <mergeCell ref="C98:Q98"/>
    <mergeCell ref="F100:P100"/>
    <mergeCell ref="F101:P101"/>
    <mergeCell ref="M103:P103"/>
    <mergeCell ref="M105:Q105"/>
    <mergeCell ref="M106:Q106"/>
    <mergeCell ref="F108:I108"/>
    <mergeCell ref="L108:M108"/>
    <mergeCell ref="N108:Q108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C2:Q2"/>
    <mergeCell ref="C4:Q4"/>
    <mergeCell ref="F6:P6"/>
    <mergeCell ref="F7:P7"/>
    <mergeCell ref="O9:P9"/>
    <mergeCell ref="O11:P11"/>
    <mergeCell ref="O12:P12"/>
    <mergeCell ref="O14:P14"/>
    <mergeCell ref="O15:P15"/>
  </mergeCells>
  <hyperlinks>
    <hyperlink ref="F1:G1" location="C2" display="1) Krycí list rozpočtu" xr:uid="{00000000-0004-0000-0200-000000000000}"/>
    <hyperlink ref="H1:K1" location="C86" display="2) Rekapitulácia rozpočtu" xr:uid="{00000000-0004-0000-0200-000001000000}"/>
    <hyperlink ref="L1" location="C108" display="3) Rozpočet" xr:uid="{00000000-0004-0000-0200-000002000000}"/>
    <hyperlink ref="S1:T1" location="'Rekapitulácia stavby'!C2" display="Rekapitulácia stavby" xr:uid="{00000000-0004-0000-0200-000003000000}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N123"/>
  <sheetViews>
    <sheetView showGridLines="0" tabSelected="1" workbookViewId="0">
      <pane ySplit="1" topLeftCell="A111" activePane="bottomLeft" state="frozen"/>
      <selection pane="bottomLeft" activeCell="N111" sqref="L111:Q123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01"/>
      <c r="B1" s="11"/>
      <c r="C1" s="11"/>
      <c r="D1" s="12" t="s">
        <v>1</v>
      </c>
      <c r="E1" s="11"/>
      <c r="F1" s="13" t="s">
        <v>91</v>
      </c>
      <c r="G1" s="13"/>
      <c r="H1" s="224" t="s">
        <v>92</v>
      </c>
      <c r="I1" s="224"/>
      <c r="J1" s="224"/>
      <c r="K1" s="224"/>
      <c r="L1" s="13" t="s">
        <v>93</v>
      </c>
      <c r="M1" s="11"/>
      <c r="N1" s="11"/>
      <c r="O1" s="12" t="s">
        <v>94</v>
      </c>
      <c r="P1" s="11"/>
      <c r="Q1" s="11"/>
      <c r="R1" s="11"/>
      <c r="S1" s="13" t="s">
        <v>95</v>
      </c>
      <c r="T1" s="13"/>
      <c r="U1" s="101"/>
      <c r="V1" s="101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</row>
    <row r="2" spans="1:66" ht="36.950000000000003" customHeight="1">
      <c r="C2" s="155" t="s">
        <v>7</v>
      </c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S2" s="190" t="s">
        <v>8</v>
      </c>
      <c r="T2" s="191"/>
      <c r="U2" s="191"/>
      <c r="V2" s="191"/>
      <c r="W2" s="191"/>
      <c r="X2" s="191"/>
      <c r="Y2" s="191"/>
      <c r="Z2" s="191"/>
      <c r="AA2" s="191"/>
      <c r="AB2" s="191"/>
      <c r="AC2" s="191"/>
      <c r="AT2" s="18" t="s">
        <v>86</v>
      </c>
    </row>
    <row r="3" spans="1:6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1"/>
      <c r="AT3" s="18" t="s">
        <v>71</v>
      </c>
    </row>
    <row r="4" spans="1:66" ht="36.950000000000003" customHeight="1">
      <c r="B4" s="22"/>
      <c r="C4" s="157" t="s">
        <v>96</v>
      </c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23"/>
      <c r="T4" s="17" t="s">
        <v>12</v>
      </c>
      <c r="AT4" s="18" t="s">
        <v>6</v>
      </c>
    </row>
    <row r="5" spans="1:66" ht="6.95" customHeight="1">
      <c r="B5" s="22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3"/>
    </row>
    <row r="6" spans="1:66" ht="25.35" customHeight="1">
      <c r="B6" s="22"/>
      <c r="C6" s="24"/>
      <c r="D6" s="28" t="s">
        <v>15</v>
      </c>
      <c r="E6" s="24"/>
      <c r="F6" s="192" t="str">
        <f>'Rekapitulácia stavby'!K6</f>
        <v>REKONŠTRUKCIA ČOV TYPU 2XPESL25</v>
      </c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24"/>
      <c r="R6" s="23"/>
    </row>
    <row r="7" spans="1:66" s="1" customFormat="1" ht="32.85" customHeight="1">
      <c r="B7" s="31"/>
      <c r="C7" s="32"/>
      <c r="D7" s="27" t="s">
        <v>97</v>
      </c>
      <c r="E7" s="32"/>
      <c r="F7" s="161" t="s">
        <v>346</v>
      </c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32"/>
      <c r="R7" s="33"/>
    </row>
    <row r="8" spans="1:66" s="1" customFormat="1" ht="14.45" customHeight="1">
      <c r="B8" s="31"/>
      <c r="C8" s="32"/>
      <c r="D8" s="28" t="s">
        <v>17</v>
      </c>
      <c r="E8" s="32"/>
      <c r="F8" s="26" t="s">
        <v>5</v>
      </c>
      <c r="G8" s="32"/>
      <c r="H8" s="32"/>
      <c r="I8" s="32"/>
      <c r="J8" s="32"/>
      <c r="K8" s="32"/>
      <c r="L8" s="32"/>
      <c r="M8" s="28" t="s">
        <v>18</v>
      </c>
      <c r="N8" s="32"/>
      <c r="O8" s="26" t="s">
        <v>5</v>
      </c>
      <c r="P8" s="32"/>
      <c r="Q8" s="32"/>
      <c r="R8" s="33"/>
    </row>
    <row r="9" spans="1:66" s="1" customFormat="1" ht="14.45" customHeight="1">
      <c r="B9" s="31"/>
      <c r="C9" s="32"/>
      <c r="D9" s="28" t="s">
        <v>19</v>
      </c>
      <c r="E9" s="32"/>
      <c r="F9" s="26" t="s">
        <v>20</v>
      </c>
      <c r="G9" s="32"/>
      <c r="H9" s="32"/>
      <c r="I9" s="32"/>
      <c r="J9" s="32"/>
      <c r="K9" s="32"/>
      <c r="L9" s="32"/>
      <c r="M9" s="28" t="s">
        <v>21</v>
      </c>
      <c r="N9" s="32"/>
      <c r="O9" s="195"/>
      <c r="P9" s="195"/>
      <c r="Q9" s="32"/>
      <c r="R9" s="33"/>
    </row>
    <row r="10" spans="1:66" s="1" customFormat="1" ht="10.9" customHeight="1"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3"/>
    </row>
    <row r="11" spans="1:66" s="1" customFormat="1" ht="14.45" customHeight="1">
      <c r="B11" s="31"/>
      <c r="C11" s="32"/>
      <c r="D11" s="28" t="s">
        <v>22</v>
      </c>
      <c r="E11" s="32"/>
      <c r="F11" s="32"/>
      <c r="G11" s="32"/>
      <c r="H11" s="32"/>
      <c r="I11" s="32"/>
      <c r="J11" s="32"/>
      <c r="K11" s="32"/>
      <c r="L11" s="32"/>
      <c r="M11" s="28" t="s">
        <v>23</v>
      </c>
      <c r="N11" s="32"/>
      <c r="O11" s="159" t="str">
        <f>IF('Rekapitulácia stavby'!AN10="","",'Rekapitulácia stavby'!AN10)</f>
        <v/>
      </c>
      <c r="P11" s="159"/>
      <c r="Q11" s="32"/>
      <c r="R11" s="33"/>
    </row>
    <row r="12" spans="1:66" s="1" customFormat="1" ht="18" customHeight="1">
      <c r="B12" s="31"/>
      <c r="C12" s="32"/>
      <c r="D12" s="32"/>
      <c r="E12" s="26" t="str">
        <f>IF('Rekapitulácia stavby'!E11="","",'Rekapitulácia stavby'!E11)</f>
        <v xml:space="preserve"> </v>
      </c>
      <c r="F12" s="32"/>
      <c r="G12" s="32"/>
      <c r="H12" s="32"/>
      <c r="I12" s="32"/>
      <c r="J12" s="32"/>
      <c r="K12" s="32"/>
      <c r="L12" s="32"/>
      <c r="M12" s="28" t="s">
        <v>24</v>
      </c>
      <c r="N12" s="32"/>
      <c r="O12" s="159" t="str">
        <f>IF('Rekapitulácia stavby'!AN11="","",'Rekapitulácia stavby'!AN11)</f>
        <v/>
      </c>
      <c r="P12" s="159"/>
      <c r="Q12" s="32"/>
      <c r="R12" s="33"/>
    </row>
    <row r="13" spans="1:66" s="1" customFormat="1" ht="6.95" customHeight="1">
      <c r="B13" s="31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3"/>
    </row>
    <row r="14" spans="1:66" s="1" customFormat="1" ht="14.45" customHeight="1">
      <c r="B14" s="31"/>
      <c r="C14" s="32"/>
      <c r="D14" s="28" t="s">
        <v>25</v>
      </c>
      <c r="E14" s="32"/>
      <c r="F14" s="32"/>
      <c r="G14" s="32"/>
      <c r="H14" s="32"/>
      <c r="I14" s="32"/>
      <c r="J14" s="32"/>
      <c r="K14" s="32"/>
      <c r="L14" s="32"/>
      <c r="M14" s="28" t="s">
        <v>23</v>
      </c>
      <c r="N14" s="32"/>
      <c r="O14" s="159" t="str">
        <f>IF('Rekapitulácia stavby'!AN13="","",'Rekapitulácia stavby'!AN13)</f>
        <v/>
      </c>
      <c r="P14" s="159"/>
      <c r="Q14" s="32"/>
      <c r="R14" s="33"/>
    </row>
    <row r="15" spans="1:66" s="1" customFormat="1" ht="18" customHeight="1">
      <c r="B15" s="31"/>
      <c r="C15" s="32"/>
      <c r="D15" s="32"/>
      <c r="E15" s="26" t="str">
        <f>IF('Rekapitulácia stavby'!E14="","",'Rekapitulácia stavby'!E14)</f>
        <v xml:space="preserve"> </v>
      </c>
      <c r="F15" s="32"/>
      <c r="G15" s="32"/>
      <c r="H15" s="32"/>
      <c r="I15" s="32"/>
      <c r="J15" s="32"/>
      <c r="K15" s="32"/>
      <c r="L15" s="32"/>
      <c r="M15" s="28" t="s">
        <v>24</v>
      </c>
      <c r="N15" s="32"/>
      <c r="O15" s="159" t="str">
        <f>IF('Rekapitulácia stavby'!AN14="","",'Rekapitulácia stavby'!AN14)</f>
        <v/>
      </c>
      <c r="P15" s="159"/>
      <c r="Q15" s="32"/>
      <c r="R15" s="33"/>
    </row>
    <row r="16" spans="1:66" s="1" customFormat="1" ht="6.95" customHeight="1"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3"/>
    </row>
    <row r="17" spans="2:18" s="1" customFormat="1" ht="14.45" customHeight="1">
      <c r="B17" s="31"/>
      <c r="C17" s="32"/>
      <c r="D17" s="28" t="s">
        <v>26</v>
      </c>
      <c r="E17" s="32"/>
      <c r="F17" s="32"/>
      <c r="G17" s="32"/>
      <c r="H17" s="32"/>
      <c r="I17" s="32"/>
      <c r="J17" s="32"/>
      <c r="K17" s="32"/>
      <c r="L17" s="32"/>
      <c r="M17" s="28" t="s">
        <v>23</v>
      </c>
      <c r="N17" s="32"/>
      <c r="O17" s="159" t="str">
        <f>IF('Rekapitulácia stavby'!AN16="","",'Rekapitulácia stavby'!AN16)</f>
        <v/>
      </c>
      <c r="P17" s="159"/>
      <c r="Q17" s="32"/>
      <c r="R17" s="33"/>
    </row>
    <row r="18" spans="2:18" s="1" customFormat="1" ht="18" customHeight="1">
      <c r="B18" s="31"/>
      <c r="C18" s="32"/>
      <c r="D18" s="32"/>
      <c r="E18" s="26" t="str">
        <f>IF('Rekapitulácia stavby'!E17="","",'Rekapitulácia stavby'!E17)</f>
        <v>Ing. Milan Bizub, MARMI s.r.o.</v>
      </c>
      <c r="F18" s="32"/>
      <c r="G18" s="32"/>
      <c r="H18" s="32"/>
      <c r="I18" s="32"/>
      <c r="J18" s="32"/>
      <c r="K18" s="32"/>
      <c r="L18" s="32"/>
      <c r="M18" s="28" t="s">
        <v>24</v>
      </c>
      <c r="N18" s="32"/>
      <c r="O18" s="159" t="str">
        <f>IF('Rekapitulácia stavby'!AN17="","",'Rekapitulácia stavby'!AN17)</f>
        <v/>
      </c>
      <c r="P18" s="159"/>
      <c r="Q18" s="32"/>
      <c r="R18" s="33"/>
    </row>
    <row r="19" spans="2:18" s="1" customFormat="1" ht="6.95" customHeight="1">
      <c r="B19" s="31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3"/>
    </row>
    <row r="20" spans="2:18" s="1" customFormat="1" ht="14.45" customHeight="1">
      <c r="B20" s="31"/>
      <c r="C20" s="32"/>
      <c r="D20" s="28" t="s">
        <v>30</v>
      </c>
      <c r="E20" s="32"/>
      <c r="F20" s="32"/>
      <c r="G20" s="32"/>
      <c r="H20" s="32"/>
      <c r="I20" s="32"/>
      <c r="J20" s="32"/>
      <c r="K20" s="32"/>
      <c r="L20" s="32"/>
      <c r="M20" s="28" t="s">
        <v>23</v>
      </c>
      <c r="N20" s="32"/>
      <c r="O20" s="159" t="str">
        <f>IF('Rekapitulácia stavby'!AN19="","",'Rekapitulácia stavby'!AN19)</f>
        <v/>
      </c>
      <c r="P20" s="159"/>
      <c r="Q20" s="32"/>
      <c r="R20" s="33"/>
    </row>
    <row r="21" spans="2:18" s="1" customFormat="1" ht="18" customHeight="1">
      <c r="B21" s="31"/>
      <c r="C21" s="32"/>
      <c r="D21" s="32"/>
      <c r="E21" s="26" t="str">
        <f>IF('Rekapitulácia stavby'!E20="","",'Rekapitulácia stavby'!E20)</f>
        <v xml:space="preserve"> </v>
      </c>
      <c r="F21" s="32"/>
      <c r="G21" s="32"/>
      <c r="H21" s="32"/>
      <c r="I21" s="32"/>
      <c r="J21" s="32"/>
      <c r="K21" s="32"/>
      <c r="L21" s="32"/>
      <c r="M21" s="28" t="s">
        <v>24</v>
      </c>
      <c r="N21" s="32"/>
      <c r="O21" s="159" t="str">
        <f>IF('Rekapitulácia stavby'!AN20="","",'Rekapitulácia stavby'!AN20)</f>
        <v/>
      </c>
      <c r="P21" s="159"/>
      <c r="Q21" s="32"/>
      <c r="R21" s="33"/>
    </row>
    <row r="22" spans="2:18" s="1" customFormat="1" ht="6.95" customHeight="1">
      <c r="B22" s="3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3"/>
    </row>
    <row r="23" spans="2:18" s="1" customFormat="1" ht="14.45" customHeight="1">
      <c r="B23" s="31"/>
      <c r="C23" s="32"/>
      <c r="D23" s="28" t="s">
        <v>31</v>
      </c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3"/>
    </row>
    <row r="24" spans="2:18" s="1" customFormat="1" ht="16.5" customHeight="1">
      <c r="B24" s="31"/>
      <c r="C24" s="32"/>
      <c r="D24" s="32"/>
      <c r="E24" s="162" t="s">
        <v>5</v>
      </c>
      <c r="F24" s="162"/>
      <c r="G24" s="162"/>
      <c r="H24" s="162"/>
      <c r="I24" s="162"/>
      <c r="J24" s="162"/>
      <c r="K24" s="162"/>
      <c r="L24" s="162"/>
      <c r="M24" s="32"/>
      <c r="N24" s="32"/>
      <c r="O24" s="32"/>
      <c r="P24" s="32"/>
      <c r="Q24" s="32"/>
      <c r="R24" s="33"/>
    </row>
    <row r="25" spans="2:18" s="1" customFormat="1" ht="6.95" customHeight="1">
      <c r="B25" s="3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3"/>
    </row>
    <row r="26" spans="2:18" s="1" customFormat="1" ht="6.95" customHeight="1">
      <c r="B26" s="31"/>
      <c r="C26" s="32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32"/>
      <c r="R26" s="33"/>
    </row>
    <row r="27" spans="2:18" s="1" customFormat="1" ht="14.45" customHeight="1">
      <c r="B27" s="31"/>
      <c r="C27" s="32"/>
      <c r="D27" s="102" t="s">
        <v>99</v>
      </c>
      <c r="E27" s="32"/>
      <c r="F27" s="32"/>
      <c r="G27" s="32"/>
      <c r="H27" s="32"/>
      <c r="I27" s="32"/>
      <c r="J27" s="32"/>
      <c r="K27" s="32"/>
      <c r="L27" s="32"/>
      <c r="M27" s="163"/>
      <c r="N27" s="163"/>
      <c r="O27" s="163"/>
      <c r="P27" s="163"/>
      <c r="Q27" s="32"/>
      <c r="R27" s="33"/>
    </row>
    <row r="28" spans="2:18" s="1" customFormat="1" ht="14.45" customHeight="1">
      <c r="B28" s="31"/>
      <c r="C28" s="32"/>
      <c r="D28" s="30" t="s">
        <v>100</v>
      </c>
      <c r="E28" s="32"/>
      <c r="F28" s="32"/>
      <c r="G28" s="32"/>
      <c r="H28" s="32"/>
      <c r="I28" s="32"/>
      <c r="J28" s="32"/>
      <c r="K28" s="32"/>
      <c r="L28" s="32"/>
      <c r="M28" s="163"/>
      <c r="N28" s="163"/>
      <c r="O28" s="163"/>
      <c r="P28" s="163"/>
      <c r="Q28" s="32"/>
      <c r="R28" s="33"/>
    </row>
    <row r="29" spans="2:18" s="1" customFormat="1" ht="6.95" customHeight="1">
      <c r="B29" s="31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3"/>
    </row>
    <row r="30" spans="2:18" s="1" customFormat="1" ht="25.35" customHeight="1">
      <c r="B30" s="31"/>
      <c r="C30" s="32"/>
      <c r="D30" s="103" t="s">
        <v>34</v>
      </c>
      <c r="E30" s="32"/>
      <c r="F30" s="32"/>
      <c r="G30" s="32"/>
      <c r="H30" s="32"/>
      <c r="I30" s="32"/>
      <c r="J30" s="32"/>
      <c r="K30" s="32"/>
      <c r="L30" s="32"/>
      <c r="M30" s="196"/>
      <c r="N30" s="194"/>
      <c r="O30" s="194"/>
      <c r="P30" s="194"/>
      <c r="Q30" s="32"/>
      <c r="R30" s="33"/>
    </row>
    <row r="31" spans="2:18" s="1" customFormat="1" ht="6.95" customHeight="1">
      <c r="B31" s="31"/>
      <c r="C31" s="32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32"/>
      <c r="R31" s="33"/>
    </row>
    <row r="32" spans="2:18" s="1" customFormat="1" ht="14.45" customHeight="1">
      <c r="B32" s="31"/>
      <c r="C32" s="32"/>
      <c r="D32" s="38" t="s">
        <v>35</v>
      </c>
      <c r="E32" s="38" t="s">
        <v>36</v>
      </c>
      <c r="F32" s="39">
        <v>0.2</v>
      </c>
      <c r="G32" s="104" t="s">
        <v>37</v>
      </c>
      <c r="H32" s="197"/>
      <c r="I32" s="194"/>
      <c r="J32" s="194"/>
      <c r="K32" s="32"/>
      <c r="L32" s="32"/>
      <c r="M32" s="197"/>
      <c r="N32" s="194"/>
      <c r="O32" s="194"/>
      <c r="P32" s="194"/>
      <c r="Q32" s="32"/>
      <c r="R32" s="33"/>
    </row>
    <row r="33" spans="2:18" s="1" customFormat="1" ht="14.45" customHeight="1">
      <c r="B33" s="31"/>
      <c r="C33" s="32"/>
      <c r="D33" s="32"/>
      <c r="E33" s="38" t="s">
        <v>38</v>
      </c>
      <c r="F33" s="39">
        <v>0.2</v>
      </c>
      <c r="G33" s="104" t="s">
        <v>37</v>
      </c>
      <c r="H33" s="197"/>
      <c r="I33" s="194"/>
      <c r="J33" s="194"/>
      <c r="K33" s="32"/>
      <c r="L33" s="32"/>
      <c r="M33" s="197"/>
      <c r="N33" s="194"/>
      <c r="O33" s="194"/>
      <c r="P33" s="194"/>
      <c r="Q33" s="32"/>
      <c r="R33" s="33"/>
    </row>
    <row r="34" spans="2:18" s="1" customFormat="1" ht="14.45" hidden="1" customHeight="1">
      <c r="B34" s="31"/>
      <c r="C34" s="32"/>
      <c r="D34" s="32"/>
      <c r="E34" s="38" t="s">
        <v>39</v>
      </c>
      <c r="F34" s="39">
        <v>0.2</v>
      </c>
      <c r="G34" s="104" t="s">
        <v>37</v>
      </c>
      <c r="H34" s="197">
        <f>ROUND((SUM(BG92:BG93)+SUM(BG111:BG122)), 2)</f>
        <v>0</v>
      </c>
      <c r="I34" s="194"/>
      <c r="J34" s="194"/>
      <c r="K34" s="32"/>
      <c r="L34" s="32"/>
      <c r="M34" s="197"/>
      <c r="N34" s="194"/>
      <c r="O34" s="194"/>
      <c r="P34" s="194"/>
      <c r="Q34" s="32"/>
      <c r="R34" s="33"/>
    </row>
    <row r="35" spans="2:18" s="1" customFormat="1" ht="14.45" hidden="1" customHeight="1">
      <c r="B35" s="31"/>
      <c r="C35" s="32"/>
      <c r="D35" s="32"/>
      <c r="E35" s="38" t="s">
        <v>40</v>
      </c>
      <c r="F35" s="39">
        <v>0.2</v>
      </c>
      <c r="G35" s="104" t="s">
        <v>37</v>
      </c>
      <c r="H35" s="197">
        <f>ROUND((SUM(BH92:BH93)+SUM(BH111:BH122)), 2)</f>
        <v>0</v>
      </c>
      <c r="I35" s="194"/>
      <c r="J35" s="194"/>
      <c r="K35" s="32"/>
      <c r="L35" s="32"/>
      <c r="M35" s="197"/>
      <c r="N35" s="194"/>
      <c r="O35" s="194"/>
      <c r="P35" s="194"/>
      <c r="Q35" s="32"/>
      <c r="R35" s="33"/>
    </row>
    <row r="36" spans="2:18" s="1" customFormat="1" ht="14.45" hidden="1" customHeight="1">
      <c r="B36" s="31"/>
      <c r="C36" s="32"/>
      <c r="D36" s="32"/>
      <c r="E36" s="38" t="s">
        <v>41</v>
      </c>
      <c r="F36" s="39">
        <v>0</v>
      </c>
      <c r="G36" s="104" t="s">
        <v>37</v>
      </c>
      <c r="H36" s="197">
        <f>ROUND((SUM(BI92:BI93)+SUM(BI111:BI122)), 2)</f>
        <v>0</v>
      </c>
      <c r="I36" s="194"/>
      <c r="J36" s="194"/>
      <c r="K36" s="32"/>
      <c r="L36" s="32"/>
      <c r="M36" s="197"/>
      <c r="N36" s="194"/>
      <c r="O36" s="194"/>
      <c r="P36" s="194"/>
      <c r="Q36" s="32"/>
      <c r="R36" s="33"/>
    </row>
    <row r="37" spans="2:18" s="1" customFormat="1" ht="6.95" customHeight="1"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3"/>
    </row>
    <row r="38" spans="2:18" s="1" customFormat="1" ht="25.35" customHeight="1">
      <c r="B38" s="31"/>
      <c r="C38" s="100"/>
      <c r="D38" s="105" t="s">
        <v>42</v>
      </c>
      <c r="E38" s="71"/>
      <c r="F38" s="71"/>
      <c r="G38" s="106" t="s">
        <v>43</v>
      </c>
      <c r="H38" s="107" t="s">
        <v>44</v>
      </c>
      <c r="I38" s="71"/>
      <c r="J38" s="71"/>
      <c r="K38" s="71"/>
      <c r="L38" s="198"/>
      <c r="M38" s="198"/>
      <c r="N38" s="198"/>
      <c r="O38" s="198"/>
      <c r="P38" s="199"/>
      <c r="Q38" s="100"/>
      <c r="R38" s="33"/>
    </row>
    <row r="39" spans="2:18" s="1" customFormat="1" ht="14.45" customHeight="1"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3"/>
    </row>
    <row r="40" spans="2:18" s="1" customFormat="1" ht="14.45" customHeight="1"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3"/>
    </row>
    <row r="41" spans="2:18" ht="13.5">
      <c r="B41" s="22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3"/>
    </row>
    <row r="42" spans="2:18" ht="13.5">
      <c r="B42" s="22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3"/>
    </row>
    <row r="43" spans="2:18" ht="13.5">
      <c r="B43" s="22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3"/>
    </row>
    <row r="44" spans="2:18" ht="13.5">
      <c r="B44" s="22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3"/>
    </row>
    <row r="45" spans="2:18" ht="13.5">
      <c r="B45" s="22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3"/>
    </row>
    <row r="46" spans="2:18" ht="13.5">
      <c r="B46" s="22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3"/>
    </row>
    <row r="47" spans="2:18" ht="13.5">
      <c r="B47" s="22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3"/>
    </row>
    <row r="48" spans="2:18" ht="13.5">
      <c r="B48" s="22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3"/>
    </row>
    <row r="49" spans="2:18" ht="13.5">
      <c r="B49" s="22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3"/>
    </row>
    <row r="50" spans="2:18" s="1" customFormat="1">
      <c r="B50" s="31"/>
      <c r="C50" s="32"/>
      <c r="D50" s="46" t="s">
        <v>45</v>
      </c>
      <c r="E50" s="47"/>
      <c r="F50" s="47"/>
      <c r="G50" s="47"/>
      <c r="H50" s="48"/>
      <c r="I50" s="32"/>
      <c r="J50" s="46" t="s">
        <v>46</v>
      </c>
      <c r="K50" s="47"/>
      <c r="L50" s="47"/>
      <c r="M50" s="47"/>
      <c r="N50" s="47"/>
      <c r="O50" s="47"/>
      <c r="P50" s="48"/>
      <c r="Q50" s="32"/>
      <c r="R50" s="33"/>
    </row>
    <row r="51" spans="2:18" ht="13.5">
      <c r="B51" s="22"/>
      <c r="C51" s="24"/>
      <c r="D51" s="49"/>
      <c r="E51" s="24"/>
      <c r="F51" s="24"/>
      <c r="G51" s="24"/>
      <c r="H51" s="50"/>
      <c r="I51" s="24"/>
      <c r="J51" s="49"/>
      <c r="K51" s="24"/>
      <c r="L51" s="24"/>
      <c r="M51" s="24"/>
      <c r="N51" s="24"/>
      <c r="O51" s="24"/>
      <c r="P51" s="50"/>
      <c r="Q51" s="24"/>
      <c r="R51" s="23"/>
    </row>
    <row r="52" spans="2:18" ht="13.5">
      <c r="B52" s="22"/>
      <c r="C52" s="24"/>
      <c r="D52" s="49"/>
      <c r="E52" s="24"/>
      <c r="F52" s="24"/>
      <c r="G52" s="24"/>
      <c r="H52" s="50"/>
      <c r="I52" s="24"/>
      <c r="J52" s="49"/>
      <c r="K52" s="24"/>
      <c r="L52" s="24"/>
      <c r="M52" s="24"/>
      <c r="N52" s="24"/>
      <c r="O52" s="24"/>
      <c r="P52" s="50"/>
      <c r="Q52" s="24"/>
      <c r="R52" s="23"/>
    </row>
    <row r="53" spans="2:18" ht="13.5">
      <c r="B53" s="22"/>
      <c r="C53" s="24"/>
      <c r="D53" s="49"/>
      <c r="E53" s="24"/>
      <c r="F53" s="24"/>
      <c r="G53" s="24"/>
      <c r="H53" s="50"/>
      <c r="I53" s="24"/>
      <c r="J53" s="49"/>
      <c r="K53" s="24"/>
      <c r="L53" s="24"/>
      <c r="M53" s="24"/>
      <c r="N53" s="24"/>
      <c r="O53" s="24"/>
      <c r="P53" s="50"/>
      <c r="Q53" s="24"/>
      <c r="R53" s="23"/>
    </row>
    <row r="54" spans="2:18" ht="13.5">
      <c r="B54" s="22"/>
      <c r="C54" s="24"/>
      <c r="D54" s="49"/>
      <c r="E54" s="24"/>
      <c r="F54" s="24"/>
      <c r="G54" s="24"/>
      <c r="H54" s="50"/>
      <c r="I54" s="24"/>
      <c r="J54" s="49"/>
      <c r="K54" s="24"/>
      <c r="L54" s="24"/>
      <c r="M54" s="24"/>
      <c r="N54" s="24"/>
      <c r="O54" s="24"/>
      <c r="P54" s="50"/>
      <c r="Q54" s="24"/>
      <c r="R54" s="23"/>
    </row>
    <row r="55" spans="2:18" ht="13.5">
      <c r="B55" s="22"/>
      <c r="C55" s="24"/>
      <c r="D55" s="49"/>
      <c r="E55" s="24"/>
      <c r="F55" s="24"/>
      <c r="G55" s="24"/>
      <c r="H55" s="50"/>
      <c r="I55" s="24"/>
      <c r="J55" s="49"/>
      <c r="K55" s="24"/>
      <c r="L55" s="24"/>
      <c r="M55" s="24"/>
      <c r="N55" s="24"/>
      <c r="O55" s="24"/>
      <c r="P55" s="50"/>
      <c r="Q55" s="24"/>
      <c r="R55" s="23"/>
    </row>
    <row r="56" spans="2:18" ht="13.5">
      <c r="B56" s="22"/>
      <c r="C56" s="24"/>
      <c r="D56" s="49"/>
      <c r="E56" s="24"/>
      <c r="F56" s="24"/>
      <c r="G56" s="24"/>
      <c r="H56" s="50"/>
      <c r="I56" s="24"/>
      <c r="J56" s="49"/>
      <c r="K56" s="24"/>
      <c r="L56" s="24"/>
      <c r="M56" s="24"/>
      <c r="N56" s="24"/>
      <c r="O56" s="24"/>
      <c r="P56" s="50"/>
      <c r="Q56" s="24"/>
      <c r="R56" s="23"/>
    </row>
    <row r="57" spans="2:18" ht="13.5">
      <c r="B57" s="22"/>
      <c r="C57" s="24"/>
      <c r="D57" s="49"/>
      <c r="E57" s="24"/>
      <c r="F57" s="24"/>
      <c r="G57" s="24"/>
      <c r="H57" s="50"/>
      <c r="I57" s="24"/>
      <c r="J57" s="49"/>
      <c r="K57" s="24"/>
      <c r="L57" s="24"/>
      <c r="M57" s="24"/>
      <c r="N57" s="24"/>
      <c r="O57" s="24"/>
      <c r="P57" s="50"/>
      <c r="Q57" s="24"/>
      <c r="R57" s="23"/>
    </row>
    <row r="58" spans="2:18" ht="13.5">
      <c r="B58" s="22"/>
      <c r="C58" s="24"/>
      <c r="D58" s="49"/>
      <c r="E58" s="24"/>
      <c r="F58" s="24"/>
      <c r="G58" s="24"/>
      <c r="H58" s="50"/>
      <c r="I58" s="24"/>
      <c r="J58" s="49"/>
      <c r="K58" s="24"/>
      <c r="L58" s="24"/>
      <c r="M58" s="24"/>
      <c r="N58" s="24"/>
      <c r="O58" s="24"/>
      <c r="P58" s="50"/>
      <c r="Q58" s="24"/>
      <c r="R58" s="23"/>
    </row>
    <row r="59" spans="2:18" s="1" customFormat="1">
      <c r="B59" s="31"/>
      <c r="C59" s="32"/>
      <c r="D59" s="51" t="s">
        <v>47</v>
      </c>
      <c r="E59" s="52"/>
      <c r="F59" s="52"/>
      <c r="G59" s="53" t="s">
        <v>48</v>
      </c>
      <c r="H59" s="54"/>
      <c r="I59" s="32"/>
      <c r="J59" s="51" t="s">
        <v>47</v>
      </c>
      <c r="K59" s="52"/>
      <c r="L59" s="52"/>
      <c r="M59" s="52"/>
      <c r="N59" s="53" t="s">
        <v>48</v>
      </c>
      <c r="O59" s="52"/>
      <c r="P59" s="54"/>
      <c r="Q59" s="32"/>
      <c r="R59" s="33"/>
    </row>
    <row r="60" spans="2:18" ht="13.5">
      <c r="B60" s="22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3"/>
    </row>
    <row r="61" spans="2:18" s="1" customFormat="1">
      <c r="B61" s="31"/>
      <c r="C61" s="32"/>
      <c r="D61" s="46" t="s">
        <v>49</v>
      </c>
      <c r="E61" s="47"/>
      <c r="F61" s="47"/>
      <c r="G61" s="47"/>
      <c r="H61" s="48"/>
      <c r="I61" s="32"/>
      <c r="J61" s="46" t="s">
        <v>50</v>
      </c>
      <c r="K61" s="47"/>
      <c r="L61" s="47"/>
      <c r="M61" s="47"/>
      <c r="N61" s="47"/>
      <c r="O61" s="47"/>
      <c r="P61" s="48"/>
      <c r="Q61" s="32"/>
      <c r="R61" s="33"/>
    </row>
    <row r="62" spans="2:18" ht="13.5">
      <c r="B62" s="22"/>
      <c r="C62" s="24"/>
      <c r="D62" s="49"/>
      <c r="E62" s="24"/>
      <c r="F62" s="24"/>
      <c r="G62" s="24"/>
      <c r="H62" s="50"/>
      <c r="I62" s="24"/>
      <c r="J62" s="49"/>
      <c r="K62" s="24"/>
      <c r="L62" s="24"/>
      <c r="M62" s="24"/>
      <c r="N62" s="24"/>
      <c r="O62" s="24"/>
      <c r="P62" s="50"/>
      <c r="Q62" s="24"/>
      <c r="R62" s="23"/>
    </row>
    <row r="63" spans="2:18" ht="13.5">
      <c r="B63" s="22"/>
      <c r="C63" s="24"/>
      <c r="D63" s="49"/>
      <c r="E63" s="24"/>
      <c r="F63" s="24"/>
      <c r="G63" s="24"/>
      <c r="H63" s="50"/>
      <c r="I63" s="24"/>
      <c r="J63" s="49"/>
      <c r="K63" s="24"/>
      <c r="L63" s="24"/>
      <c r="M63" s="24"/>
      <c r="N63" s="24"/>
      <c r="O63" s="24"/>
      <c r="P63" s="50"/>
      <c r="Q63" s="24"/>
      <c r="R63" s="23"/>
    </row>
    <row r="64" spans="2:18" ht="13.5">
      <c r="B64" s="22"/>
      <c r="C64" s="24"/>
      <c r="D64" s="49"/>
      <c r="E64" s="24"/>
      <c r="F64" s="24"/>
      <c r="G64" s="24"/>
      <c r="H64" s="50"/>
      <c r="I64" s="24"/>
      <c r="J64" s="49"/>
      <c r="K64" s="24"/>
      <c r="L64" s="24"/>
      <c r="M64" s="24"/>
      <c r="N64" s="24"/>
      <c r="O64" s="24"/>
      <c r="P64" s="50"/>
      <c r="Q64" s="24"/>
      <c r="R64" s="23"/>
    </row>
    <row r="65" spans="2:18" ht="13.5">
      <c r="B65" s="22"/>
      <c r="C65" s="24"/>
      <c r="D65" s="49"/>
      <c r="E65" s="24"/>
      <c r="F65" s="24"/>
      <c r="G65" s="24"/>
      <c r="H65" s="50"/>
      <c r="I65" s="24"/>
      <c r="J65" s="49"/>
      <c r="K65" s="24"/>
      <c r="L65" s="24"/>
      <c r="M65" s="24"/>
      <c r="N65" s="24"/>
      <c r="O65" s="24"/>
      <c r="P65" s="50"/>
      <c r="Q65" s="24"/>
      <c r="R65" s="23"/>
    </row>
    <row r="66" spans="2:18" ht="13.5">
      <c r="B66" s="22"/>
      <c r="C66" s="24"/>
      <c r="D66" s="49"/>
      <c r="E66" s="24"/>
      <c r="F66" s="24"/>
      <c r="G66" s="24"/>
      <c r="H66" s="50"/>
      <c r="I66" s="24"/>
      <c r="J66" s="49"/>
      <c r="K66" s="24"/>
      <c r="L66" s="24"/>
      <c r="M66" s="24"/>
      <c r="N66" s="24"/>
      <c r="O66" s="24"/>
      <c r="P66" s="50"/>
      <c r="Q66" s="24"/>
      <c r="R66" s="23"/>
    </row>
    <row r="67" spans="2:18" ht="13.5">
      <c r="B67" s="22"/>
      <c r="C67" s="24"/>
      <c r="D67" s="49"/>
      <c r="E67" s="24"/>
      <c r="F67" s="24"/>
      <c r="G67" s="24"/>
      <c r="H67" s="50"/>
      <c r="I67" s="24"/>
      <c r="J67" s="49"/>
      <c r="K67" s="24"/>
      <c r="L67" s="24"/>
      <c r="M67" s="24"/>
      <c r="N67" s="24"/>
      <c r="O67" s="24"/>
      <c r="P67" s="50"/>
      <c r="Q67" s="24"/>
      <c r="R67" s="23"/>
    </row>
    <row r="68" spans="2:18" ht="13.5">
      <c r="B68" s="22"/>
      <c r="C68" s="24"/>
      <c r="D68" s="49"/>
      <c r="E68" s="24"/>
      <c r="F68" s="24"/>
      <c r="G68" s="24"/>
      <c r="H68" s="50"/>
      <c r="I68" s="24"/>
      <c r="J68" s="49"/>
      <c r="K68" s="24"/>
      <c r="L68" s="24"/>
      <c r="M68" s="24"/>
      <c r="N68" s="24"/>
      <c r="O68" s="24"/>
      <c r="P68" s="50"/>
      <c r="Q68" s="24"/>
      <c r="R68" s="23"/>
    </row>
    <row r="69" spans="2:18" ht="13.5">
      <c r="B69" s="22"/>
      <c r="C69" s="24"/>
      <c r="D69" s="49"/>
      <c r="E69" s="24"/>
      <c r="F69" s="24"/>
      <c r="G69" s="24"/>
      <c r="H69" s="50"/>
      <c r="I69" s="24"/>
      <c r="J69" s="49"/>
      <c r="K69" s="24"/>
      <c r="L69" s="24"/>
      <c r="M69" s="24"/>
      <c r="N69" s="24"/>
      <c r="O69" s="24"/>
      <c r="P69" s="50"/>
      <c r="Q69" s="24"/>
      <c r="R69" s="23"/>
    </row>
    <row r="70" spans="2:18" s="1" customFormat="1">
      <c r="B70" s="31"/>
      <c r="C70" s="32"/>
      <c r="D70" s="51" t="s">
        <v>47</v>
      </c>
      <c r="E70" s="52"/>
      <c r="F70" s="52"/>
      <c r="G70" s="53" t="s">
        <v>48</v>
      </c>
      <c r="H70" s="54"/>
      <c r="I70" s="32"/>
      <c r="J70" s="51" t="s">
        <v>47</v>
      </c>
      <c r="K70" s="52"/>
      <c r="L70" s="52"/>
      <c r="M70" s="52"/>
      <c r="N70" s="53" t="s">
        <v>48</v>
      </c>
      <c r="O70" s="52"/>
      <c r="P70" s="54"/>
      <c r="Q70" s="32"/>
      <c r="R70" s="33"/>
    </row>
    <row r="71" spans="2:18" s="1" customFormat="1" ht="14.45" customHeight="1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7"/>
    </row>
    <row r="75" spans="2:18" s="1" customFormat="1" ht="6.95" customHeight="1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60"/>
    </row>
    <row r="76" spans="2:18" s="1" customFormat="1" ht="36.950000000000003" customHeight="1">
      <c r="B76" s="31"/>
      <c r="C76" s="157" t="s">
        <v>101</v>
      </c>
      <c r="D76" s="158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33"/>
    </row>
    <row r="77" spans="2:18" s="1" customFormat="1" ht="6.95" customHeight="1"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3"/>
    </row>
    <row r="78" spans="2:18" s="1" customFormat="1" ht="30" customHeight="1">
      <c r="B78" s="31"/>
      <c r="C78" s="28" t="s">
        <v>15</v>
      </c>
      <c r="D78" s="32"/>
      <c r="E78" s="32"/>
      <c r="F78" s="192" t="str">
        <f>F6</f>
        <v>REKONŠTRUKCIA ČOV TYPU 2XPESL25</v>
      </c>
      <c r="G78" s="193"/>
      <c r="H78" s="193"/>
      <c r="I78" s="193"/>
      <c r="J78" s="193"/>
      <c r="K78" s="193"/>
      <c r="L78" s="193"/>
      <c r="M78" s="193"/>
      <c r="N78" s="193"/>
      <c r="O78" s="193"/>
      <c r="P78" s="193"/>
      <c r="Q78" s="32"/>
      <c r="R78" s="33"/>
    </row>
    <row r="79" spans="2:18" s="1" customFormat="1" ht="36.950000000000003" customHeight="1">
      <c r="B79" s="31"/>
      <c r="C79" s="65" t="s">
        <v>97</v>
      </c>
      <c r="D79" s="32"/>
      <c r="E79" s="32"/>
      <c r="F79" s="173" t="str">
        <f>F7</f>
        <v>PS02 - ELEKTROINŠTALÁCIA</v>
      </c>
      <c r="G79" s="194"/>
      <c r="H79" s="194"/>
      <c r="I79" s="194"/>
      <c r="J79" s="194"/>
      <c r="K79" s="194"/>
      <c r="L79" s="194"/>
      <c r="M79" s="194"/>
      <c r="N79" s="194"/>
      <c r="O79" s="194"/>
      <c r="P79" s="194"/>
      <c r="Q79" s="32"/>
      <c r="R79" s="33"/>
    </row>
    <row r="80" spans="2:18" s="1" customFormat="1" ht="6.95" customHeight="1">
      <c r="B80" s="31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3"/>
    </row>
    <row r="81" spans="2:47" s="1" customFormat="1" ht="18" customHeight="1">
      <c r="B81" s="31"/>
      <c r="C81" s="28" t="s">
        <v>19</v>
      </c>
      <c r="D81" s="32"/>
      <c r="E81" s="32"/>
      <c r="F81" s="26" t="str">
        <f>F9</f>
        <v xml:space="preserve"> </v>
      </c>
      <c r="G81" s="32"/>
      <c r="H81" s="32"/>
      <c r="I81" s="32"/>
      <c r="J81" s="32"/>
      <c r="K81" s="28" t="s">
        <v>21</v>
      </c>
      <c r="L81" s="32"/>
      <c r="M81" s="195" t="str">
        <f>IF(O9="","",O9)</f>
        <v/>
      </c>
      <c r="N81" s="195"/>
      <c r="O81" s="195"/>
      <c r="P81" s="195"/>
      <c r="Q81" s="32"/>
      <c r="R81" s="33"/>
    </row>
    <row r="82" spans="2:47" s="1" customFormat="1" ht="6.95" customHeight="1">
      <c r="B82" s="31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3"/>
    </row>
    <row r="83" spans="2:47" s="1" customFormat="1">
      <c r="B83" s="31"/>
      <c r="C83" s="28" t="s">
        <v>22</v>
      </c>
      <c r="D83" s="32"/>
      <c r="E83" s="32"/>
      <c r="F83" s="26" t="str">
        <f>E12</f>
        <v xml:space="preserve"> </v>
      </c>
      <c r="G83" s="32"/>
      <c r="H83" s="32"/>
      <c r="I83" s="32"/>
      <c r="J83" s="32"/>
      <c r="K83" s="28" t="s">
        <v>26</v>
      </c>
      <c r="L83" s="32"/>
      <c r="M83" s="159" t="str">
        <f>E18</f>
        <v>Ing. Milan Bizub, MARMI s.r.o.</v>
      </c>
      <c r="N83" s="159"/>
      <c r="O83" s="159"/>
      <c r="P83" s="159"/>
      <c r="Q83" s="159"/>
      <c r="R83" s="33"/>
    </row>
    <row r="84" spans="2:47" s="1" customFormat="1" ht="14.45" customHeight="1">
      <c r="B84" s="31"/>
      <c r="C84" s="28" t="s">
        <v>25</v>
      </c>
      <c r="D84" s="32"/>
      <c r="E84" s="32"/>
      <c r="F84" s="26" t="str">
        <f>IF(E15="","",E15)</f>
        <v xml:space="preserve"> </v>
      </c>
      <c r="G84" s="32"/>
      <c r="H84" s="32"/>
      <c r="I84" s="32"/>
      <c r="J84" s="32"/>
      <c r="K84" s="28" t="s">
        <v>30</v>
      </c>
      <c r="L84" s="32"/>
      <c r="M84" s="159" t="str">
        <f>E21</f>
        <v xml:space="preserve"> </v>
      </c>
      <c r="N84" s="159"/>
      <c r="O84" s="159"/>
      <c r="P84" s="159"/>
      <c r="Q84" s="159"/>
      <c r="R84" s="33"/>
    </row>
    <row r="85" spans="2:47" s="1" customFormat="1" ht="10.35" customHeight="1">
      <c r="B85" s="31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3"/>
    </row>
    <row r="86" spans="2:47" s="1" customFormat="1" ht="29.25" customHeight="1">
      <c r="B86" s="31"/>
      <c r="C86" s="200" t="s">
        <v>102</v>
      </c>
      <c r="D86" s="201"/>
      <c r="E86" s="201"/>
      <c r="F86" s="201"/>
      <c r="G86" s="201"/>
      <c r="H86" s="100"/>
      <c r="I86" s="100"/>
      <c r="J86" s="100"/>
      <c r="K86" s="100"/>
      <c r="L86" s="100"/>
      <c r="M86" s="100"/>
      <c r="N86" s="200" t="s">
        <v>103</v>
      </c>
      <c r="O86" s="201"/>
      <c r="P86" s="201"/>
      <c r="Q86" s="201"/>
      <c r="R86" s="33"/>
    </row>
    <row r="87" spans="2:47" s="1" customFormat="1" ht="10.35" customHeight="1">
      <c r="B87" s="31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3"/>
    </row>
    <row r="88" spans="2:47" s="1" customFormat="1" ht="29.25" customHeight="1">
      <c r="B88" s="31"/>
      <c r="C88" s="108" t="s">
        <v>104</v>
      </c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188"/>
      <c r="O88" s="202"/>
      <c r="P88" s="202"/>
      <c r="Q88" s="202"/>
      <c r="R88" s="33"/>
      <c r="AU88" s="18" t="s">
        <v>105</v>
      </c>
    </row>
    <row r="89" spans="2:47" s="6" customFormat="1" ht="24.95" customHeight="1">
      <c r="B89" s="109"/>
      <c r="C89" s="110"/>
      <c r="D89" s="111" t="s">
        <v>347</v>
      </c>
      <c r="E89" s="110"/>
      <c r="F89" s="110"/>
      <c r="G89" s="110"/>
      <c r="H89" s="110"/>
      <c r="I89" s="110"/>
      <c r="J89" s="110"/>
      <c r="K89" s="110"/>
      <c r="L89" s="110"/>
      <c r="M89" s="110"/>
      <c r="N89" s="203"/>
      <c r="O89" s="204"/>
      <c r="P89" s="204"/>
      <c r="Q89" s="204"/>
      <c r="R89" s="112"/>
    </row>
    <row r="90" spans="2:47" s="7" customFormat="1" ht="19.899999999999999" customHeight="1">
      <c r="B90" s="113"/>
      <c r="C90" s="114"/>
      <c r="D90" s="115" t="s">
        <v>348</v>
      </c>
      <c r="E90" s="114"/>
      <c r="F90" s="114"/>
      <c r="G90" s="114"/>
      <c r="H90" s="114"/>
      <c r="I90" s="114"/>
      <c r="J90" s="114"/>
      <c r="K90" s="114"/>
      <c r="L90" s="114"/>
      <c r="M90" s="114"/>
      <c r="N90" s="205"/>
      <c r="O90" s="206"/>
      <c r="P90" s="206"/>
      <c r="Q90" s="206"/>
      <c r="R90" s="116"/>
    </row>
    <row r="91" spans="2:47" s="1" customFormat="1" ht="21.75" customHeight="1">
      <c r="B91" s="31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3"/>
    </row>
    <row r="92" spans="2:47" s="1" customFormat="1" ht="29.25" customHeight="1">
      <c r="B92" s="31"/>
      <c r="C92" s="108" t="s">
        <v>117</v>
      </c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202"/>
      <c r="O92" s="207"/>
      <c r="P92" s="207"/>
      <c r="Q92" s="207"/>
      <c r="R92" s="33"/>
      <c r="T92" s="117"/>
      <c r="U92" s="118" t="s">
        <v>35</v>
      </c>
    </row>
    <row r="93" spans="2:47" s="1" customFormat="1" ht="18" customHeight="1">
      <c r="B93" s="31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3"/>
    </row>
    <row r="94" spans="2:47" s="1" customFormat="1" ht="29.25" customHeight="1">
      <c r="B94" s="31"/>
      <c r="C94" s="99" t="s">
        <v>90</v>
      </c>
      <c r="D94" s="100"/>
      <c r="E94" s="100"/>
      <c r="F94" s="100"/>
      <c r="G94" s="100"/>
      <c r="H94" s="100"/>
      <c r="I94" s="100"/>
      <c r="J94" s="100"/>
      <c r="K94" s="100"/>
      <c r="L94" s="189"/>
      <c r="M94" s="189"/>
      <c r="N94" s="189"/>
      <c r="O94" s="189"/>
      <c r="P94" s="189"/>
      <c r="Q94" s="189"/>
      <c r="R94" s="33"/>
    </row>
    <row r="95" spans="2:47" s="1" customFormat="1" ht="6.95" customHeight="1">
      <c r="B95" s="55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7"/>
    </row>
    <row r="99" spans="2:63" s="1" customFormat="1" ht="6.95" customHeight="1">
      <c r="B99" s="58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60"/>
    </row>
    <row r="100" spans="2:63" s="1" customFormat="1" ht="36.950000000000003" customHeight="1">
      <c r="B100" s="31"/>
      <c r="C100" s="157" t="s">
        <v>118</v>
      </c>
      <c r="D100" s="194"/>
      <c r="E100" s="194"/>
      <c r="F100" s="194"/>
      <c r="G100" s="194"/>
      <c r="H100" s="194"/>
      <c r="I100" s="194"/>
      <c r="J100" s="194"/>
      <c r="K100" s="194"/>
      <c r="L100" s="194"/>
      <c r="M100" s="194"/>
      <c r="N100" s="194"/>
      <c r="O100" s="194"/>
      <c r="P100" s="194"/>
      <c r="Q100" s="194"/>
      <c r="R100" s="33"/>
    </row>
    <row r="101" spans="2:63" s="1" customFormat="1" ht="6.95" customHeight="1">
      <c r="B101" s="31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3"/>
    </row>
    <row r="102" spans="2:63" s="1" customFormat="1" ht="30" customHeight="1">
      <c r="B102" s="31"/>
      <c r="C102" s="28" t="s">
        <v>15</v>
      </c>
      <c r="D102" s="32"/>
      <c r="E102" s="32"/>
      <c r="F102" s="192" t="str">
        <f>F6</f>
        <v>REKONŠTRUKCIA ČOV TYPU 2XPESL25</v>
      </c>
      <c r="G102" s="193"/>
      <c r="H102" s="193"/>
      <c r="I102" s="193"/>
      <c r="J102" s="193"/>
      <c r="K102" s="193"/>
      <c r="L102" s="193"/>
      <c r="M102" s="193"/>
      <c r="N102" s="193"/>
      <c r="O102" s="193"/>
      <c r="P102" s="193"/>
      <c r="Q102" s="32"/>
      <c r="R102" s="33"/>
    </row>
    <row r="103" spans="2:63" s="1" customFormat="1" ht="36.950000000000003" customHeight="1">
      <c r="B103" s="31"/>
      <c r="C103" s="65" t="s">
        <v>97</v>
      </c>
      <c r="D103" s="32"/>
      <c r="E103" s="32"/>
      <c r="F103" s="173" t="str">
        <f>F7</f>
        <v>PS02 - ELEKTROINŠTALÁCIA</v>
      </c>
      <c r="G103" s="194"/>
      <c r="H103" s="194"/>
      <c r="I103" s="194"/>
      <c r="J103" s="194"/>
      <c r="K103" s="194"/>
      <c r="L103" s="194"/>
      <c r="M103" s="194"/>
      <c r="N103" s="194"/>
      <c r="O103" s="194"/>
      <c r="P103" s="194"/>
      <c r="Q103" s="32"/>
      <c r="R103" s="33"/>
    </row>
    <row r="104" spans="2:63" s="1" customFormat="1" ht="6.95" customHeight="1">
      <c r="B104" s="31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3"/>
    </row>
    <row r="105" spans="2:63" s="1" customFormat="1" ht="18" customHeight="1">
      <c r="B105" s="31"/>
      <c r="C105" s="28" t="s">
        <v>19</v>
      </c>
      <c r="D105" s="32"/>
      <c r="E105" s="32"/>
      <c r="F105" s="26" t="str">
        <f>F9</f>
        <v xml:space="preserve"> </v>
      </c>
      <c r="G105" s="32"/>
      <c r="H105" s="32"/>
      <c r="I105" s="32"/>
      <c r="J105" s="32"/>
      <c r="K105" s="28" t="s">
        <v>21</v>
      </c>
      <c r="L105" s="32"/>
      <c r="M105" s="195" t="str">
        <f>IF(O9="","",O9)</f>
        <v/>
      </c>
      <c r="N105" s="195"/>
      <c r="O105" s="195"/>
      <c r="P105" s="195"/>
      <c r="Q105" s="32"/>
      <c r="R105" s="33"/>
    </row>
    <row r="106" spans="2:63" s="1" customFormat="1" ht="6.95" customHeight="1">
      <c r="B106" s="31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3"/>
    </row>
    <row r="107" spans="2:63" s="1" customFormat="1">
      <c r="B107" s="31"/>
      <c r="C107" s="28" t="s">
        <v>22</v>
      </c>
      <c r="D107" s="32"/>
      <c r="E107" s="32"/>
      <c r="F107" s="26" t="str">
        <f>E12</f>
        <v xml:space="preserve"> </v>
      </c>
      <c r="G107" s="32"/>
      <c r="H107" s="32"/>
      <c r="I107" s="32"/>
      <c r="J107" s="32"/>
      <c r="K107" s="28" t="s">
        <v>26</v>
      </c>
      <c r="L107" s="32"/>
      <c r="M107" s="159" t="str">
        <f>E18</f>
        <v>Ing. Milan Bizub, MARMI s.r.o.</v>
      </c>
      <c r="N107" s="159"/>
      <c r="O107" s="159"/>
      <c r="P107" s="159"/>
      <c r="Q107" s="159"/>
      <c r="R107" s="33"/>
    </row>
    <row r="108" spans="2:63" s="1" customFormat="1" ht="14.45" customHeight="1">
      <c r="B108" s="31"/>
      <c r="C108" s="28" t="s">
        <v>25</v>
      </c>
      <c r="D108" s="32"/>
      <c r="E108" s="32"/>
      <c r="F108" s="26" t="str">
        <f>IF(E15="","",E15)</f>
        <v xml:space="preserve"> </v>
      </c>
      <c r="G108" s="32"/>
      <c r="H108" s="32"/>
      <c r="I108" s="32"/>
      <c r="J108" s="32"/>
      <c r="K108" s="28" t="s">
        <v>30</v>
      </c>
      <c r="L108" s="32"/>
      <c r="M108" s="159" t="str">
        <f>E21</f>
        <v xml:space="preserve"> </v>
      </c>
      <c r="N108" s="159"/>
      <c r="O108" s="159"/>
      <c r="P108" s="159"/>
      <c r="Q108" s="159"/>
      <c r="R108" s="33"/>
    </row>
    <row r="109" spans="2:63" s="1" customFormat="1" ht="10.35" customHeight="1">
      <c r="B109" s="31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3"/>
    </row>
    <row r="110" spans="2:63" s="8" customFormat="1" ht="29.25" customHeight="1">
      <c r="B110" s="119"/>
      <c r="C110" s="120" t="s">
        <v>119</v>
      </c>
      <c r="D110" s="121" t="s">
        <v>120</v>
      </c>
      <c r="E110" s="121" t="s">
        <v>53</v>
      </c>
      <c r="F110" s="208" t="s">
        <v>121</v>
      </c>
      <c r="G110" s="208"/>
      <c r="H110" s="208"/>
      <c r="I110" s="208"/>
      <c r="J110" s="121" t="s">
        <v>122</v>
      </c>
      <c r="K110" s="121" t="s">
        <v>123</v>
      </c>
      <c r="L110" s="208" t="s">
        <v>124</v>
      </c>
      <c r="M110" s="208"/>
      <c r="N110" s="208" t="s">
        <v>103</v>
      </c>
      <c r="O110" s="208"/>
      <c r="P110" s="208"/>
      <c r="Q110" s="209"/>
      <c r="R110" s="122"/>
      <c r="T110" s="72" t="s">
        <v>125</v>
      </c>
      <c r="U110" s="73" t="s">
        <v>35</v>
      </c>
      <c r="V110" s="73" t="s">
        <v>126</v>
      </c>
      <c r="W110" s="73" t="s">
        <v>127</v>
      </c>
      <c r="X110" s="73" t="s">
        <v>128</v>
      </c>
      <c r="Y110" s="73" t="s">
        <v>129</v>
      </c>
      <c r="Z110" s="73" t="s">
        <v>130</v>
      </c>
      <c r="AA110" s="74" t="s">
        <v>131</v>
      </c>
    </row>
    <row r="111" spans="2:63" s="1" customFormat="1" ht="29.25" customHeight="1">
      <c r="B111" s="31"/>
      <c r="C111" s="76" t="s">
        <v>99</v>
      </c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214"/>
      <c r="O111" s="215"/>
      <c r="P111" s="215"/>
      <c r="Q111" s="215"/>
      <c r="R111" s="33"/>
      <c r="T111" s="75"/>
      <c r="U111" s="47"/>
      <c r="V111" s="47"/>
      <c r="W111" s="123">
        <f>W112</f>
        <v>0</v>
      </c>
      <c r="X111" s="47"/>
      <c r="Y111" s="123">
        <f>Y112</f>
        <v>0</v>
      </c>
      <c r="Z111" s="47"/>
      <c r="AA111" s="124">
        <f>AA112</f>
        <v>0</v>
      </c>
      <c r="AT111" s="18" t="s">
        <v>70</v>
      </c>
      <c r="AU111" s="18" t="s">
        <v>105</v>
      </c>
      <c r="BK111" s="125">
        <f>BK112</f>
        <v>0</v>
      </c>
    </row>
    <row r="112" spans="2:63" s="9" customFormat="1" ht="37.35" customHeight="1">
      <c r="B112" s="126"/>
      <c r="C112" s="127"/>
      <c r="D112" s="128" t="s">
        <v>347</v>
      </c>
      <c r="E112" s="128"/>
      <c r="F112" s="128"/>
      <c r="G112" s="128"/>
      <c r="H112" s="128"/>
      <c r="I112" s="128"/>
      <c r="J112" s="128"/>
      <c r="K112" s="128"/>
      <c r="L112" s="128"/>
      <c r="M112" s="128"/>
      <c r="N112" s="216"/>
      <c r="O112" s="217"/>
      <c r="P112" s="217"/>
      <c r="Q112" s="217"/>
      <c r="R112" s="129"/>
      <c r="T112" s="130"/>
      <c r="U112" s="127"/>
      <c r="V112" s="127"/>
      <c r="W112" s="131">
        <f>W113</f>
        <v>0</v>
      </c>
      <c r="X112" s="127"/>
      <c r="Y112" s="131">
        <f>Y113</f>
        <v>0</v>
      </c>
      <c r="Z112" s="127"/>
      <c r="AA112" s="132">
        <f>AA113</f>
        <v>0</v>
      </c>
      <c r="AR112" s="133" t="s">
        <v>143</v>
      </c>
      <c r="AT112" s="134" t="s">
        <v>70</v>
      </c>
      <c r="AU112" s="134" t="s">
        <v>71</v>
      </c>
      <c r="AY112" s="133" t="s">
        <v>132</v>
      </c>
      <c r="BK112" s="135">
        <f>BK113</f>
        <v>0</v>
      </c>
    </row>
    <row r="113" spans="2:65" s="9" customFormat="1" ht="19.899999999999999" customHeight="1">
      <c r="B113" s="126"/>
      <c r="C113" s="127"/>
      <c r="D113" s="136" t="s">
        <v>348</v>
      </c>
      <c r="E113" s="136"/>
      <c r="F113" s="136"/>
      <c r="G113" s="136"/>
      <c r="H113" s="136"/>
      <c r="I113" s="136"/>
      <c r="J113" s="136"/>
      <c r="K113" s="136"/>
      <c r="L113" s="136"/>
      <c r="M113" s="136"/>
      <c r="N113" s="218"/>
      <c r="O113" s="219"/>
      <c r="P113" s="219"/>
      <c r="Q113" s="219"/>
      <c r="R113" s="129"/>
      <c r="T113" s="130"/>
      <c r="U113" s="127"/>
      <c r="V113" s="127"/>
      <c r="W113" s="131">
        <f>SUM(W114:W122)</f>
        <v>0</v>
      </c>
      <c r="X113" s="127"/>
      <c r="Y113" s="131">
        <f>SUM(Y114:Y122)</f>
        <v>0</v>
      </c>
      <c r="Z113" s="127"/>
      <c r="AA113" s="132">
        <f>SUM(AA114:AA122)</f>
        <v>0</v>
      </c>
      <c r="AR113" s="133" t="s">
        <v>143</v>
      </c>
      <c r="AT113" s="134" t="s">
        <v>70</v>
      </c>
      <c r="AU113" s="134" t="s">
        <v>79</v>
      </c>
      <c r="AY113" s="133" t="s">
        <v>132</v>
      </c>
      <c r="BK113" s="135">
        <f>SUM(BK114:BK122)</f>
        <v>0</v>
      </c>
    </row>
    <row r="114" spans="2:65" s="1" customFormat="1" ht="16.5" customHeight="1">
      <c r="B114" s="137"/>
      <c r="C114" s="138" t="s">
        <v>79</v>
      </c>
      <c r="D114" s="138" t="s">
        <v>133</v>
      </c>
      <c r="E114" s="139" t="s">
        <v>349</v>
      </c>
      <c r="F114" s="210" t="s">
        <v>350</v>
      </c>
      <c r="G114" s="210"/>
      <c r="H114" s="210"/>
      <c r="I114" s="210"/>
      <c r="J114" s="140" t="s">
        <v>202</v>
      </c>
      <c r="K114" s="141">
        <v>1</v>
      </c>
      <c r="L114" s="211"/>
      <c r="M114" s="211"/>
      <c r="N114" s="211"/>
      <c r="O114" s="211"/>
      <c r="P114" s="211"/>
      <c r="Q114" s="211"/>
      <c r="R114" s="142"/>
      <c r="T114" s="143" t="s">
        <v>5</v>
      </c>
      <c r="U114" s="40" t="s">
        <v>38</v>
      </c>
      <c r="V114" s="144">
        <v>0</v>
      </c>
      <c r="W114" s="144">
        <f t="shared" ref="W114:W122" si="0">V114*K114</f>
        <v>0</v>
      </c>
      <c r="X114" s="144">
        <v>0</v>
      </c>
      <c r="Y114" s="144">
        <f t="shared" ref="Y114:Y122" si="1">X114*K114</f>
        <v>0</v>
      </c>
      <c r="Z114" s="144">
        <v>0</v>
      </c>
      <c r="AA114" s="145">
        <f t="shared" ref="AA114:AA122" si="2">Z114*K114</f>
        <v>0</v>
      </c>
      <c r="AR114" s="18" t="s">
        <v>351</v>
      </c>
      <c r="AT114" s="18" t="s">
        <v>133</v>
      </c>
      <c r="AU114" s="18" t="s">
        <v>138</v>
      </c>
      <c r="AY114" s="18" t="s">
        <v>132</v>
      </c>
      <c r="BE114" s="146">
        <f t="shared" ref="BE114:BE122" si="3">IF(U114="základná",N114,0)</f>
        <v>0</v>
      </c>
      <c r="BF114" s="146">
        <f t="shared" ref="BF114:BF122" si="4">IF(U114="znížená",N114,0)</f>
        <v>0</v>
      </c>
      <c r="BG114" s="146">
        <f t="shared" ref="BG114:BG122" si="5">IF(U114="zákl. prenesená",N114,0)</f>
        <v>0</v>
      </c>
      <c r="BH114" s="146">
        <f t="shared" ref="BH114:BH122" si="6">IF(U114="zníž. prenesená",N114,0)</f>
        <v>0</v>
      </c>
      <c r="BI114" s="146">
        <f t="shared" ref="BI114:BI122" si="7">IF(U114="nulová",N114,0)</f>
        <v>0</v>
      </c>
      <c r="BJ114" s="18" t="s">
        <v>138</v>
      </c>
      <c r="BK114" s="147">
        <f t="shared" ref="BK114:BK122" si="8">ROUND(L114*K114,3)</f>
        <v>0</v>
      </c>
      <c r="BL114" s="18" t="s">
        <v>351</v>
      </c>
      <c r="BM114" s="18" t="s">
        <v>352</v>
      </c>
    </row>
    <row r="115" spans="2:65" s="1" customFormat="1" ht="16.5" customHeight="1">
      <c r="B115" s="137"/>
      <c r="C115" s="138" t="s">
        <v>138</v>
      </c>
      <c r="D115" s="138" t="s">
        <v>133</v>
      </c>
      <c r="E115" s="139" t="s">
        <v>353</v>
      </c>
      <c r="F115" s="210" t="s">
        <v>354</v>
      </c>
      <c r="G115" s="210"/>
      <c r="H115" s="210"/>
      <c r="I115" s="210"/>
      <c r="J115" s="140" t="s">
        <v>202</v>
      </c>
      <c r="K115" s="141">
        <v>2</v>
      </c>
      <c r="L115" s="211"/>
      <c r="M115" s="211"/>
      <c r="N115" s="211"/>
      <c r="O115" s="211"/>
      <c r="P115" s="211"/>
      <c r="Q115" s="211"/>
      <c r="R115" s="142"/>
      <c r="T115" s="143" t="s">
        <v>5</v>
      </c>
      <c r="U115" s="40" t="s">
        <v>38</v>
      </c>
      <c r="V115" s="144">
        <v>0</v>
      </c>
      <c r="W115" s="144">
        <f t="shared" si="0"/>
        <v>0</v>
      </c>
      <c r="X115" s="144">
        <v>0</v>
      </c>
      <c r="Y115" s="144">
        <f t="shared" si="1"/>
        <v>0</v>
      </c>
      <c r="Z115" s="144">
        <v>0</v>
      </c>
      <c r="AA115" s="145">
        <f t="shared" si="2"/>
        <v>0</v>
      </c>
      <c r="AR115" s="18" t="s">
        <v>351</v>
      </c>
      <c r="AT115" s="18" t="s">
        <v>133</v>
      </c>
      <c r="AU115" s="18" t="s">
        <v>138</v>
      </c>
      <c r="AY115" s="18" t="s">
        <v>132</v>
      </c>
      <c r="BE115" s="146">
        <f t="shared" si="3"/>
        <v>0</v>
      </c>
      <c r="BF115" s="146">
        <f t="shared" si="4"/>
        <v>0</v>
      </c>
      <c r="BG115" s="146">
        <f t="shared" si="5"/>
        <v>0</v>
      </c>
      <c r="BH115" s="146">
        <f t="shared" si="6"/>
        <v>0</v>
      </c>
      <c r="BI115" s="146">
        <f t="shared" si="7"/>
        <v>0</v>
      </c>
      <c r="BJ115" s="18" t="s">
        <v>138</v>
      </c>
      <c r="BK115" s="147">
        <f t="shared" si="8"/>
        <v>0</v>
      </c>
      <c r="BL115" s="18" t="s">
        <v>351</v>
      </c>
      <c r="BM115" s="18" t="s">
        <v>355</v>
      </c>
    </row>
    <row r="116" spans="2:65" s="1" customFormat="1" ht="16.5" customHeight="1">
      <c r="B116" s="137"/>
      <c r="C116" s="138" t="s">
        <v>143</v>
      </c>
      <c r="D116" s="138" t="s">
        <v>133</v>
      </c>
      <c r="E116" s="139" t="s">
        <v>356</v>
      </c>
      <c r="F116" s="210" t="s">
        <v>357</v>
      </c>
      <c r="G116" s="210"/>
      <c r="H116" s="210"/>
      <c r="I116" s="210"/>
      <c r="J116" s="140" t="s">
        <v>202</v>
      </c>
      <c r="K116" s="141">
        <v>1</v>
      </c>
      <c r="L116" s="211"/>
      <c r="M116" s="211"/>
      <c r="N116" s="211"/>
      <c r="O116" s="211"/>
      <c r="P116" s="211"/>
      <c r="Q116" s="211"/>
      <c r="R116" s="142"/>
      <c r="T116" s="143" t="s">
        <v>5</v>
      </c>
      <c r="U116" s="40" t="s">
        <v>38</v>
      </c>
      <c r="V116" s="144">
        <v>0</v>
      </c>
      <c r="W116" s="144">
        <f t="shared" si="0"/>
        <v>0</v>
      </c>
      <c r="X116" s="144">
        <v>0</v>
      </c>
      <c r="Y116" s="144">
        <f t="shared" si="1"/>
        <v>0</v>
      </c>
      <c r="Z116" s="144">
        <v>0</v>
      </c>
      <c r="AA116" s="145">
        <f t="shared" si="2"/>
        <v>0</v>
      </c>
      <c r="AR116" s="18" t="s">
        <v>351</v>
      </c>
      <c r="AT116" s="18" t="s">
        <v>133</v>
      </c>
      <c r="AU116" s="18" t="s">
        <v>138</v>
      </c>
      <c r="AY116" s="18" t="s">
        <v>132</v>
      </c>
      <c r="BE116" s="146">
        <f t="shared" si="3"/>
        <v>0</v>
      </c>
      <c r="BF116" s="146">
        <f t="shared" si="4"/>
        <v>0</v>
      </c>
      <c r="BG116" s="146">
        <f t="shared" si="5"/>
        <v>0</v>
      </c>
      <c r="BH116" s="146">
        <f t="shared" si="6"/>
        <v>0</v>
      </c>
      <c r="BI116" s="146">
        <f t="shared" si="7"/>
        <v>0</v>
      </c>
      <c r="BJ116" s="18" t="s">
        <v>138</v>
      </c>
      <c r="BK116" s="147">
        <f t="shared" si="8"/>
        <v>0</v>
      </c>
      <c r="BL116" s="18" t="s">
        <v>351</v>
      </c>
      <c r="BM116" s="18" t="s">
        <v>358</v>
      </c>
    </row>
    <row r="117" spans="2:65" s="1" customFormat="1" ht="16.5" customHeight="1">
      <c r="B117" s="137"/>
      <c r="C117" s="138" t="s">
        <v>137</v>
      </c>
      <c r="D117" s="138" t="s">
        <v>133</v>
      </c>
      <c r="E117" s="139" t="s">
        <v>359</v>
      </c>
      <c r="F117" s="210" t="s">
        <v>360</v>
      </c>
      <c r="G117" s="210"/>
      <c r="H117" s="210"/>
      <c r="I117" s="210"/>
      <c r="J117" s="140" t="s">
        <v>202</v>
      </c>
      <c r="K117" s="141">
        <v>1</v>
      </c>
      <c r="L117" s="211"/>
      <c r="M117" s="211"/>
      <c r="N117" s="211"/>
      <c r="O117" s="211"/>
      <c r="P117" s="211"/>
      <c r="Q117" s="211"/>
      <c r="R117" s="142"/>
      <c r="T117" s="143" t="s">
        <v>5</v>
      </c>
      <c r="U117" s="40" t="s">
        <v>38</v>
      </c>
      <c r="V117" s="144">
        <v>0</v>
      </c>
      <c r="W117" s="144">
        <f t="shared" si="0"/>
        <v>0</v>
      </c>
      <c r="X117" s="144">
        <v>0</v>
      </c>
      <c r="Y117" s="144">
        <f t="shared" si="1"/>
        <v>0</v>
      </c>
      <c r="Z117" s="144">
        <v>0</v>
      </c>
      <c r="AA117" s="145">
        <f t="shared" si="2"/>
        <v>0</v>
      </c>
      <c r="AR117" s="18" t="s">
        <v>351</v>
      </c>
      <c r="AT117" s="18" t="s">
        <v>133</v>
      </c>
      <c r="AU117" s="18" t="s">
        <v>138</v>
      </c>
      <c r="AY117" s="18" t="s">
        <v>132</v>
      </c>
      <c r="BE117" s="146">
        <f t="shared" si="3"/>
        <v>0</v>
      </c>
      <c r="BF117" s="146">
        <f t="shared" si="4"/>
        <v>0</v>
      </c>
      <c r="BG117" s="146">
        <f t="shared" si="5"/>
        <v>0</v>
      </c>
      <c r="BH117" s="146">
        <f t="shared" si="6"/>
        <v>0</v>
      </c>
      <c r="BI117" s="146">
        <f t="shared" si="7"/>
        <v>0</v>
      </c>
      <c r="BJ117" s="18" t="s">
        <v>138</v>
      </c>
      <c r="BK117" s="147">
        <f t="shared" si="8"/>
        <v>0</v>
      </c>
      <c r="BL117" s="18" t="s">
        <v>351</v>
      </c>
      <c r="BM117" s="18" t="s">
        <v>361</v>
      </c>
    </row>
    <row r="118" spans="2:65" s="1" customFormat="1" ht="16.5" customHeight="1">
      <c r="B118" s="137"/>
      <c r="C118" s="138" t="s">
        <v>150</v>
      </c>
      <c r="D118" s="138" t="s">
        <v>133</v>
      </c>
      <c r="E118" s="139" t="s">
        <v>362</v>
      </c>
      <c r="F118" s="210" t="s">
        <v>363</v>
      </c>
      <c r="G118" s="210"/>
      <c r="H118" s="210"/>
      <c r="I118" s="210"/>
      <c r="J118" s="140" t="s">
        <v>202</v>
      </c>
      <c r="K118" s="141">
        <v>1</v>
      </c>
      <c r="L118" s="211"/>
      <c r="M118" s="211"/>
      <c r="N118" s="211"/>
      <c r="O118" s="211"/>
      <c r="P118" s="211"/>
      <c r="Q118" s="211"/>
      <c r="R118" s="142"/>
      <c r="T118" s="143" t="s">
        <v>5</v>
      </c>
      <c r="U118" s="40" t="s">
        <v>38</v>
      </c>
      <c r="V118" s="144">
        <v>0</v>
      </c>
      <c r="W118" s="144">
        <f t="shared" si="0"/>
        <v>0</v>
      </c>
      <c r="X118" s="144">
        <v>0</v>
      </c>
      <c r="Y118" s="144">
        <f t="shared" si="1"/>
        <v>0</v>
      </c>
      <c r="Z118" s="144">
        <v>0</v>
      </c>
      <c r="AA118" s="145">
        <f t="shared" si="2"/>
        <v>0</v>
      </c>
      <c r="AR118" s="18" t="s">
        <v>351</v>
      </c>
      <c r="AT118" s="18" t="s">
        <v>133</v>
      </c>
      <c r="AU118" s="18" t="s">
        <v>138</v>
      </c>
      <c r="AY118" s="18" t="s">
        <v>132</v>
      </c>
      <c r="BE118" s="146">
        <f t="shared" si="3"/>
        <v>0</v>
      </c>
      <c r="BF118" s="146">
        <f t="shared" si="4"/>
        <v>0</v>
      </c>
      <c r="BG118" s="146">
        <f t="shared" si="5"/>
        <v>0</v>
      </c>
      <c r="BH118" s="146">
        <f t="shared" si="6"/>
        <v>0</v>
      </c>
      <c r="BI118" s="146">
        <f t="shared" si="7"/>
        <v>0</v>
      </c>
      <c r="BJ118" s="18" t="s">
        <v>138</v>
      </c>
      <c r="BK118" s="147">
        <f t="shared" si="8"/>
        <v>0</v>
      </c>
      <c r="BL118" s="18" t="s">
        <v>351</v>
      </c>
      <c r="BM118" s="18" t="s">
        <v>364</v>
      </c>
    </row>
    <row r="119" spans="2:65" s="1" customFormat="1" ht="16.5" customHeight="1">
      <c r="B119" s="137"/>
      <c r="C119" s="138" t="s">
        <v>154</v>
      </c>
      <c r="D119" s="138" t="s">
        <v>133</v>
      </c>
      <c r="E119" s="139" t="s">
        <v>365</v>
      </c>
      <c r="F119" s="210" t="s">
        <v>366</v>
      </c>
      <c r="G119" s="210"/>
      <c r="H119" s="210"/>
      <c r="I119" s="210"/>
      <c r="J119" s="140" t="s">
        <v>202</v>
      </c>
      <c r="K119" s="141">
        <v>1</v>
      </c>
      <c r="L119" s="211"/>
      <c r="M119" s="211"/>
      <c r="N119" s="211"/>
      <c r="O119" s="211"/>
      <c r="P119" s="211"/>
      <c r="Q119" s="211"/>
      <c r="R119" s="142"/>
      <c r="T119" s="143" t="s">
        <v>5</v>
      </c>
      <c r="U119" s="40" t="s">
        <v>38</v>
      </c>
      <c r="V119" s="144">
        <v>0</v>
      </c>
      <c r="W119" s="144">
        <f t="shared" si="0"/>
        <v>0</v>
      </c>
      <c r="X119" s="144">
        <v>0</v>
      </c>
      <c r="Y119" s="144">
        <f t="shared" si="1"/>
        <v>0</v>
      </c>
      <c r="Z119" s="144">
        <v>0</v>
      </c>
      <c r="AA119" s="145">
        <f t="shared" si="2"/>
        <v>0</v>
      </c>
      <c r="AR119" s="18" t="s">
        <v>351</v>
      </c>
      <c r="AT119" s="18" t="s">
        <v>133</v>
      </c>
      <c r="AU119" s="18" t="s">
        <v>138</v>
      </c>
      <c r="AY119" s="18" t="s">
        <v>132</v>
      </c>
      <c r="BE119" s="146">
        <f t="shared" si="3"/>
        <v>0</v>
      </c>
      <c r="BF119" s="146">
        <f t="shared" si="4"/>
        <v>0</v>
      </c>
      <c r="BG119" s="146">
        <f t="shared" si="5"/>
        <v>0</v>
      </c>
      <c r="BH119" s="146">
        <f t="shared" si="6"/>
        <v>0</v>
      </c>
      <c r="BI119" s="146">
        <f t="shared" si="7"/>
        <v>0</v>
      </c>
      <c r="BJ119" s="18" t="s">
        <v>138</v>
      </c>
      <c r="BK119" s="147">
        <f t="shared" si="8"/>
        <v>0</v>
      </c>
      <c r="BL119" s="18" t="s">
        <v>351</v>
      </c>
      <c r="BM119" s="18" t="s">
        <v>367</v>
      </c>
    </row>
    <row r="120" spans="2:65" s="1" customFormat="1" ht="16.5" customHeight="1">
      <c r="B120" s="137"/>
      <c r="C120" s="138" t="s">
        <v>158</v>
      </c>
      <c r="D120" s="138" t="s">
        <v>133</v>
      </c>
      <c r="E120" s="139" t="s">
        <v>368</v>
      </c>
      <c r="F120" s="210" t="s">
        <v>369</v>
      </c>
      <c r="G120" s="210"/>
      <c r="H120" s="210"/>
      <c r="I120" s="210"/>
      <c r="J120" s="140" t="s">
        <v>202</v>
      </c>
      <c r="K120" s="141">
        <v>1</v>
      </c>
      <c r="L120" s="211"/>
      <c r="M120" s="211"/>
      <c r="N120" s="211"/>
      <c r="O120" s="211"/>
      <c r="P120" s="211"/>
      <c r="Q120" s="211"/>
      <c r="R120" s="142"/>
      <c r="T120" s="143" t="s">
        <v>5</v>
      </c>
      <c r="U120" s="40" t="s">
        <v>38</v>
      </c>
      <c r="V120" s="144">
        <v>0</v>
      </c>
      <c r="W120" s="144">
        <f t="shared" si="0"/>
        <v>0</v>
      </c>
      <c r="X120" s="144">
        <v>0</v>
      </c>
      <c r="Y120" s="144">
        <f t="shared" si="1"/>
        <v>0</v>
      </c>
      <c r="Z120" s="144">
        <v>0</v>
      </c>
      <c r="AA120" s="145">
        <f t="shared" si="2"/>
        <v>0</v>
      </c>
      <c r="AR120" s="18" t="s">
        <v>351</v>
      </c>
      <c r="AT120" s="18" t="s">
        <v>133</v>
      </c>
      <c r="AU120" s="18" t="s">
        <v>138</v>
      </c>
      <c r="AY120" s="18" t="s">
        <v>132</v>
      </c>
      <c r="BE120" s="146">
        <f t="shared" si="3"/>
        <v>0</v>
      </c>
      <c r="BF120" s="146">
        <f t="shared" si="4"/>
        <v>0</v>
      </c>
      <c r="BG120" s="146">
        <f t="shared" si="5"/>
        <v>0</v>
      </c>
      <c r="BH120" s="146">
        <f t="shared" si="6"/>
        <v>0</v>
      </c>
      <c r="BI120" s="146">
        <f t="shared" si="7"/>
        <v>0</v>
      </c>
      <c r="BJ120" s="18" t="s">
        <v>138</v>
      </c>
      <c r="BK120" s="147">
        <f t="shared" si="8"/>
        <v>0</v>
      </c>
      <c r="BL120" s="18" t="s">
        <v>351</v>
      </c>
      <c r="BM120" s="18" t="s">
        <v>370</v>
      </c>
    </row>
    <row r="121" spans="2:65" s="1" customFormat="1" ht="16.5" customHeight="1">
      <c r="B121" s="137"/>
      <c r="C121" s="138" t="s">
        <v>162</v>
      </c>
      <c r="D121" s="138" t="s">
        <v>133</v>
      </c>
      <c r="E121" s="139" t="s">
        <v>371</v>
      </c>
      <c r="F121" s="210" t="s">
        <v>372</v>
      </c>
      <c r="G121" s="210"/>
      <c r="H121" s="210"/>
      <c r="I121" s="210"/>
      <c r="J121" s="140" t="s">
        <v>202</v>
      </c>
      <c r="K121" s="141">
        <v>1</v>
      </c>
      <c r="L121" s="211"/>
      <c r="M121" s="211"/>
      <c r="N121" s="211"/>
      <c r="O121" s="211"/>
      <c r="P121" s="211"/>
      <c r="Q121" s="211"/>
      <c r="R121" s="142"/>
      <c r="T121" s="143" t="s">
        <v>5</v>
      </c>
      <c r="U121" s="40" t="s">
        <v>38</v>
      </c>
      <c r="V121" s="144">
        <v>0</v>
      </c>
      <c r="W121" s="144">
        <f t="shared" si="0"/>
        <v>0</v>
      </c>
      <c r="X121" s="144">
        <v>0</v>
      </c>
      <c r="Y121" s="144">
        <f t="shared" si="1"/>
        <v>0</v>
      </c>
      <c r="Z121" s="144">
        <v>0</v>
      </c>
      <c r="AA121" s="145">
        <f t="shared" si="2"/>
        <v>0</v>
      </c>
      <c r="AR121" s="18" t="s">
        <v>351</v>
      </c>
      <c r="AT121" s="18" t="s">
        <v>133</v>
      </c>
      <c r="AU121" s="18" t="s">
        <v>138</v>
      </c>
      <c r="AY121" s="18" t="s">
        <v>132</v>
      </c>
      <c r="BE121" s="146">
        <f t="shared" si="3"/>
        <v>0</v>
      </c>
      <c r="BF121" s="146">
        <f t="shared" si="4"/>
        <v>0</v>
      </c>
      <c r="BG121" s="146">
        <f t="shared" si="5"/>
        <v>0</v>
      </c>
      <c r="BH121" s="146">
        <f t="shared" si="6"/>
        <v>0</v>
      </c>
      <c r="BI121" s="146">
        <f t="shared" si="7"/>
        <v>0</v>
      </c>
      <c r="BJ121" s="18" t="s">
        <v>138</v>
      </c>
      <c r="BK121" s="147">
        <f t="shared" si="8"/>
        <v>0</v>
      </c>
      <c r="BL121" s="18" t="s">
        <v>351</v>
      </c>
      <c r="BM121" s="18" t="s">
        <v>373</v>
      </c>
    </row>
    <row r="122" spans="2:65" s="1" customFormat="1" ht="16.5" customHeight="1">
      <c r="B122" s="137"/>
      <c r="C122" s="138" t="s">
        <v>166</v>
      </c>
      <c r="D122" s="138" t="s">
        <v>133</v>
      </c>
      <c r="E122" s="139" t="s">
        <v>374</v>
      </c>
      <c r="F122" s="210" t="s">
        <v>375</v>
      </c>
      <c r="G122" s="210"/>
      <c r="H122" s="210"/>
      <c r="I122" s="210"/>
      <c r="J122" s="140" t="s">
        <v>202</v>
      </c>
      <c r="K122" s="141">
        <v>1</v>
      </c>
      <c r="L122" s="211"/>
      <c r="M122" s="211"/>
      <c r="N122" s="211"/>
      <c r="O122" s="211"/>
      <c r="P122" s="211"/>
      <c r="Q122" s="211"/>
      <c r="R122" s="142"/>
      <c r="T122" s="143" t="s">
        <v>5</v>
      </c>
      <c r="U122" s="152" t="s">
        <v>38</v>
      </c>
      <c r="V122" s="153">
        <v>0</v>
      </c>
      <c r="W122" s="153">
        <f t="shared" si="0"/>
        <v>0</v>
      </c>
      <c r="X122" s="153">
        <v>0</v>
      </c>
      <c r="Y122" s="153">
        <f t="shared" si="1"/>
        <v>0</v>
      </c>
      <c r="Z122" s="153">
        <v>0</v>
      </c>
      <c r="AA122" s="154">
        <f t="shared" si="2"/>
        <v>0</v>
      </c>
      <c r="AR122" s="18" t="s">
        <v>351</v>
      </c>
      <c r="AT122" s="18" t="s">
        <v>133</v>
      </c>
      <c r="AU122" s="18" t="s">
        <v>138</v>
      </c>
      <c r="AY122" s="18" t="s">
        <v>132</v>
      </c>
      <c r="BE122" s="146">
        <f t="shared" si="3"/>
        <v>0</v>
      </c>
      <c r="BF122" s="146">
        <f t="shared" si="4"/>
        <v>0</v>
      </c>
      <c r="BG122" s="146">
        <f t="shared" si="5"/>
        <v>0</v>
      </c>
      <c r="BH122" s="146">
        <f t="shared" si="6"/>
        <v>0</v>
      </c>
      <c r="BI122" s="146">
        <f t="shared" si="7"/>
        <v>0</v>
      </c>
      <c r="BJ122" s="18" t="s">
        <v>138</v>
      </c>
      <c r="BK122" s="147">
        <f t="shared" si="8"/>
        <v>0</v>
      </c>
      <c r="BL122" s="18" t="s">
        <v>351</v>
      </c>
      <c r="BM122" s="18" t="s">
        <v>376</v>
      </c>
    </row>
    <row r="123" spans="2:65" s="1" customFormat="1" ht="6.95" customHeight="1">
      <c r="B123" s="55"/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7"/>
    </row>
  </sheetData>
  <mergeCells count="82">
    <mergeCell ref="H1:K1"/>
    <mergeCell ref="S2:AC2"/>
    <mergeCell ref="F121:I121"/>
    <mergeCell ref="L121:M121"/>
    <mergeCell ref="N121:Q121"/>
    <mergeCell ref="F122:I122"/>
    <mergeCell ref="L122:M122"/>
    <mergeCell ref="N122:Q122"/>
    <mergeCell ref="F119:I119"/>
    <mergeCell ref="L119:M119"/>
    <mergeCell ref="N119:Q119"/>
    <mergeCell ref="F120:I120"/>
    <mergeCell ref="L120:M120"/>
    <mergeCell ref="N120:Q120"/>
    <mergeCell ref="F117:I117"/>
    <mergeCell ref="L117:M117"/>
    <mergeCell ref="N117:Q117"/>
    <mergeCell ref="F118:I118"/>
    <mergeCell ref="L118:M118"/>
    <mergeCell ref="N118:Q118"/>
    <mergeCell ref="F115:I115"/>
    <mergeCell ref="L115:M115"/>
    <mergeCell ref="N115:Q115"/>
    <mergeCell ref="F116:I116"/>
    <mergeCell ref="L116:M116"/>
    <mergeCell ref="N116:Q116"/>
    <mergeCell ref="F110:I110"/>
    <mergeCell ref="L110:M110"/>
    <mergeCell ref="N110:Q110"/>
    <mergeCell ref="F114:I114"/>
    <mergeCell ref="L114:M114"/>
    <mergeCell ref="N114:Q114"/>
    <mergeCell ref="N111:Q111"/>
    <mergeCell ref="N112:Q112"/>
    <mergeCell ref="N113:Q113"/>
    <mergeCell ref="F102:P102"/>
    <mergeCell ref="F103:P103"/>
    <mergeCell ref="M105:P105"/>
    <mergeCell ref="M107:Q107"/>
    <mergeCell ref="M108:Q108"/>
    <mergeCell ref="N89:Q89"/>
    <mergeCell ref="N90:Q90"/>
    <mergeCell ref="N92:Q92"/>
    <mergeCell ref="L94:Q94"/>
    <mergeCell ref="C100:Q100"/>
    <mergeCell ref="M83:Q83"/>
    <mergeCell ref="M84:Q84"/>
    <mergeCell ref="C86:G86"/>
    <mergeCell ref="N86:Q86"/>
    <mergeCell ref="N88:Q88"/>
    <mergeCell ref="L38:P38"/>
    <mergeCell ref="C76:Q76"/>
    <mergeCell ref="F78:P78"/>
    <mergeCell ref="F79:P79"/>
    <mergeCell ref="M81:P81"/>
    <mergeCell ref="H34:J34"/>
    <mergeCell ref="M34:P34"/>
    <mergeCell ref="H35:J35"/>
    <mergeCell ref="M35:P35"/>
    <mergeCell ref="H36:J36"/>
    <mergeCell ref="M36:P36"/>
    <mergeCell ref="M28:P28"/>
    <mergeCell ref="M30:P30"/>
    <mergeCell ref="H32:J32"/>
    <mergeCell ref="M32:P32"/>
    <mergeCell ref="H33:J33"/>
    <mergeCell ref="M33:P33"/>
    <mergeCell ref="O18:P18"/>
    <mergeCell ref="O20:P20"/>
    <mergeCell ref="O21:P21"/>
    <mergeCell ref="E24:L24"/>
    <mergeCell ref="M27:P27"/>
    <mergeCell ref="O11:P11"/>
    <mergeCell ref="O12:P12"/>
    <mergeCell ref="O14:P14"/>
    <mergeCell ref="O15:P15"/>
    <mergeCell ref="O17:P17"/>
    <mergeCell ref="C2:Q2"/>
    <mergeCell ref="C4:Q4"/>
    <mergeCell ref="F6:P6"/>
    <mergeCell ref="F7:P7"/>
    <mergeCell ref="O9:P9"/>
  </mergeCells>
  <hyperlinks>
    <hyperlink ref="F1:G1" location="C2" display="1) Krycí list rozpočtu" xr:uid="{00000000-0004-0000-0300-000000000000}"/>
    <hyperlink ref="H1:K1" location="C86" display="2) Rekapitulácia rozpočtu" xr:uid="{00000000-0004-0000-0300-000001000000}"/>
    <hyperlink ref="L1" location="C110" display="3) Rozpočet" xr:uid="{00000000-0004-0000-0300-000002000000}"/>
    <hyperlink ref="S1:T1" location="'Rekapitulácia stavby'!C2" display="Rekapitulácia stavby" xr:uid="{00000000-0004-0000-0300-000003000000}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8</vt:i4>
      </vt:variant>
    </vt:vector>
  </HeadingPairs>
  <TitlesOfParts>
    <vt:vector size="12" baseType="lpstr">
      <vt:lpstr>Rekapitulácia stavby</vt:lpstr>
      <vt:lpstr>SO01 - STAVEBNÉ ÚPRAVY ČOV</vt:lpstr>
      <vt:lpstr>PS01 - STROJNOTECHNOLOGIC...</vt:lpstr>
      <vt:lpstr>PS02 - ELEKTROINŠTALÁCIA</vt:lpstr>
      <vt:lpstr>'PS01 - STROJNOTECHNOLOGIC...'!Názvy_tlače</vt:lpstr>
      <vt:lpstr>'PS02 - ELEKTROINŠTALÁCIA'!Názvy_tlače</vt:lpstr>
      <vt:lpstr>'Rekapitulácia stavby'!Názvy_tlače</vt:lpstr>
      <vt:lpstr>'SO01 - STAVEBNÉ ÚPRAVY ČOV'!Názvy_tlače</vt:lpstr>
      <vt:lpstr>'PS01 - STROJNOTECHNOLOGIC...'!Oblasť_tlače</vt:lpstr>
      <vt:lpstr>'PS02 - ELEKTROINŠTALÁCIA'!Oblasť_tlače</vt:lpstr>
      <vt:lpstr>'Rekapitulácia stavby'!Oblasť_tlače</vt:lpstr>
      <vt:lpstr>'SO01 - STAVEBNÉ ÚPRAVY ČOV'!Oblasť_tlače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2022-05-13T08:45:31Z</cp:lastPrinted>
  <dcterms:created xsi:type="dcterms:W3CDTF">2022-05-13T08:41:54Z</dcterms:created>
  <dcterms:modified xsi:type="dcterms:W3CDTF">2022-05-13T09:39:20Z</dcterms:modified>
</cp:coreProperties>
</file>