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0420" yWindow="432" windowWidth="23256" windowHeight="13176" tabRatio="500" activeTab="2"/>
  </bookViews>
  <sheets>
    <sheet name="Kryci list" sheetId="6" r:id="rId1"/>
    <sheet name="Rekapitulacia" sheetId="5" r:id="rId2"/>
    <sheet name="Prehlad" sheetId="3" r:id="rId3"/>
  </sheets>
  <definedNames>
    <definedName name="fakt1R">#REF!</definedName>
    <definedName name="_xlnm.Print_Titles" localSheetId="2">Prehlad!$8:$10</definedName>
    <definedName name="_xlnm.Print_Titles" localSheetId="1">Rekapitulacia!$8:$10</definedName>
    <definedName name="_xlnm.Print_Area" localSheetId="0">'Kryci list'!$A:$J</definedName>
    <definedName name="_xlnm.Print_Area" localSheetId="2">Prehlad!$A:$O</definedName>
    <definedName name="_xlnm.Print_Area" localSheetId="1">Rekapitulacia!$A:$G</definedName>
  </definedNames>
  <calcPr calcId="124519"/>
  <extLst>
    <ext uri="smNativeData">
      <pm:revision xmlns:pm="smNativeData" day="1606755905" val="978" rev="124" revOS="4" revMin="124" revMax="0"/>
      <pm:docPrefs xmlns:pm="smNativeData" id="1606755905" fixedDigits="0" showNotice="1" showFrameBounds="1" autoChart="1" recalcOnPrint="1" recalcOnCopy="1" finalRounding="1" compatTextArt="1" tab="567" useDefinedPrintRange="1" printArea="currentSheet"/>
      <pm:compatibility xmlns:pm="smNativeData" id="1606755905" overlapCells="1"/>
      <pm:defCurrency xmlns:pm="smNativeData" id="1606755905"/>
    </ext>
  </extLst>
</workbook>
</file>

<file path=xl/calcChain.xml><?xml version="1.0" encoding="utf-8"?>
<calcChain xmlns="http://schemas.openxmlformats.org/spreadsheetml/2006/main">
  <c r="I30" i="6"/>
  <c r="J30" s="1"/>
  <c r="G28" i="5"/>
  <c r="F28"/>
  <c r="E28"/>
  <c r="D28"/>
  <c r="C28"/>
  <c r="B28"/>
  <c r="W173" i="3"/>
  <c r="E173"/>
  <c r="N173"/>
  <c r="L173"/>
  <c r="J22" i="6"/>
  <c r="G25" i="5"/>
  <c r="F25"/>
  <c r="E25"/>
  <c r="D25"/>
  <c r="C25"/>
  <c r="B25"/>
  <c r="W171" i="3"/>
  <c r="E171"/>
  <c r="N171"/>
  <c r="L171"/>
  <c r="G24" i="5"/>
  <c r="F24"/>
  <c r="E24"/>
  <c r="D24"/>
  <c r="C24"/>
  <c r="B24"/>
  <c r="W169" i="3"/>
  <c r="E169"/>
  <c r="N169"/>
  <c r="L169"/>
  <c r="N168"/>
  <c r="L168"/>
  <c r="N167"/>
  <c r="L167"/>
  <c r="E18" i="6"/>
  <c r="D18"/>
  <c r="G22" i="5"/>
  <c r="F22"/>
  <c r="E22"/>
  <c r="D22"/>
  <c r="C22"/>
  <c r="B22"/>
  <c r="W163" i="3"/>
  <c r="E163"/>
  <c r="N163"/>
  <c r="L163"/>
  <c r="G21" i="5"/>
  <c r="F21"/>
  <c r="E21"/>
  <c r="D21"/>
  <c r="C21"/>
  <c r="B21"/>
  <c r="W161" i="3"/>
  <c r="E161"/>
  <c r="N161"/>
  <c r="L161"/>
  <c r="N160"/>
  <c r="L160"/>
  <c r="E16" i="6"/>
  <c r="D16"/>
  <c r="D20" s="1"/>
  <c r="G19" i="5"/>
  <c r="F19"/>
  <c r="E19"/>
  <c r="D19"/>
  <c r="C19"/>
  <c r="B19"/>
  <c r="W156" i="3"/>
  <c r="E156"/>
  <c r="N156"/>
  <c r="L156"/>
  <c r="G18" i="5"/>
  <c r="F18"/>
  <c r="E18"/>
  <c r="D18"/>
  <c r="C18"/>
  <c r="B18"/>
  <c r="W154" i="3"/>
  <c r="E154"/>
  <c r="N154"/>
  <c r="L154"/>
  <c r="N153"/>
  <c r="L153"/>
  <c r="N152"/>
  <c r="L152"/>
  <c r="N151"/>
  <c r="L151"/>
  <c r="N150"/>
  <c r="L150"/>
  <c r="N149"/>
  <c r="L149"/>
  <c r="N148"/>
  <c r="L148"/>
  <c r="N147"/>
  <c r="L147"/>
  <c r="N146"/>
  <c r="L146"/>
  <c r="N145"/>
  <c r="L145"/>
  <c r="G17" i="5"/>
  <c r="F17"/>
  <c r="E17"/>
  <c r="D17"/>
  <c r="C17"/>
  <c r="B17"/>
  <c r="W142" i="3"/>
  <c r="E142"/>
  <c r="N142"/>
  <c r="L142"/>
  <c r="N141"/>
  <c r="L141"/>
  <c r="N140"/>
  <c r="L140"/>
  <c r="N139"/>
  <c r="L139"/>
  <c r="N138"/>
  <c r="L138"/>
  <c r="N137"/>
  <c r="L137"/>
  <c r="N136"/>
  <c r="L136"/>
  <c r="N135"/>
  <c r="L135"/>
  <c r="N134"/>
  <c r="L134"/>
  <c r="N133"/>
  <c r="L133"/>
  <c r="N132"/>
  <c r="L132"/>
  <c r="N131"/>
  <c r="L131"/>
  <c r="N130"/>
  <c r="L130"/>
  <c r="N129"/>
  <c r="L129"/>
  <c r="N128"/>
  <c r="L128"/>
  <c r="N127"/>
  <c r="L127"/>
  <c r="N126"/>
  <c r="L126"/>
  <c r="N125"/>
  <c r="L125"/>
  <c r="N124"/>
  <c r="L124"/>
  <c r="N123"/>
  <c r="L123"/>
  <c r="N122"/>
  <c r="L122"/>
  <c r="N121"/>
  <c r="L121"/>
  <c r="N120"/>
  <c r="L120"/>
  <c r="N119"/>
  <c r="L119"/>
  <c r="N118"/>
  <c r="L118"/>
  <c r="N117"/>
  <c r="L117"/>
  <c r="N116"/>
  <c r="L116"/>
  <c r="N115"/>
  <c r="L115"/>
  <c r="N114"/>
  <c r="L114"/>
  <c r="N113"/>
  <c r="L113"/>
  <c r="N112"/>
  <c r="L112"/>
  <c r="N111"/>
  <c r="L111"/>
  <c r="N110"/>
  <c r="L110"/>
  <c r="N109"/>
  <c r="L109"/>
  <c r="N108"/>
  <c r="L108"/>
  <c r="N107"/>
  <c r="L107"/>
  <c r="N106"/>
  <c r="L106"/>
  <c r="N105"/>
  <c r="L105"/>
  <c r="N104"/>
  <c r="L104"/>
  <c r="N103"/>
  <c r="L103"/>
  <c r="N102"/>
  <c r="L102"/>
  <c r="N101"/>
  <c r="L101"/>
  <c r="N100"/>
  <c r="L100"/>
  <c r="N99"/>
  <c r="L99"/>
  <c r="N98"/>
  <c r="L98"/>
  <c r="N97"/>
  <c r="L97"/>
  <c r="N96"/>
  <c r="L96"/>
  <c r="N95"/>
  <c r="L95"/>
  <c r="N94"/>
  <c r="L94"/>
  <c r="N93"/>
  <c r="L93"/>
  <c r="N92"/>
  <c r="L92"/>
  <c r="N91"/>
  <c r="L91"/>
  <c r="N90"/>
  <c r="L90"/>
  <c r="N89"/>
  <c r="L89"/>
  <c r="N88"/>
  <c r="L88"/>
  <c r="N87"/>
  <c r="L87"/>
  <c r="N86"/>
  <c r="L86"/>
  <c r="N85"/>
  <c r="L85"/>
  <c r="N84"/>
  <c r="L84"/>
  <c r="N83"/>
  <c r="L83"/>
  <c r="N82"/>
  <c r="L82"/>
  <c r="N81"/>
  <c r="L81"/>
  <c r="N80"/>
  <c r="L80"/>
  <c r="N79"/>
  <c r="L79"/>
  <c r="N78"/>
  <c r="L78"/>
  <c r="N77"/>
  <c r="L77"/>
  <c r="N76"/>
  <c r="L76"/>
  <c r="N75"/>
  <c r="L75"/>
  <c r="N74"/>
  <c r="L74"/>
  <c r="N73"/>
  <c r="L73"/>
  <c r="N72"/>
  <c r="L72"/>
  <c r="N71"/>
  <c r="L71"/>
  <c r="G16" i="5"/>
  <c r="F16"/>
  <c r="E16"/>
  <c r="D16"/>
  <c r="C16"/>
  <c r="B16"/>
  <c r="W68" i="3"/>
  <c r="E68"/>
  <c r="N68"/>
  <c r="L68"/>
  <c r="N67"/>
  <c r="L67"/>
  <c r="N66"/>
  <c r="L66"/>
  <c r="N65"/>
  <c r="L65"/>
  <c r="N64"/>
  <c r="L64"/>
  <c r="N63"/>
  <c r="L63"/>
  <c r="N62"/>
  <c r="L62"/>
  <c r="G15" i="5"/>
  <c r="F15"/>
  <c r="E15"/>
  <c r="D15"/>
  <c r="C15"/>
  <c r="B15"/>
  <c r="W59" i="3"/>
  <c r="E59"/>
  <c r="N59"/>
  <c r="L59"/>
  <c r="N58"/>
  <c r="L58"/>
  <c r="N57"/>
  <c r="L57"/>
  <c r="N56"/>
  <c r="L56"/>
  <c r="N55"/>
  <c r="L55"/>
  <c r="N54"/>
  <c r="L54"/>
  <c r="G14" i="5"/>
  <c r="F14"/>
  <c r="E14"/>
  <c r="D14"/>
  <c r="C14"/>
  <c r="B14"/>
  <c r="W51" i="3"/>
  <c r="E51"/>
  <c r="N51"/>
  <c r="L51"/>
  <c r="N50"/>
  <c r="L50"/>
  <c r="N49"/>
  <c r="L49"/>
  <c r="G13" i="5"/>
  <c r="F13"/>
  <c r="E13"/>
  <c r="D13"/>
  <c r="C13"/>
  <c r="B13"/>
  <c r="W46" i="3"/>
  <c r="E46"/>
  <c r="N46"/>
  <c r="L46"/>
  <c r="N45"/>
  <c r="L45"/>
  <c r="N44"/>
  <c r="L44"/>
  <c r="N43"/>
  <c r="L43"/>
  <c r="G12" i="5"/>
  <c r="F12"/>
  <c r="E12"/>
  <c r="D12"/>
  <c r="C12"/>
  <c r="B12"/>
  <c r="W40" i="3"/>
  <c r="E40"/>
  <c r="N40"/>
  <c r="L40"/>
  <c r="N39"/>
  <c r="L39"/>
  <c r="N38"/>
  <c r="L38"/>
  <c r="N37"/>
  <c r="L37"/>
  <c r="N36"/>
  <c r="L36"/>
  <c r="N35"/>
  <c r="L35"/>
  <c r="N34"/>
  <c r="L34"/>
  <c r="N33"/>
  <c r="L33"/>
  <c r="N32"/>
  <c r="L32"/>
  <c r="N31"/>
  <c r="L31"/>
  <c r="N30"/>
  <c r="L30"/>
  <c r="N29"/>
  <c r="L29"/>
  <c r="N28"/>
  <c r="L28"/>
  <c r="N27"/>
  <c r="L27"/>
  <c r="N26"/>
  <c r="L26"/>
  <c r="N25"/>
  <c r="L25"/>
  <c r="N24"/>
  <c r="L24"/>
  <c r="N23"/>
  <c r="L23"/>
  <c r="N22"/>
  <c r="L22"/>
  <c r="N21"/>
  <c r="L21"/>
  <c r="N20"/>
  <c r="L20"/>
  <c r="N19"/>
  <c r="L19"/>
  <c r="N18"/>
  <c r="L18"/>
  <c r="N17"/>
  <c r="L17"/>
  <c r="N16"/>
  <c r="L16"/>
  <c r="N15"/>
  <c r="L15"/>
  <c r="N14"/>
  <c r="L14"/>
  <c r="J26" i="6"/>
  <c r="J20"/>
  <c r="E20"/>
  <c r="F19"/>
  <c r="F17"/>
  <c r="J14"/>
  <c r="F14"/>
  <c r="J13"/>
  <c r="F13"/>
  <c r="J12"/>
  <c r="F12"/>
  <c r="F1"/>
  <c r="B8" i="5"/>
  <c r="D8" i="3"/>
  <c r="F23" i="6" l="1"/>
  <c r="F25"/>
  <c r="F18"/>
  <c r="F16"/>
  <c r="F20" s="1"/>
  <c r="F22"/>
  <c r="F26" s="1"/>
  <c r="F24"/>
  <c r="J28" l="1"/>
  <c r="I29" s="1"/>
  <c r="J29" s="1"/>
  <c r="J31" l="1"/>
</calcChain>
</file>

<file path=xl/sharedStrings.xml><?xml version="1.0" encoding="utf-8"?>
<sst xmlns="http://schemas.openxmlformats.org/spreadsheetml/2006/main" count="1807" uniqueCount="587">
  <si>
    <t>Dodávateľ:</t>
  </si>
  <si>
    <t>Odberateľ:</t>
  </si>
  <si>
    <t xml:space="preserve"> </t>
  </si>
  <si>
    <t>DPH</t>
  </si>
  <si>
    <t>V module</t>
  </si>
  <si>
    <t>Hlavička1</t>
  </si>
  <si>
    <t>Mena</t>
  </si>
  <si>
    <t>Hlavička2</t>
  </si>
  <si>
    <t>Obdobie</t>
  </si>
  <si>
    <t>Počet des.miest</t>
  </si>
  <si>
    <t>Formát</t>
  </si>
  <si>
    <t xml:space="preserve">Projektant: </t>
  </si>
  <si>
    <t>Rozpočet</t>
  </si>
  <si>
    <t>Prehľad rozpočtových nákladov v</t>
  </si>
  <si>
    <t>EUR</t>
  </si>
  <si>
    <t xml:space="preserve">Dodávateľ: 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</si>
  <si>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</si>
  <si>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</si>
  <si>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</si>
  <si>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</si>
  <si>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</si>
  <si>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</si>
  <si>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VF</t>
  </si>
  <si>
    <t>N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</si>
  <si>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</si>
  <si>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</si>
  <si>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</si>
  <si>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</si>
  <si>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</si>
  <si>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</si>
  <si>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</si>
  <si>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Konštrukcie</t>
  </si>
  <si>
    <t>Špecifikovaný</t>
  </si>
  <si>
    <t>Spolu</t>
  </si>
  <si>
    <t>Hmotnosť v tonách</t>
  </si>
  <si>
    <t>Suť v tonách</t>
  </si>
  <si>
    <t>Pozícia</t>
  </si>
  <si>
    <t>Vyňatý</t>
  </si>
  <si>
    <t>Vysoká sadzba</t>
  </si>
  <si>
    <t>Typ</t>
  </si>
  <si>
    <t>Nh</t>
  </si>
  <si>
    <t>X</t>
  </si>
  <si>
    <t>Y</t>
  </si>
  <si>
    <t>Klasifikácia</t>
  </si>
  <si>
    <t>Katalógové</t>
  </si>
  <si>
    <t>AC</t>
  </si>
  <si>
    <t>AD</t>
  </si>
  <si>
    <t>Jedn. cena</t>
  </si>
  <si>
    <t>Index JC</t>
  </si>
  <si>
    <t>Index mn.</t>
  </si>
  <si>
    <t>číslo</t>
  </si>
  <si>
    <t>cen.</t>
  </si>
  <si>
    <t>výkaz-výmer</t>
  </si>
  <si>
    <t>výmera</t>
  </si>
  <si>
    <t>jednotka</t>
  </si>
  <si>
    <t>cena</t>
  </si>
  <si>
    <t>a práce</t>
  </si>
  <si>
    <t>materiál</t>
  </si>
  <si>
    <t>%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</si>
  <si>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</si>
  <si>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</si>
  <si>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</si>
  <si>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</si>
  <si>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</si>
  <si>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</si>
  <si>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</si>
  <si>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ceny</t>
  </si>
  <si>
    <t>Rekapitulácia rozpočtu v</t>
  </si>
  <si>
    <t>Rekapitulácia splátky v</t>
  </si>
  <si>
    <t>Rekapitulácia výrobnej kalkulácie v</t>
  </si>
  <si>
    <t>Popis položky, stavebného dielu, remesla</t>
  </si>
  <si>
    <t>Hmotnosť v t</t>
  </si>
  <si>
    <t>Miesto:</t>
  </si>
  <si>
    <t>Krycí list rozpočtu v</t>
  </si>
  <si>
    <t>Krycí list splátky v</t>
  </si>
  <si>
    <t>Krycí list výrobnej kalkulácie v</t>
  </si>
  <si>
    <t xml:space="preserve">Rozpočet: </t>
  </si>
  <si>
    <t xml:space="preserve">Zmluva č.: </t>
  </si>
  <si>
    <t>Spracoval:</t>
  </si>
  <si>
    <t>Dňa:</t>
  </si>
  <si>
    <t>IČO:</t>
  </si>
  <si>
    <t>DIČ:</t>
  </si>
  <si>
    <t>Projektant:</t>
  </si>
  <si>
    <t>A</t>
  </si>
  <si>
    <t xml:space="preserve"> ZRN</t>
  </si>
  <si>
    <t>Špecifikovaný materiál</t>
  </si>
  <si>
    <t>Spolu ZRN</t>
  </si>
  <si>
    <t>B</t>
  </si>
  <si>
    <t>IN - Individuálne náklady</t>
  </si>
  <si>
    <t xml:space="preserve"> HSV:</t>
  </si>
  <si>
    <t xml:space="preserve"> PSV:</t>
  </si>
  <si>
    <t xml:space="preserve"> MCE:</t>
  </si>
  <si>
    <t xml:space="preserve"> Iné:</t>
  </si>
  <si>
    <t xml:space="preserve"> Súčet:</t>
  </si>
  <si>
    <t xml:space="preserve">Súčet riadkov 6 až 9: </t>
  </si>
  <si>
    <t>C</t>
  </si>
  <si>
    <t>NUS - náklady umiestnenia stavby</t>
  </si>
  <si>
    <t>D</t>
  </si>
  <si>
    <t>ON - ostatné náklady</t>
  </si>
  <si>
    <t xml:space="preserve"> Ostatné náklady uvedené v rozpočte</t>
  </si>
  <si>
    <t xml:space="preserve">Sučet riadkov 11 až 14: </t>
  </si>
  <si>
    <t xml:space="preserve">Sučet riadkov 16 až 19: </t>
  </si>
  <si>
    <t>projektant, rozpočtár cenár</t>
  </si>
  <si>
    <t>pečiatka:</t>
  </si>
  <si>
    <t>E</t>
  </si>
  <si>
    <t>Celkové náklady</t>
  </si>
  <si>
    <t xml:space="preserve">Súčet riadkov 5, 10, 15 a 20: </t>
  </si>
  <si>
    <t>podpis:</t>
  </si>
  <si>
    <t>dátum:</t>
  </si>
  <si>
    <t xml:space="preserve">Sučet riadkov 21 až 23: </t>
  </si>
  <si>
    <t>F</t>
  </si>
  <si>
    <t>odberateľ, obstarávateľ</t>
  </si>
  <si>
    <t>dodávateľ, zhotoviteľ</t>
  </si>
  <si>
    <t xml:space="preserve">Odberateľ: PVS a.s. Poprad, Hraničná 662/17 </t>
  </si>
  <si>
    <t xml:space="preserve">Spracoval:                                         </t>
  </si>
  <si>
    <t xml:space="preserve">JKSO : </t>
  </si>
  <si>
    <t>Dátum: 15.03.2023</t>
  </si>
  <si>
    <t>Stavba : Dobudovanie vodovodu Dravce - Dlhé Stráže</t>
  </si>
  <si>
    <t>JKSO :</t>
  </si>
  <si>
    <t>15.03.2023</t>
  </si>
  <si>
    <t xml:space="preserve">PVS a.s. Poprad, Hraničná 662/17 </t>
  </si>
  <si>
    <t xml:space="preserve"> Práce nadčas</t>
  </si>
  <si>
    <t xml:space="preserve"> Murárske výpomoce</t>
  </si>
  <si>
    <t xml:space="preserve"> Bez pevnej podlahy</t>
  </si>
  <si>
    <t xml:space="preserve"> Zariadenie staveniska</t>
  </si>
  <si>
    <t xml:space="preserve"> Prevádzkové vplyvy</t>
  </si>
  <si>
    <t xml:space="preserve"> Sťažené podmienky</t>
  </si>
  <si>
    <t xml:space="preserve"> Inžinierska činnosť</t>
  </si>
  <si>
    <t xml:space="preserve"> Projektové práce</t>
  </si>
  <si>
    <t xml:space="preserve"> DPH  20% z:</t>
  </si>
  <si>
    <t xml:space="preserve"> DPH   0% z:</t>
  </si>
  <si>
    <t xml:space="preserve"> Odpočet - prípočet</t>
  </si>
  <si>
    <t>Zaradenie</t>
  </si>
  <si>
    <t>pre KL</t>
  </si>
  <si>
    <t>Lev0</t>
  </si>
  <si>
    <t>pozícia</t>
  </si>
  <si>
    <t>PRÁCE A DODÁVKY HSV</t>
  </si>
  <si>
    <t>1 - ZEMNE PRÁCE</t>
  </si>
  <si>
    <t>272</t>
  </si>
  <si>
    <t>105120050</t>
  </si>
  <si>
    <t>Vyrúbanie stromov s priemerom kmeňa do 50 cm, s odstranením pňa a ich likvidáciou</t>
  </si>
  <si>
    <t>kus</t>
  </si>
  <si>
    <t xml:space="preserve">E1                  </t>
  </si>
  <si>
    <t>10512-0050</t>
  </si>
  <si>
    <t xml:space="preserve">  .  .  </t>
  </si>
  <si>
    <t xml:space="preserve">    </t>
  </si>
  <si>
    <t>EK</t>
  </si>
  <si>
    <t>S</t>
  </si>
  <si>
    <t>271</t>
  </si>
  <si>
    <t>110011020</t>
  </si>
  <si>
    <t>Vytýčenie trasy vodovodu, kanalizácie vo svahu</t>
  </si>
  <si>
    <t>km</t>
  </si>
  <si>
    <t>11001-1020</t>
  </si>
  <si>
    <t>45.11.21</t>
  </si>
  <si>
    <t>113106600</t>
  </si>
  <si>
    <t>Rozobratie zámkovej dlažby vrátane uloženia na paletu</t>
  </si>
  <si>
    <t>m2</t>
  </si>
  <si>
    <t>11310-6600</t>
  </si>
  <si>
    <t>45.11.11</t>
  </si>
  <si>
    <t>221</t>
  </si>
  <si>
    <t>113107142</t>
  </si>
  <si>
    <t>Odstránenie podkladov alebo krytov živičných hr. 50-100 mm, do 200 m2</t>
  </si>
  <si>
    <t>11310-7142</t>
  </si>
  <si>
    <t>119001401</t>
  </si>
  <si>
    <t>Dočasné zaistenie potrubia oceľ. alebo liat. DN do 200 mm</t>
  </si>
  <si>
    <t>m</t>
  </si>
  <si>
    <t>11900-1401</t>
  </si>
  <si>
    <t>119001422</t>
  </si>
  <si>
    <t>Dočasné zaistenie káblov do 6 káblov</t>
  </si>
  <si>
    <t>11900-1422</t>
  </si>
  <si>
    <t>001</t>
  </si>
  <si>
    <t>120001101</t>
  </si>
  <si>
    <t>Príplatok za sťaženú vykopávku v blízkosti podzem. vedenia</t>
  </si>
  <si>
    <t>m3</t>
  </si>
  <si>
    <t>12000-1101</t>
  </si>
  <si>
    <t>121101101</t>
  </si>
  <si>
    <t>Odstránenie ornice s premiestnením do 50 m</t>
  </si>
  <si>
    <t>12110-1101</t>
  </si>
  <si>
    <t>131201201</t>
  </si>
  <si>
    <t>Hĺbenie jám zapaž. v horn. tr. 3 do 100 m3</t>
  </si>
  <si>
    <t>13120-1201</t>
  </si>
  <si>
    <t>131201209</t>
  </si>
  <si>
    <t>Príplatok za lepivosť horn. tr. 3</t>
  </si>
  <si>
    <t>13120-1209</t>
  </si>
  <si>
    <t>132201203</t>
  </si>
  <si>
    <t>Hĺbenie rýh šírka do 2 m v horn. tr. 3 nad 1 000 do 10 000 m3</t>
  </si>
  <si>
    <t>13220-1203</t>
  </si>
  <si>
    <t>132201209</t>
  </si>
  <si>
    <t>Príplatok za lepivosť horniny tr.3 v rýhach š. do 200 cm</t>
  </si>
  <si>
    <t>13220-1209</t>
  </si>
  <si>
    <t>132401201</t>
  </si>
  <si>
    <t>Hĺbenie rýh šírka do 2 m v horn. tr. 5 ľubovoľné množstvo</t>
  </si>
  <si>
    <t>13240-1201</t>
  </si>
  <si>
    <t>45.11.24</t>
  </si>
  <si>
    <t>141802132</t>
  </si>
  <si>
    <t>Riadené mikrotunelovanie do 25 m, priemer do 160 mm, tr. 3</t>
  </si>
  <si>
    <t>14180-2132</t>
  </si>
  <si>
    <t>MAT</t>
  </si>
  <si>
    <t>2861D0444</t>
  </si>
  <si>
    <t>Potrubie vodovodné Wavin TS, SDR17 - 160 x 9,5 x 12m</t>
  </si>
  <si>
    <t>25.21.22</t>
  </si>
  <si>
    <t xml:space="preserve">3015553             </t>
  </si>
  <si>
    <t>EZ</t>
  </si>
  <si>
    <t>151101101</t>
  </si>
  <si>
    <t>Zhotovenie paženia rýh pre podz. vedenie príložné hl. do 2 m</t>
  </si>
  <si>
    <t>15110-1101</t>
  </si>
  <si>
    <t>151101102</t>
  </si>
  <si>
    <t>Zhotovenie paženia rýh pre podz. vedenie príložné hl. do 4 m</t>
  </si>
  <si>
    <t>15110-1102</t>
  </si>
  <si>
    <t>151101111</t>
  </si>
  <si>
    <t>Odstránenie paženia rýh pre podz. vedenie príložné hl. do 2 m</t>
  </si>
  <si>
    <t>15110-1111</t>
  </si>
  <si>
    <t>151101112</t>
  </si>
  <si>
    <t>Odstránenie paženia rýh pre podz. vedenie príložné hl. do 4 m</t>
  </si>
  <si>
    <t>15110-1112</t>
  </si>
  <si>
    <t>174101101</t>
  </si>
  <si>
    <t>Zásyp zhutnený jám, rýh, šachiet alebo okolo objektu</t>
  </si>
  <si>
    <t>17410-1101</t>
  </si>
  <si>
    <t>583373680</t>
  </si>
  <si>
    <t>Štrkopiesok 0-63</t>
  </si>
  <si>
    <t>t</t>
  </si>
  <si>
    <t>14.21.11</t>
  </si>
  <si>
    <t xml:space="preserve">                    </t>
  </si>
  <si>
    <t>175101201</t>
  </si>
  <si>
    <t>Obsyp objektu bez prehodenia sypaniny</t>
  </si>
  <si>
    <t>17510-1201</t>
  </si>
  <si>
    <t>175101209</t>
  </si>
  <si>
    <t>Obsyp objektu príplatok za prehodenie sypaniny</t>
  </si>
  <si>
    <t>17510-1209</t>
  </si>
  <si>
    <t>17530110-P</t>
  </si>
  <si>
    <t>Obsyp potrubia vodovodného potrubia z RC rúr s prehodením výkopku</t>
  </si>
  <si>
    <t>17530-1104</t>
  </si>
  <si>
    <t>181301114</t>
  </si>
  <si>
    <t>Rozprestretie ornice, sklon do 1:5 nad 500 m2 hr. do 25 cm</t>
  </si>
  <si>
    <t>18130-1114</t>
  </si>
  <si>
    <t>231</t>
  </si>
  <si>
    <t>182001121</t>
  </si>
  <si>
    <t>Plošná úprava terénu, nerovnosti do +-150 mm v rovine</t>
  </si>
  <si>
    <t>18200-1121</t>
  </si>
  <si>
    <t xml:space="preserve">1 - ZEMNE PRÁCE  spolu: </t>
  </si>
  <si>
    <t>2 - ZÁKLADY</t>
  </si>
  <si>
    <t>011</t>
  </si>
  <si>
    <t>275313611</t>
  </si>
  <si>
    <t>Základové pätky z betónu prostého tr. C16/20</t>
  </si>
  <si>
    <t xml:space="preserve">E2                  </t>
  </si>
  <si>
    <t>27531-3611</t>
  </si>
  <si>
    <t>45.25.32</t>
  </si>
  <si>
    <t>275351215</t>
  </si>
  <si>
    <t>Debnenie základových pätiek zhotovenie</t>
  </si>
  <si>
    <t>27535-1215</t>
  </si>
  <si>
    <t>275351216</t>
  </si>
  <si>
    <t>Debnenie základových pätiek odstránenie</t>
  </si>
  <si>
    <t>27535-1216</t>
  </si>
  <si>
    <t xml:space="preserve">2 - ZÁKLADY  spolu: </t>
  </si>
  <si>
    <t>3 - ZVISLÉ A KOMPLETNÉ KONŠTRUKCIE</t>
  </si>
  <si>
    <t>015</t>
  </si>
  <si>
    <t>338171222-R</t>
  </si>
  <si>
    <t>Osadzovanie smerových stĺpikov  do výšky 3 m so zabet. bet. tr. C 25/30</t>
  </si>
  <si>
    <t xml:space="preserve">E3                  </t>
  </si>
  <si>
    <t>33817-1222</t>
  </si>
  <si>
    <t>4046A0321</t>
  </si>
  <si>
    <t>Stĺpik orientačný /oceľový s PE ochranou, zátkou a fóliou, bez pätky/ - VK 14 071</t>
  </si>
  <si>
    <t>31.62.11</t>
  </si>
  <si>
    <t xml:space="preserve">VK 14 071           </t>
  </si>
  <si>
    <t xml:space="preserve">3 - ZVISLÉ A KOMPLETNÉ KONŠTRUKCIE  spolu: </t>
  </si>
  <si>
    <t>4 - VODOROVNÉ KONŠTRUKCIE</t>
  </si>
  <si>
    <t>254</t>
  </si>
  <si>
    <t>451575111</t>
  </si>
  <si>
    <t>Podkladná vrstva hr. do 250 mm zo štrkopiesku</t>
  </si>
  <si>
    <t xml:space="preserve">E4                  </t>
  </si>
  <si>
    <t>45157-5111</t>
  </si>
  <si>
    <t>45.21.22</t>
  </si>
  <si>
    <t>451595111</t>
  </si>
  <si>
    <t>Lôžko pod potrubie, stoky v otvorenom výkope z prehodenej zeminy</t>
  </si>
  <si>
    <t>45159-5111</t>
  </si>
  <si>
    <t>45.21.41</t>
  </si>
  <si>
    <t>452311141</t>
  </si>
  <si>
    <t>Podkladové dosky z betónu prostého tr. C 16/20 v otvorenom výkope pod potrubie - pod redukčnu šachtu</t>
  </si>
  <si>
    <t>45231-1141</t>
  </si>
  <si>
    <t>452313141</t>
  </si>
  <si>
    <t>Podkladové bloky z betónu prostého tr. C 16/20 v otvorenom výkope pod potrubie</t>
  </si>
  <si>
    <t>45231-3141</t>
  </si>
  <si>
    <t>452353101</t>
  </si>
  <si>
    <t>Debnenie podkladových blokov pod potrubie v otvorenom výkope</t>
  </si>
  <si>
    <t>45235-3101</t>
  </si>
  <si>
    <t xml:space="preserve">4 - VODOROVNÉ KONŠTRUKCIE  spolu: </t>
  </si>
  <si>
    <t>5 - KOMUNIKÁCIE</t>
  </si>
  <si>
    <t>564851111</t>
  </si>
  <si>
    <t>Podklad zo štrkodrte hr. 150 mm</t>
  </si>
  <si>
    <t xml:space="preserve">E5                  </t>
  </si>
  <si>
    <t>56485-1111</t>
  </si>
  <si>
    <t>45.23.11</t>
  </si>
  <si>
    <t>567121122</t>
  </si>
  <si>
    <t>Podklad z prostého betónu tr. C 12/15 hr. 120 mm</t>
  </si>
  <si>
    <t>56712-1122</t>
  </si>
  <si>
    <t>573231111</t>
  </si>
  <si>
    <t>Postrek živičný spojovací z cestnej emulzie 0,5-0,8 kg/m2</t>
  </si>
  <si>
    <t>57323-1111</t>
  </si>
  <si>
    <t>45.23.12</t>
  </si>
  <si>
    <t>577143131</t>
  </si>
  <si>
    <t>Asfaltový betón AC 8 (ABJ I) z modifikovaného asfaltu hr. 50 mm, š. do 3 m</t>
  </si>
  <si>
    <t>57714-3131</t>
  </si>
  <si>
    <t>596211130</t>
  </si>
  <si>
    <t>Kladenie zámkovej dlažby pre chodcov hr. 60 mm sk. C do 50 m2</t>
  </si>
  <si>
    <t>59621-1130</t>
  </si>
  <si>
    <t>5924E0111</t>
  </si>
  <si>
    <t>Dlažba zámková hr.6cm normál sivá</t>
  </si>
  <si>
    <t xml:space="preserve">5 - KOMUNIKÁCIE  spolu: </t>
  </si>
  <si>
    <t>8 - RÚROVÉ VEDENIA</t>
  </si>
  <si>
    <t>857222121</t>
  </si>
  <si>
    <t>Montáž tvaroviek liatinových 1-osových na potrubí prírubovom v otvorenom výkope DN 50</t>
  </si>
  <si>
    <t xml:space="preserve">E8                  </t>
  </si>
  <si>
    <t>85722-2121</t>
  </si>
  <si>
    <t>3193A2701</t>
  </si>
  <si>
    <t>Tvarovka liatinová FFR-kus DN 65/50</t>
  </si>
  <si>
    <t>27.22.20</t>
  </si>
  <si>
    <t xml:space="preserve">8550                </t>
  </si>
  <si>
    <t>4226F0102</t>
  </si>
  <si>
    <t>Filter zo spodu - DN 50</t>
  </si>
  <si>
    <t xml:space="preserve">9910                </t>
  </si>
  <si>
    <t>857242121</t>
  </si>
  <si>
    <t>Montáž tvaroviek liatinových 1-osových na potrubí prírubovom v otvorenom výkope DN 80</t>
  </si>
  <si>
    <t>85724-2121</t>
  </si>
  <si>
    <t>3193A1724</t>
  </si>
  <si>
    <t>Tvarovka liatinová FF-kus - DN 80/400</t>
  </si>
  <si>
    <t xml:space="preserve">8500                </t>
  </si>
  <si>
    <t>3193A1725</t>
  </si>
  <si>
    <t>Tvarovka liatinová FF-kus - DN 80/500</t>
  </si>
  <si>
    <t>3193A2303</t>
  </si>
  <si>
    <t>Tvarovka liatinová Q - koleno 90° - DN 80</t>
  </si>
  <si>
    <t xml:space="preserve">8530                </t>
  </si>
  <si>
    <t>3193A2702</t>
  </si>
  <si>
    <t>Tvarovka liatinová FFR-kus DN 80/50</t>
  </si>
  <si>
    <t>3194I3107</t>
  </si>
  <si>
    <t>Koleno prírubové 90° s pätkou - DN 80</t>
  </si>
  <si>
    <t xml:space="preserve">5049                </t>
  </si>
  <si>
    <t>857262121</t>
  </si>
  <si>
    <t>Montáž tvaroviek liatinových 1-osových na potrubí prírubovom v otvorenom výkope DN 100</t>
  </si>
  <si>
    <t>85726-2121</t>
  </si>
  <si>
    <t>3193A1909</t>
  </si>
  <si>
    <t>Tvarovka liatinová T-kus - DN 100/80</t>
  </si>
  <si>
    <t xml:space="preserve">8510                </t>
  </si>
  <si>
    <t>3193A2706</t>
  </si>
  <si>
    <t>Tvarovka liatinová FFR-kus DN 100/80</t>
  </si>
  <si>
    <t>3194I0310</t>
  </si>
  <si>
    <t>Príruba špeciálna - Systém 2000 - DN 100/110</t>
  </si>
  <si>
    <t xml:space="preserve">400                 </t>
  </si>
  <si>
    <t>871211121-R</t>
  </si>
  <si>
    <t>Montáž vodvod. potrubia z rúr HDPE zvárných PE 100RS PN16 D 63x5,8</t>
  </si>
  <si>
    <t>87121-1121</t>
  </si>
  <si>
    <t>2861D0205</t>
  </si>
  <si>
    <t>Potrubie vodovodné PE100, PN16, SDR11 - 63 x 5,8</t>
  </si>
  <si>
    <t xml:space="preserve">3058904             </t>
  </si>
  <si>
    <t>871251211-R</t>
  </si>
  <si>
    <t>Montáž vodvod. potrubia z rúr HDPE zvárných PE 100RS PN10 D 110x6,6</t>
  </si>
  <si>
    <t>87125-1211</t>
  </si>
  <si>
    <t>2861D0364</t>
  </si>
  <si>
    <t>Potrubie vodovodné SafeTech RCn, SDR17 - 110 x 6,6 x 12,0m</t>
  </si>
  <si>
    <t xml:space="preserve">3053716             </t>
  </si>
  <si>
    <t>871252111-R</t>
  </si>
  <si>
    <t>Montáž vodvod. potrubia z rúr HDPE zváraných PE 100RS PN16 110x10,0</t>
  </si>
  <si>
    <t>87125-2111</t>
  </si>
  <si>
    <t>2861D0335</t>
  </si>
  <si>
    <t>Potrubie vodovodné SafeTech RCn, SDR11 - 110 x 10,0 x 12,0m</t>
  </si>
  <si>
    <t xml:space="preserve">3072741             </t>
  </si>
  <si>
    <t>871311100-R</t>
  </si>
  <si>
    <t>Montáž chráničky  D 160</t>
  </si>
  <si>
    <t>87131-1111</t>
  </si>
  <si>
    <t>2861F0912</t>
  </si>
  <si>
    <t>Rúra z PE na chráničku, d 160x9,1 mm</t>
  </si>
  <si>
    <t xml:space="preserve">15782 GCt           </t>
  </si>
  <si>
    <t>721</t>
  </si>
  <si>
    <t>722229104</t>
  </si>
  <si>
    <t>I</t>
  </si>
  <si>
    <t>72222-9104</t>
  </si>
  <si>
    <t>45.33.20</t>
  </si>
  <si>
    <t>2863G5000-01</t>
  </si>
  <si>
    <t>Vsuvka s tesnením DN32</t>
  </si>
  <si>
    <t>2863G5004</t>
  </si>
  <si>
    <t xml:space="preserve">R189DY007           </t>
  </si>
  <si>
    <t>4222G1402-01</t>
  </si>
  <si>
    <t>Ventil odvzdušňovací , DN 1", PN 16</t>
  </si>
  <si>
    <t>4222G1402</t>
  </si>
  <si>
    <t>29.13.13</t>
  </si>
  <si>
    <t xml:space="preserve">701-025-40-99003    </t>
  </si>
  <si>
    <t>4223D1000-01</t>
  </si>
  <si>
    <t>Ventil guľový DN32</t>
  </si>
  <si>
    <t>4223D1010</t>
  </si>
  <si>
    <t>29.13.11</t>
  </si>
  <si>
    <t xml:space="preserve">R951X006            </t>
  </si>
  <si>
    <t>877211121-R</t>
  </si>
  <si>
    <t>Montáž elektrotvaroviek na potrubí PE v šachte, zvárané DN 63</t>
  </si>
  <si>
    <t>87721-1121</t>
  </si>
  <si>
    <t>2863N3156</t>
  </si>
  <si>
    <t>Objímka so zarážkou MB - 612 685 d 63</t>
  </si>
  <si>
    <t xml:space="preserve">612 685             </t>
  </si>
  <si>
    <t>2863N3459</t>
  </si>
  <si>
    <t>Koleno elektrotvarovkové W 90° - 612 099 d 63</t>
  </si>
  <si>
    <t xml:space="preserve">612 099             </t>
  </si>
  <si>
    <t>2863N3546</t>
  </si>
  <si>
    <t>T-kus TA s predĺženou odbočkou d 63/63</t>
  </si>
  <si>
    <t xml:space="preserve">615722              </t>
  </si>
  <si>
    <t>2863N4084</t>
  </si>
  <si>
    <t>Kohút guľový d 63 plnoprietočný</t>
  </si>
  <si>
    <t xml:space="preserve">50063122            </t>
  </si>
  <si>
    <t>2863N4332</t>
  </si>
  <si>
    <t>Elektrotvarovka odbočková hrdlová SA  d1 110, d2 63</t>
  </si>
  <si>
    <t xml:space="preserve">612 760             </t>
  </si>
  <si>
    <t>2863N4606</t>
  </si>
  <si>
    <t>Prechodka USTR PE/oceľ - 612 780 d/DN 32/25</t>
  </si>
  <si>
    <t xml:space="preserve">612780              </t>
  </si>
  <si>
    <t>877251121</t>
  </si>
  <si>
    <t>Montáž elektrotvaroviek na potrubí PE v otvorenom výkope, zvárané DN 110</t>
  </si>
  <si>
    <t>87725-1121</t>
  </si>
  <si>
    <t>2863M3237</t>
  </si>
  <si>
    <t>PET Oblúk 90° PE100 RC SDR11 L, D110</t>
  </si>
  <si>
    <t xml:space="preserve">FFD01014W           </t>
  </si>
  <si>
    <t>2863M3307</t>
  </si>
  <si>
    <t>PET Oblúk 60° PE100 SDR11 L, D110</t>
  </si>
  <si>
    <t xml:space="preserve">FF071014W           </t>
  </si>
  <si>
    <t>2863M3467</t>
  </si>
  <si>
    <t>PET Oblúk 30° PE100 RC SDR11 L, D110</t>
  </si>
  <si>
    <t xml:space="preserve">FFD61014W           </t>
  </si>
  <si>
    <t>891211221</t>
  </si>
  <si>
    <t>Montáž vodovodných posúvačov v šachte s ručným kolieskom DN 50</t>
  </si>
  <si>
    <t>89121-1221</t>
  </si>
  <si>
    <t>3193A1052</t>
  </si>
  <si>
    <t>Koleso ručné - DN 50</t>
  </si>
  <si>
    <t xml:space="preserve">7800                </t>
  </si>
  <si>
    <t>4222I1521</t>
  </si>
  <si>
    <t>Posúvač E2 s prírubami - DN 50 - 4000 E2/E3</t>
  </si>
  <si>
    <t xml:space="preserve">4000 E2/E3          </t>
  </si>
  <si>
    <t>891213321-R</t>
  </si>
  <si>
    <t>Montáž ventilov redukčných prírubových v šachte  DN 50</t>
  </si>
  <si>
    <t>89121-3321</t>
  </si>
  <si>
    <t>4222G3004</t>
  </si>
  <si>
    <t>Ventil redukčný  DN50, PN10/16 s prietokomerom</t>
  </si>
  <si>
    <t xml:space="preserve">859-0050-10-1140003 </t>
  </si>
  <si>
    <t>891213321</t>
  </si>
  <si>
    <t>Montáž ventilov odvzdušňovacích prírubových na vonkajších radoch DN 50</t>
  </si>
  <si>
    <t>4225H1351</t>
  </si>
  <si>
    <t>Ventil zavzduš. a odvzduš. dynamický - DN 50</t>
  </si>
  <si>
    <t xml:space="preserve">9880                </t>
  </si>
  <si>
    <t>891241111</t>
  </si>
  <si>
    <t>Montáž vodovodných posúvačov v otvorenom výkope alebo šachte so zemnou súpravou DN 80</t>
  </si>
  <si>
    <t>89124-1111</t>
  </si>
  <si>
    <t>4222I1523</t>
  </si>
  <si>
    <t>Posúvač E2 s prírubami - DN 80 - 4000 E2/E3</t>
  </si>
  <si>
    <t>4229C0340</t>
  </si>
  <si>
    <t>Súprava zemná pre posúvače teleskopická - DN 50-80/1,30-1,80m</t>
  </si>
  <si>
    <t>29.13.20</t>
  </si>
  <si>
    <t xml:space="preserve">9500 E1             </t>
  </si>
  <si>
    <t>891261111</t>
  </si>
  <si>
    <t>Montáž vodovodných posúvačov v otvorenom výkope alebo šachte so zemnou súpravou DN 100</t>
  </si>
  <si>
    <t>89126-1111</t>
  </si>
  <si>
    <t>3193A1055</t>
  </si>
  <si>
    <t>Koleso ručné - DN 100</t>
  </si>
  <si>
    <t>4222I1524</t>
  </si>
  <si>
    <t>Posúvač E2 s prírubami - DN 100 - 4000 E2/E3</t>
  </si>
  <si>
    <t>4222I2101</t>
  </si>
  <si>
    <t>Posúvač E2 redukčný - DN 100-65</t>
  </si>
  <si>
    <t xml:space="preserve">4150 E2/E3          </t>
  </si>
  <si>
    <t>4229C0346</t>
  </si>
  <si>
    <t>Súprava zemná pre posúvače teleskopická - DN 100/1,30-1,80m</t>
  </si>
  <si>
    <t>891267301</t>
  </si>
  <si>
    <t>Montáž hydrantov podzemných DN 80 dl. do 1500 mm</t>
  </si>
  <si>
    <t>89126-7301</t>
  </si>
  <si>
    <t>4227B0353</t>
  </si>
  <si>
    <t>Hydrant podzemný DUO - DN 80 RD 1,50</t>
  </si>
  <si>
    <t xml:space="preserve">K 240               </t>
  </si>
  <si>
    <t>000</t>
  </si>
  <si>
    <t>891999900-R</t>
  </si>
  <si>
    <t>Napojenie na jesvujúci vodvod</t>
  </si>
  <si>
    <t>kpl</t>
  </si>
  <si>
    <t>89199-9999</t>
  </si>
  <si>
    <t>892271111</t>
  </si>
  <si>
    <t>Tlaková skúška vodovodného potrubia DN 100 alebo 125</t>
  </si>
  <si>
    <t>89227-1111</t>
  </si>
  <si>
    <t>892273111</t>
  </si>
  <si>
    <t>Preplachovanie a dezinfekcia vodovodného potrubia DN 80-125</t>
  </si>
  <si>
    <t>89227-3111</t>
  </si>
  <si>
    <t>893011118-R</t>
  </si>
  <si>
    <t>Osadenie vodomernej šachty hranatej z PP 1700x1200 s komínom</t>
  </si>
  <si>
    <t>89301-1118</t>
  </si>
  <si>
    <t>2863N250-01</t>
  </si>
  <si>
    <t>Šachta vodomerná plastová MIVA 1700x1200 s komínom DN600</t>
  </si>
  <si>
    <t>2863N2505</t>
  </si>
  <si>
    <t xml:space="preserve">45 00 12            </t>
  </si>
  <si>
    <t>894810028</t>
  </si>
  <si>
    <t>Montáž revíznej šachty z PVC, DN šachty 1000, DN potrubia 160, hl. do 2800 mm</t>
  </si>
  <si>
    <t>89481-0028</t>
  </si>
  <si>
    <t>2865A2101</t>
  </si>
  <si>
    <t>TEGRA 1000 NG - tesnenie šacht. rúry - 1000</t>
  </si>
  <si>
    <t xml:space="preserve">4066386             </t>
  </si>
  <si>
    <t>2865A2102</t>
  </si>
  <si>
    <t>TEGRA 1000 NG - konus prechodový 600/1000</t>
  </si>
  <si>
    <t xml:space="preserve">3023807             </t>
  </si>
  <si>
    <t>2865A2111</t>
  </si>
  <si>
    <t>TEGRA 1000 NG - šacht. rúra vlnovcová ID1000x6000, SN4</t>
  </si>
  <si>
    <t xml:space="preserve">3075692             </t>
  </si>
  <si>
    <t>2865A2121</t>
  </si>
  <si>
    <t>TEGRA 1000 NG - Rebrík - s nášľap. stupňami L=5,23m</t>
  </si>
  <si>
    <t xml:space="preserve">4032047             </t>
  </si>
  <si>
    <t>2865A2125</t>
  </si>
  <si>
    <t>TEGRA 1000 NG - Set príslušenstva k rebríku</t>
  </si>
  <si>
    <t xml:space="preserve">4032025             </t>
  </si>
  <si>
    <t>2865A2511</t>
  </si>
  <si>
    <t>TEGRA 1000 - poklop plastový D600 WAVIN A15</t>
  </si>
  <si>
    <t xml:space="preserve">3013167             </t>
  </si>
  <si>
    <t>2865A2512</t>
  </si>
  <si>
    <t>TEGRA 1000 - tesnenie k poklopu plastovému A15/600</t>
  </si>
  <si>
    <t xml:space="preserve">4046042             </t>
  </si>
  <si>
    <t>899103111</t>
  </si>
  <si>
    <t>Osadenie poklopov liatinových, oceľových s rámom nad 100 do 150 kg</t>
  </si>
  <si>
    <t>89910-3111</t>
  </si>
  <si>
    <t>552431110</t>
  </si>
  <si>
    <t>Poklop ťažký s rámom 600x600 104kg</t>
  </si>
  <si>
    <t>28.75.11</t>
  </si>
  <si>
    <t>899401112</t>
  </si>
  <si>
    <t>Osadenie poklopov liatinových posúvačových</t>
  </si>
  <si>
    <t>89940-1112</t>
  </si>
  <si>
    <t>5534E0131-01</t>
  </si>
  <si>
    <t>Poklop uličný "teleskopický" pre posúvače - DN 100</t>
  </si>
  <si>
    <t>5534E0131</t>
  </si>
  <si>
    <t>28.12.10</t>
  </si>
  <si>
    <t xml:space="preserve">2050                </t>
  </si>
  <si>
    <t>899731101</t>
  </si>
  <si>
    <t>Uloženie výstražná PVC fólia-biela vodovod hr.0,3mm, š.200 mm na obsyp</t>
  </si>
  <si>
    <t>89973-1101</t>
  </si>
  <si>
    <t xml:space="preserve">8 - RÚROVÉ VEDENIA  spolu: </t>
  </si>
  <si>
    <t>9 - OSTATNÉ KONŠTRUKCIE A PRÁCE</t>
  </si>
  <si>
    <t>919731121</t>
  </si>
  <si>
    <t>Zarovnanie styčnej plochy podkladu alebo krytu živičného hr. do 50 mm</t>
  </si>
  <si>
    <t xml:space="preserve">E9                  </t>
  </si>
  <si>
    <t>91973-1121</t>
  </si>
  <si>
    <t>919735111</t>
  </si>
  <si>
    <t>Rezanie stávajúceho živičného krytu alebo podkladu hr. do 50 mm</t>
  </si>
  <si>
    <t>91973-5111</t>
  </si>
  <si>
    <t>979054441</t>
  </si>
  <si>
    <t>Očistenie vybúraných dlaždíc, dosák s pôvodným vyplnením škár kamenivom</t>
  </si>
  <si>
    <t>97905-4441</t>
  </si>
  <si>
    <t>979082213</t>
  </si>
  <si>
    <t>Vodorovná doprava sute po suchu do 1 km</t>
  </si>
  <si>
    <t>97908-2213</t>
  </si>
  <si>
    <t>979082219</t>
  </si>
  <si>
    <t>Príplatok za každý ďalší 1 km sute</t>
  </si>
  <si>
    <t>97908-2219</t>
  </si>
  <si>
    <t>211</t>
  </si>
  <si>
    <t>979087112</t>
  </si>
  <si>
    <t>Nakladanie sute</t>
  </si>
  <si>
    <t>97908-7112</t>
  </si>
  <si>
    <t>979131410</t>
  </si>
  <si>
    <t>Poplatok za ulož.a znešk.stav.sute na urč.sklád. -z demol.vozoviek "O"-ost.odpad</t>
  </si>
  <si>
    <t>97913-1410</t>
  </si>
  <si>
    <t>998276101</t>
  </si>
  <si>
    <t>Presun hmôt pre potrubie z rúr plastových alebo sklolaminátových v otvorenom výkope</t>
  </si>
  <si>
    <t>99827-6101</t>
  </si>
  <si>
    <t>998276117</t>
  </si>
  <si>
    <t>Príplatok za zväčšený presun nad 2000 do 3000 m pre potrubie z rúr plastových alebo sklolaminátových</t>
  </si>
  <si>
    <t>99827-6117</t>
  </si>
  <si>
    <t xml:space="preserve">9 - OSTATNÉ KONŠTRUKCIE A PRÁCE  spolu: </t>
  </si>
  <si>
    <t xml:space="preserve">PRÁCE A DODÁVKY HSV  spolu: </t>
  </si>
  <si>
    <t>PRÁCE A DODÁVKY M</t>
  </si>
  <si>
    <t>272 - Vedenia rúrové vonkajšie - plynovody</t>
  </si>
  <si>
    <t>803221010</t>
  </si>
  <si>
    <t>Vyhľadávací vodič na potrubí z PE D do 150</t>
  </si>
  <si>
    <t>M</t>
  </si>
  <si>
    <t>80322-1010</t>
  </si>
  <si>
    <t>MK</t>
  </si>
  <si>
    <t xml:space="preserve">272 - Vedenia rúrové vonkajšie - plynovody  spolu: </t>
  </si>
  <si>
    <t xml:space="preserve">PRÁCE A DODÁVKY M  spolu: </t>
  </si>
  <si>
    <t>OSTATNÉ</t>
  </si>
  <si>
    <t>OST - vedľajšie rozpočtové náklady</t>
  </si>
  <si>
    <t>800</t>
  </si>
  <si>
    <t>003342</t>
  </si>
  <si>
    <t>Oplotenie staveniska</t>
  </si>
  <si>
    <t xml:space="preserve">U00                 </t>
  </si>
  <si>
    <t>U</t>
  </si>
  <si>
    <t>00334-2</t>
  </si>
  <si>
    <t>003344</t>
  </si>
  <si>
    <t>Dočasné dopravné označenie na stavenisku</t>
  </si>
  <si>
    <t>00334-4</t>
  </si>
  <si>
    <t xml:space="preserve">OST - vedľajšie rozpočtové náklady  spolu: </t>
  </si>
  <si>
    <t xml:space="preserve">OSTATNÉ  spolu: </t>
  </si>
  <si>
    <t>Za rozpočet celkom</t>
  </si>
  <si>
    <t>Montáž vodov. armatúr ostatných so závitom G 5/4</t>
  </si>
  <si>
    <t>872229104-R</t>
  </si>
</sst>
</file>

<file path=xl/styles.xml><?xml version="1.0" encoding="utf-8"?>
<styleSheet xmlns="http://schemas.openxmlformats.org/spreadsheetml/2006/main">
  <numFmts count="12">
    <numFmt numFmtId="164" formatCode="#,##0.0"/>
    <numFmt numFmtId="165" formatCode="#,##0.0000"/>
    <numFmt numFmtId="166" formatCode="_-* #,##0\ &quot;Sk&quot;_-;\-* #,##0\ &quot;Sk&quot;_-;_-* &quot;-&quot;\ &quot;Sk&quot;_-;_-@_-"/>
    <numFmt numFmtId="167" formatCode="#,##0.000"/>
    <numFmt numFmtId="168" formatCode="#,##0&quot; Sk&quot;;[Red]&quot;-&quot;#,##0&quot; Sk&quot;"/>
    <numFmt numFmtId="169" formatCode="#,##0&quot; &quot;"/>
    <numFmt numFmtId="170" formatCode="_ * #,##0_ ;_ * \-#,##0_ ;_ * &quot;-&quot;_ ;_ @_ "/>
    <numFmt numFmtId="171" formatCode="_(&quot;$&quot;* #,##0_);_(&quot;$&quot;* \(#,##0\);_(&quot;$&quot;* &quot;-&quot;_);_(@_)"/>
    <numFmt numFmtId="172" formatCode="#,##0.00000"/>
    <numFmt numFmtId="173" formatCode="_(&quot;$&quot;* #,##0.00_);_(&quot;$&quot;* \(#,##0.00\);_(&quot;$&quot;* &quot;-&quot;??_);_(@_)"/>
    <numFmt numFmtId="174" formatCode="_ * #,##0.00_ ;_ * \-#,##0.00_ ;_ * &quot;-&quot;??_ ;_ @_ "/>
    <numFmt numFmtId="175" formatCode="0.000"/>
  </numFmts>
  <fonts count="30">
    <font>
      <sz val="10"/>
      <color rgb="FF000000"/>
      <name val="Arial"/>
      <family val="2"/>
      <charset val="238"/>
    </font>
    <font>
      <sz val="8"/>
      <color rgb="FF000000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8"/>
      <color rgb="FF000000"/>
      <name val="Arial Narrow"/>
      <family val="2"/>
      <charset val="238"/>
    </font>
    <font>
      <sz val="8"/>
      <color rgb="FFFFFFFF"/>
      <name val="Arial Narrow"/>
      <family val="2"/>
      <charset val="238"/>
    </font>
    <font>
      <b/>
      <sz val="8"/>
      <color rgb="FFFFFFFF"/>
      <name val="Arial Narrow"/>
      <family val="2"/>
      <charset val="238"/>
    </font>
    <font>
      <sz val="8"/>
      <color rgb="FF0000FF"/>
      <name val="Arial Narrow"/>
      <family val="2"/>
      <charset val="238"/>
    </font>
    <font>
      <sz val="7.5"/>
      <color rgb="FFFFFFFF"/>
      <name val="Arial Narrow"/>
      <family val="2"/>
      <charset val="238"/>
    </font>
    <font>
      <u/>
      <sz val="11"/>
      <color rgb="FF80008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Arial CE"/>
      <family val="2"/>
      <charset val="238"/>
    </font>
    <font>
      <sz val="11"/>
      <color rgb="FF9C0006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3"/>
      <color rgb="FF44546A"/>
      <name val="Calibri"/>
      <family val="2"/>
      <charset val="238"/>
    </font>
    <font>
      <b/>
      <sz val="15"/>
      <color rgb="FF44546A"/>
      <name val="Calibri"/>
      <family val="2"/>
      <charset val="238"/>
    </font>
    <font>
      <sz val="11"/>
      <color rgb="FFFA7D00"/>
      <name val="Calibri"/>
      <family val="2"/>
      <charset val="238"/>
    </font>
    <font>
      <sz val="11"/>
      <color rgb="FF9C6500"/>
      <name val="Calibri"/>
      <family val="2"/>
      <charset val="238"/>
    </font>
    <font>
      <b/>
      <sz val="18"/>
      <color rgb="FF44546A"/>
      <name val="Calibri"/>
      <family val="2"/>
      <charset val="238"/>
    </font>
    <font>
      <b/>
      <sz val="11"/>
      <color rgb="FF3F3F3F"/>
      <name val="Calibri"/>
      <family val="2"/>
      <charset val="238"/>
    </font>
    <font>
      <sz val="11"/>
      <color rgb="FF006100"/>
      <name val="Calibri"/>
      <family val="2"/>
      <charset val="238"/>
    </font>
    <font>
      <b/>
      <sz val="11"/>
      <color rgb="FF44546A"/>
      <name val="Calibri"/>
      <family val="2"/>
      <charset val="238"/>
    </font>
    <font>
      <b/>
      <sz val="7"/>
      <color rgb="FF000000"/>
      <name val="Letter Gothic CE"/>
      <charset val="238"/>
    </font>
    <font>
      <i/>
      <sz val="11"/>
      <color rgb="FF7F7F7F"/>
      <name val="Calibri"/>
      <family val="2"/>
      <charset val="238"/>
    </font>
    <font>
      <b/>
      <sz val="11"/>
      <color rgb="FFFA7D00"/>
      <name val="Calibri"/>
      <family val="2"/>
      <charset val="238"/>
    </font>
    <font>
      <sz val="11"/>
      <color rgb="FF3F3F76"/>
      <name val="Calibri"/>
      <family val="2"/>
      <charset val="238"/>
    </font>
    <font>
      <b/>
      <sz val="18"/>
      <color rgb="FF333399"/>
      <name val="Cambria"/>
      <family val="1"/>
      <charset val="238"/>
    </font>
  </fonts>
  <fills count="50">
    <fill>
      <patternFill patternType="none"/>
    </fill>
    <fill>
      <patternFill patternType="gray125"/>
    </fill>
    <fill>
      <patternFill patternType="solid">
        <fgColor rgb="FFB4C6E7"/>
        <bgColor rgb="FFFFFFFF"/>
      </patternFill>
    </fill>
    <fill>
      <patternFill patternType="solid">
        <fgColor rgb="FFA5A5A5"/>
        <bgColor rgb="FFFFFFFF"/>
      </patternFill>
    </fill>
    <fill>
      <patternFill patternType="none"/>
    </fill>
    <fill>
      <patternFill patternType="solid">
        <fgColor rgb="FFFFFFCC"/>
        <bgColor rgb="FFFFFFFF"/>
      </patternFill>
    </fill>
    <fill>
      <patternFill patternType="solid">
        <fgColor rgb="FFFFD964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F8CAAB"/>
        <bgColor rgb="FFFFFFFF"/>
      </patternFill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solid">
        <fgColor rgb="FFC7C7C7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D9E1F2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C0"/>
        <bgColor rgb="FFFFFFFF"/>
      </patternFill>
    </fill>
    <fill>
      <patternFill patternType="none"/>
    </fill>
    <fill>
      <patternFill patternType="none"/>
    </fill>
    <fill>
      <patternFill patternType="solid">
        <fgColor rgb="FFA0E0E0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rgb="FF4472C4"/>
        <bgColor rgb="FFFFFFFF"/>
      </patternFill>
    </fill>
    <fill>
      <patternFill patternType="solid">
        <fgColor rgb="FFDDEBF7"/>
        <bgColor rgb="FFFFFFFF"/>
      </patternFill>
    </fill>
    <fill>
      <patternFill patternType="solid">
        <fgColor rgb="FF8EA9DB"/>
        <bgColor rgb="FFFFFFFF"/>
      </patternFill>
    </fill>
    <fill>
      <patternFill patternType="solid">
        <fgColor rgb="FFED7D31"/>
        <bgColor rgb="FFFFFFFF"/>
      </patternFill>
    </fill>
    <fill>
      <patternFill patternType="solid">
        <fgColor rgb="FFFBE3D5"/>
        <bgColor rgb="FFFFFFFF"/>
      </patternFill>
    </fill>
    <fill>
      <patternFill patternType="solid">
        <fgColor rgb="FFE1EFD8"/>
        <bgColor rgb="FFFFFFFF"/>
      </patternFill>
    </fill>
    <fill>
      <patternFill patternType="solid">
        <fgColor rgb="FFF4AF82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rgb="FFEBEBEB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FFF2CA"/>
        <bgColor rgb="FFFFFFFF"/>
      </patternFill>
    </fill>
    <fill>
      <patternFill patternType="solid">
        <fgColor rgb="FFFFE697"/>
        <bgColor rgb="FFFFFFFF"/>
      </patternFill>
    </fill>
    <fill>
      <patternFill patternType="solid">
        <fgColor rgb="FF5B9BD5"/>
        <bgColor rgb="FFFFFFFF"/>
      </patternFill>
    </fill>
    <fill>
      <patternFill patternType="solid">
        <fgColor rgb="FFBDD7EE"/>
        <bgColor rgb="FFFFFFFF"/>
      </patternFill>
    </fill>
    <fill>
      <patternFill patternType="solid">
        <fgColor rgb="FFA6CAF0"/>
        <bgColor rgb="FFFFFFFF"/>
      </patternFill>
    </fill>
    <fill>
      <patternFill patternType="solid">
        <fgColor rgb="FF9BC2E6"/>
        <bgColor rgb="FFFFFFFF"/>
      </patternFill>
    </fill>
    <fill>
      <patternFill patternType="solid">
        <fgColor rgb="FF70AD47"/>
        <bgColor rgb="FFFFFFFF"/>
      </patternFill>
    </fill>
    <fill>
      <patternFill patternType="solid">
        <fgColor rgb="FFC5DFB3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A8D08C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CC9CCC"/>
        <bgColor rgb="FFFFFFFF"/>
      </patternFill>
    </fill>
    <fill>
      <patternFill patternType="solid">
        <fgColor rgb="FF996666"/>
        <bgColor rgb="FFFFFFFF"/>
      </patternFill>
    </fill>
    <fill>
      <patternFill patternType="solid">
        <fgColor rgb="FF999933"/>
        <bgColor rgb="FFFFFFFF"/>
      </patternFill>
    </fill>
    <fill>
      <patternFill patternType="none"/>
    </fill>
    <fill>
      <patternFill patternType="none"/>
    </fill>
  </fills>
  <borders count="112">
    <border>
      <left/>
      <right/>
      <top/>
      <bottom/>
      <diagonal/>
    </border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4472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9FB7E1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472C4"/>
      </top>
      <bottom style="double">
        <color rgb="FF4472C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3333CC"/>
      </top>
      <bottom style="double">
        <color rgb="FF3333CC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thin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hair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/>
      <top style="double">
        <color rgb="FF000000"/>
      </top>
      <bottom/>
      <diagonal/>
    </border>
    <border>
      <left style="hair">
        <color rgb="FF000000"/>
      </left>
      <right/>
      <top style="double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/>
      <diagonal/>
    </border>
    <border>
      <left/>
      <right style="double">
        <color rgb="FF000000"/>
      </right>
      <top style="hair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80">
    <xf numFmtId="0" fontId="0" fillId="0" borderId="0"/>
    <xf numFmtId="0" fontId="13" fillId="0" borderId="0"/>
    <xf numFmtId="0" fontId="9" fillId="2" borderId="1" applyNumberFormat="0" applyBorder="0" applyAlignment="0" applyProtection="0">
      <alignment vertical="center"/>
    </xf>
    <xf numFmtId="174" fontId="9" fillId="0" borderId="0" applyFont="0" applyFill="0" applyBorder="0" applyAlignment="0" applyProtection="0">
      <alignment vertical="center"/>
    </xf>
    <xf numFmtId="170" fontId="9" fillId="0" borderId="0" applyFont="0" applyFill="0" applyBorder="0" applyAlignment="0" applyProtection="0">
      <alignment vertical="center"/>
    </xf>
    <xf numFmtId="171" fontId="9" fillId="0" borderId="0" applyFont="0" applyFill="0" applyBorder="0" applyAlignment="0" applyProtection="0">
      <alignment vertical="center"/>
    </xf>
    <xf numFmtId="173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0" fontId="17" fillId="4" borderId="3" applyNumberFormat="0" applyFill="0" applyAlignment="0" applyProtection="0">
      <alignment vertical="center"/>
    </xf>
    <xf numFmtId="0" fontId="9" fillId="5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6" borderId="5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6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7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4" borderId="3" applyNumberFormat="0" applyFill="0" applyAlignment="0" applyProtection="0">
      <alignment vertical="center"/>
    </xf>
    <xf numFmtId="0" fontId="24" fillId="9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0" borderId="9" applyFont="0" applyFill="0" applyBorder="0">
      <alignment vertical="center"/>
    </xf>
    <xf numFmtId="0" fontId="28" fillId="11" borderId="10" applyNumberFormat="0" applyAlignment="0" applyProtection="0">
      <alignment vertical="center"/>
    </xf>
    <xf numFmtId="0" fontId="15" fillId="12" borderId="11" applyNumberFormat="0" applyBorder="0" applyAlignment="0" applyProtection="0">
      <alignment vertical="center"/>
    </xf>
    <xf numFmtId="0" fontId="23" fillId="13" borderId="12" applyNumberFormat="0" applyBorder="0" applyAlignment="0" applyProtection="0">
      <alignment vertical="center"/>
    </xf>
    <xf numFmtId="0" fontId="22" fillId="14" borderId="13" applyNumberFormat="0" applyAlignment="0" applyProtection="0">
      <alignment vertical="center"/>
    </xf>
    <xf numFmtId="0" fontId="9" fillId="15" borderId="14" applyNumberFormat="0" applyBorder="0" applyAlignment="0" applyProtection="0">
      <alignment vertical="center"/>
    </xf>
    <xf numFmtId="0" fontId="27" fillId="16" borderId="15" applyNumberFormat="0" applyAlignment="0" applyProtection="0">
      <alignment vertical="center"/>
    </xf>
    <xf numFmtId="0" fontId="9" fillId="17" borderId="16" applyNumberFormat="0" applyBorder="0" applyAlignment="0" applyProtection="0"/>
    <xf numFmtId="0" fontId="19" fillId="18" borderId="17" applyNumberFormat="0" applyFill="0" applyAlignment="0" applyProtection="0">
      <alignment vertical="center"/>
    </xf>
    <xf numFmtId="166" fontId="13" fillId="0" borderId="0" applyFont="0" applyFill="0" applyBorder="0" applyAlignment="0" applyProtection="0"/>
    <xf numFmtId="0" fontId="12" fillId="19" borderId="18" applyNumberFormat="0" applyFill="0" applyAlignment="0" applyProtection="0">
      <alignment vertical="center"/>
    </xf>
    <xf numFmtId="0" fontId="9" fillId="20" borderId="19" applyNumberFormat="0" applyBorder="0" applyAlignment="0" applyProtection="0"/>
    <xf numFmtId="0" fontId="14" fillId="21" borderId="20" applyNumberFormat="0" applyBorder="0" applyAlignment="0" applyProtection="0">
      <alignment vertical="center"/>
    </xf>
    <xf numFmtId="0" fontId="20" fillId="22" borderId="21" applyNumberFormat="0" applyBorder="0" applyAlignment="0" applyProtection="0">
      <alignment vertical="center"/>
    </xf>
    <xf numFmtId="0" fontId="9" fillId="20" borderId="19" applyNumberFormat="0" applyBorder="0" applyAlignment="0" applyProtection="0"/>
    <xf numFmtId="0" fontId="15" fillId="23" borderId="22" applyNumberFormat="0" applyBorder="0" applyAlignment="0" applyProtection="0">
      <alignment vertical="center"/>
    </xf>
    <xf numFmtId="0" fontId="9" fillId="24" borderId="23" applyNumberFormat="0" applyBorder="0" applyAlignment="0" applyProtection="0">
      <alignment vertical="center"/>
    </xf>
    <xf numFmtId="0" fontId="15" fillId="25" borderId="24" applyNumberFormat="0" applyBorder="0" applyAlignment="0" applyProtection="0">
      <alignment vertical="center"/>
    </xf>
    <xf numFmtId="0" fontId="15" fillId="26" borderId="25" applyNumberFormat="0" applyBorder="0" applyAlignment="0" applyProtection="0">
      <alignment vertical="center"/>
    </xf>
    <xf numFmtId="0" fontId="9" fillId="27" borderId="26" applyNumberFormat="0" applyBorder="0" applyAlignment="0" applyProtection="0">
      <alignment vertical="center"/>
    </xf>
    <xf numFmtId="0" fontId="9" fillId="28" borderId="27" applyNumberFormat="0" applyBorder="0" applyAlignment="0" applyProtection="0">
      <alignment vertical="center"/>
    </xf>
    <xf numFmtId="0" fontId="15" fillId="29" borderId="28" applyNumberFormat="0" applyBorder="0" applyAlignment="0" applyProtection="0">
      <alignment vertical="center"/>
    </xf>
    <xf numFmtId="0" fontId="15" fillId="30" borderId="29" applyNumberFormat="0" applyBorder="0" applyAlignment="0" applyProtection="0">
      <alignment vertical="center"/>
    </xf>
    <xf numFmtId="0" fontId="9" fillId="31" borderId="30" applyNumberFormat="0" applyBorder="0" applyAlignment="0" applyProtection="0">
      <alignment vertical="center"/>
    </xf>
    <xf numFmtId="0" fontId="15" fillId="32" borderId="31" applyNumberFormat="0" applyBorder="0" applyAlignment="0" applyProtection="0">
      <alignment vertical="center"/>
    </xf>
    <xf numFmtId="168" fontId="25" fillId="10" borderId="9"/>
    <xf numFmtId="0" fontId="9" fillId="33" borderId="32" applyNumberFormat="0" applyBorder="0" applyAlignment="0" applyProtection="0">
      <alignment vertical="center"/>
    </xf>
    <xf numFmtId="0" fontId="13" fillId="0" borderId="0"/>
    <xf numFmtId="0" fontId="9" fillId="34" borderId="33" applyNumberFormat="0" applyBorder="0" applyAlignment="0" applyProtection="0">
      <alignment vertical="center"/>
    </xf>
    <xf numFmtId="0" fontId="15" fillId="35" borderId="34" applyNumberFormat="0" applyBorder="0" applyAlignment="0" applyProtection="0">
      <alignment vertical="center"/>
    </xf>
    <xf numFmtId="0" fontId="9" fillId="36" borderId="35" applyNumberFormat="0" applyBorder="0" applyAlignment="0" applyProtection="0">
      <alignment vertical="center"/>
    </xf>
    <xf numFmtId="0" fontId="9" fillId="37" borderId="36" applyNumberFormat="0" applyBorder="0" applyAlignment="0" applyProtection="0"/>
    <xf numFmtId="0" fontId="15" fillId="38" borderId="37" applyNumberFormat="0" applyBorder="0" applyAlignment="0" applyProtection="0">
      <alignment vertical="center"/>
    </xf>
    <xf numFmtId="0" fontId="15" fillId="39" borderId="38" applyNumberFormat="0" applyBorder="0" applyAlignment="0" applyProtection="0">
      <alignment vertical="center"/>
    </xf>
    <xf numFmtId="0" fontId="9" fillId="40" borderId="39" applyNumberFormat="0" applyBorder="0" applyAlignment="0" applyProtection="0">
      <alignment vertical="center"/>
    </xf>
    <xf numFmtId="0" fontId="9" fillId="41" borderId="40" applyNumberFormat="0" applyBorder="0" applyAlignment="0" applyProtection="0"/>
    <xf numFmtId="0" fontId="25" fillId="10" borderId="9" applyFont="0" applyFill="0"/>
    <xf numFmtId="0" fontId="15" fillId="42" borderId="41" applyNumberFormat="0" applyBorder="0" applyAlignment="0" applyProtection="0">
      <alignment vertical="center"/>
    </xf>
    <xf numFmtId="0" fontId="25" fillId="10" borderId="9">
      <alignment vertical="center"/>
    </xf>
    <xf numFmtId="0" fontId="9" fillId="43" borderId="42" applyNumberFormat="0" applyBorder="0" applyAlignment="0" applyProtection="0"/>
    <xf numFmtId="0" fontId="9" fillId="20" borderId="19" applyNumberFormat="0" applyBorder="0" applyAlignment="0" applyProtection="0"/>
    <xf numFmtId="0" fontId="9" fillId="17" borderId="16" applyNumberFormat="0" applyBorder="0" applyAlignment="0" applyProtection="0"/>
    <xf numFmtId="0" fontId="9" fillId="41" borderId="40" applyNumberFormat="0" applyBorder="0" applyAlignment="0" applyProtection="0"/>
    <xf numFmtId="0" fontId="9" fillId="44" borderId="43" applyNumberFormat="0" applyBorder="0" applyAlignment="0" applyProtection="0"/>
    <xf numFmtId="0" fontId="9" fillId="45" borderId="44" applyNumberFormat="0" applyBorder="0" applyAlignment="0" applyProtection="0"/>
    <xf numFmtId="0" fontId="9" fillId="17" borderId="16" applyNumberFormat="0" applyBorder="0" applyAlignment="0" applyProtection="0"/>
    <xf numFmtId="0" fontId="15" fillId="20" borderId="19" applyNumberFormat="0" applyBorder="0" applyAlignment="0" applyProtection="0"/>
    <xf numFmtId="0" fontId="15" fillId="46" borderId="45" applyNumberFormat="0" applyBorder="0" applyAlignment="0" applyProtection="0"/>
    <xf numFmtId="0" fontId="15" fillId="47" borderId="46" applyNumberFormat="0" applyBorder="0" applyAlignment="0" applyProtection="0"/>
    <xf numFmtId="0" fontId="15" fillId="45" borderId="44" applyNumberFormat="0" applyBorder="0" applyAlignment="0" applyProtection="0"/>
    <xf numFmtId="0" fontId="15" fillId="20" borderId="19" applyNumberFormat="0" applyBorder="0" applyAlignment="0" applyProtection="0"/>
    <xf numFmtId="0" fontId="15" fillId="41" borderId="40" applyNumberFormat="0" applyBorder="0" applyAlignment="0" applyProtection="0"/>
    <xf numFmtId="0" fontId="12" fillId="48" borderId="47" applyNumberFormat="0" applyFill="0" applyAlignment="0" applyProtection="0"/>
    <xf numFmtId="0" fontId="13" fillId="0" borderId="0"/>
    <xf numFmtId="0" fontId="29" fillId="0" borderId="0" applyNumberFormat="0" applyFill="0" applyBorder="0" applyAlignment="0" applyProtection="0"/>
    <xf numFmtId="0" fontId="25" fillId="49" borderId="48" applyBorder="0">
      <alignment vertical="center"/>
    </xf>
    <xf numFmtId="0" fontId="11" fillId="0" borderId="0" applyNumberFormat="0" applyFill="0" applyBorder="0" applyAlignment="0" applyProtection="0"/>
    <xf numFmtId="0" fontId="25" fillId="49" borderId="48">
      <alignment vertical="center"/>
    </xf>
  </cellStyleXfs>
  <cellXfs count="147">
    <xf numFmtId="0" fontId="0" fillId="0" borderId="0" xfId="0"/>
    <xf numFmtId="49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1" fillId="0" borderId="0" xfId="49" applyFont="1"/>
    <xf numFmtId="0" fontId="1" fillId="0" borderId="0" xfId="49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" fillId="0" borderId="51" xfId="49" applyFont="1" applyBorder="1" applyAlignment="1">
      <alignment horizontal="left" vertical="center"/>
    </xf>
    <xf numFmtId="0" fontId="1" fillId="0" borderId="52" xfId="49" applyFont="1" applyBorder="1" applyAlignment="1">
      <alignment horizontal="left" vertical="center"/>
    </xf>
    <xf numFmtId="0" fontId="1" fillId="0" borderId="52" xfId="49" applyFont="1" applyBorder="1" applyAlignment="1">
      <alignment horizontal="right" vertical="center"/>
    </xf>
    <xf numFmtId="0" fontId="1" fillId="0" borderId="53" xfId="49" applyFont="1" applyBorder="1" applyAlignment="1">
      <alignment horizontal="left" vertical="center"/>
    </xf>
    <xf numFmtId="0" fontId="1" fillId="0" borderId="54" xfId="49" applyFont="1" applyBorder="1" applyAlignment="1">
      <alignment horizontal="left" vertical="center"/>
    </xf>
    <xf numFmtId="0" fontId="1" fillId="0" borderId="54" xfId="49" applyFont="1" applyBorder="1" applyAlignment="1">
      <alignment horizontal="right" vertical="center"/>
    </xf>
    <xf numFmtId="0" fontId="1" fillId="0" borderId="55" xfId="49" applyFont="1" applyBorder="1" applyAlignment="1">
      <alignment horizontal="left" vertical="center"/>
    </xf>
    <xf numFmtId="0" fontId="1" fillId="0" borderId="56" xfId="49" applyFont="1" applyBorder="1" applyAlignment="1">
      <alignment horizontal="left" vertical="center"/>
    </xf>
    <xf numFmtId="0" fontId="1" fillId="0" borderId="56" xfId="49" applyFont="1" applyBorder="1" applyAlignment="1">
      <alignment horizontal="right" vertical="center"/>
    </xf>
    <xf numFmtId="0" fontId="1" fillId="0" borderId="57" xfId="49" applyFont="1" applyBorder="1" applyAlignment="1">
      <alignment horizontal="left" vertical="center"/>
    </xf>
    <xf numFmtId="0" fontId="1" fillId="0" borderId="58" xfId="49" applyFont="1" applyBorder="1" applyAlignment="1">
      <alignment horizontal="left" vertical="center"/>
    </xf>
    <xf numFmtId="0" fontId="1" fillId="0" borderId="58" xfId="49" applyFont="1" applyBorder="1" applyAlignment="1">
      <alignment horizontal="right" vertical="center"/>
    </xf>
    <xf numFmtId="0" fontId="1" fillId="0" borderId="59" xfId="49" applyFont="1" applyBorder="1" applyAlignment="1">
      <alignment horizontal="left" vertical="center"/>
    </xf>
    <xf numFmtId="0" fontId="1" fillId="0" borderId="60" xfId="49" applyFont="1" applyBorder="1" applyAlignment="1">
      <alignment horizontal="right" vertical="center"/>
    </xf>
    <xf numFmtId="0" fontId="1" fillId="0" borderId="60" xfId="49" applyFont="1" applyBorder="1" applyAlignment="1">
      <alignment horizontal="left" vertical="center"/>
    </xf>
    <xf numFmtId="0" fontId="1" fillId="0" borderId="61" xfId="49" applyFont="1" applyBorder="1" applyAlignment="1">
      <alignment horizontal="left" vertical="center"/>
    </xf>
    <xf numFmtId="0" fontId="1" fillId="0" borderId="62" xfId="49" applyFont="1" applyBorder="1" applyAlignment="1">
      <alignment horizontal="left" vertical="center"/>
    </xf>
    <xf numFmtId="0" fontId="1" fillId="0" borderId="51" xfId="49" applyFont="1" applyBorder="1" applyAlignment="1">
      <alignment horizontal="right" vertical="center"/>
    </xf>
    <xf numFmtId="3" fontId="1" fillId="0" borderId="63" xfId="49" applyNumberFormat="1" applyFont="1" applyBorder="1" applyAlignment="1">
      <alignment horizontal="right" vertical="center"/>
    </xf>
    <xf numFmtId="0" fontId="1" fillId="0" borderId="59" xfId="49" applyFont="1" applyBorder="1" applyAlignment="1">
      <alignment horizontal="right" vertical="center"/>
    </xf>
    <xf numFmtId="3" fontId="1" fillId="0" borderId="64" xfId="49" applyNumberFormat="1" applyFont="1" applyBorder="1" applyAlignment="1">
      <alignment horizontal="right" vertical="center"/>
    </xf>
    <xf numFmtId="0" fontId="1" fillId="0" borderId="61" xfId="49" applyFont="1" applyBorder="1" applyAlignment="1">
      <alignment horizontal="right" vertical="center"/>
    </xf>
    <xf numFmtId="3" fontId="1" fillId="0" borderId="65" xfId="49" applyNumberFormat="1" applyFont="1" applyBorder="1" applyAlignment="1">
      <alignment horizontal="right" vertical="center"/>
    </xf>
    <xf numFmtId="0" fontId="1" fillId="0" borderId="62" xfId="49" applyFont="1" applyBorder="1" applyAlignment="1">
      <alignment horizontal="right" vertical="center"/>
    </xf>
    <xf numFmtId="0" fontId="3" fillId="0" borderId="66" xfId="49" applyFont="1" applyBorder="1" applyAlignment="1">
      <alignment horizontal="center" vertical="center"/>
    </xf>
    <xf numFmtId="0" fontId="1" fillId="0" borderId="67" xfId="49" applyFont="1" applyBorder="1" applyAlignment="1">
      <alignment horizontal="left" vertical="center"/>
    </xf>
    <xf numFmtId="0" fontId="1" fillId="0" borderId="67" xfId="49" applyFont="1" applyBorder="1" applyAlignment="1">
      <alignment horizontal="center" vertical="center"/>
    </xf>
    <xf numFmtId="0" fontId="1" fillId="0" borderId="68" xfId="49" applyFont="1" applyBorder="1" applyAlignment="1">
      <alignment horizontal="center" vertical="center"/>
    </xf>
    <xf numFmtId="0" fontId="1" fillId="0" borderId="69" xfId="49" applyFont="1" applyBorder="1" applyAlignment="1">
      <alignment horizontal="center" vertical="center"/>
    </xf>
    <xf numFmtId="0" fontId="1" fillId="0" borderId="70" xfId="49" applyFont="1" applyBorder="1" applyAlignment="1">
      <alignment horizontal="center" vertical="center"/>
    </xf>
    <xf numFmtId="0" fontId="1" fillId="0" borderId="71" xfId="49" applyFont="1" applyBorder="1" applyAlignment="1">
      <alignment horizontal="left" vertical="center"/>
    </xf>
    <xf numFmtId="0" fontId="1" fillId="0" borderId="73" xfId="49" applyFont="1" applyBorder="1" applyAlignment="1">
      <alignment horizontal="left" vertical="center"/>
    </xf>
    <xf numFmtId="0" fontId="1" fillId="0" borderId="74" xfId="49" applyFont="1" applyBorder="1" applyAlignment="1">
      <alignment horizontal="center" vertical="center"/>
    </xf>
    <xf numFmtId="0" fontId="1" fillId="0" borderId="48" xfId="49" applyFont="1" applyBorder="1" applyAlignment="1">
      <alignment horizontal="left" vertical="center"/>
    </xf>
    <xf numFmtId="0" fontId="1" fillId="0" borderId="75" xfId="49" applyFont="1" applyBorder="1" applyAlignment="1">
      <alignment horizontal="left" vertical="center"/>
    </xf>
    <xf numFmtId="0" fontId="1" fillId="0" borderId="49" xfId="49" applyFont="1" applyBorder="1" applyAlignment="1">
      <alignment horizontal="center" vertical="center"/>
    </xf>
    <xf numFmtId="0" fontId="1" fillId="0" borderId="50" xfId="49" applyFont="1" applyBorder="1" applyAlignment="1">
      <alignment horizontal="left" vertical="center"/>
    </xf>
    <xf numFmtId="0" fontId="1" fillId="0" borderId="79" xfId="49" applyFont="1" applyBorder="1" applyAlignment="1">
      <alignment horizontal="center" vertical="center"/>
    </xf>
    <xf numFmtId="0" fontId="1" fillId="0" borderId="69" xfId="49" applyFont="1" applyBorder="1" applyAlignment="1">
      <alignment horizontal="left" vertical="center"/>
    </xf>
    <xf numFmtId="0" fontId="1" fillId="0" borderId="80" xfId="49" applyFont="1" applyBorder="1" applyAlignment="1">
      <alignment horizontal="center" vertical="center"/>
    </xf>
    <xf numFmtId="0" fontId="1" fillId="0" borderId="81" xfId="49" applyFont="1" applyBorder="1" applyAlignment="1">
      <alignment horizontal="center" vertical="center"/>
    </xf>
    <xf numFmtId="10" fontId="1" fillId="0" borderId="60" xfId="49" applyNumberFormat="1" applyFont="1" applyBorder="1" applyAlignment="1">
      <alignment horizontal="right" vertical="center"/>
    </xf>
    <xf numFmtId="10" fontId="1" fillId="0" borderId="82" xfId="49" applyNumberFormat="1" applyFont="1" applyBorder="1" applyAlignment="1">
      <alignment horizontal="right" vertical="center"/>
    </xf>
    <xf numFmtId="10" fontId="1" fillId="0" borderId="54" xfId="49" applyNumberFormat="1" applyFont="1" applyBorder="1" applyAlignment="1">
      <alignment horizontal="right" vertical="center"/>
    </xf>
    <xf numFmtId="10" fontId="1" fillId="0" borderId="83" xfId="49" applyNumberFormat="1" applyFont="1" applyBorder="1" applyAlignment="1">
      <alignment horizontal="right" vertical="center"/>
    </xf>
    <xf numFmtId="0" fontId="1" fillId="0" borderId="77" xfId="49" applyFont="1" applyBorder="1" applyAlignment="1">
      <alignment horizontal="left" vertical="center"/>
    </xf>
    <xf numFmtId="0" fontId="1" fillId="0" borderId="79" xfId="49" applyFont="1" applyBorder="1" applyAlignment="1">
      <alignment horizontal="right" vertical="center"/>
    </xf>
    <xf numFmtId="0" fontId="1" fillId="0" borderId="85" xfId="49" applyFont="1" applyBorder="1" applyAlignment="1">
      <alignment horizontal="center" vertical="center"/>
    </xf>
    <xf numFmtId="0" fontId="1" fillId="0" borderId="86" xfId="49" applyFont="1" applyBorder="1" applyAlignment="1">
      <alignment horizontal="left" vertical="center"/>
    </xf>
    <xf numFmtId="0" fontId="1" fillId="0" borderId="86" xfId="49" applyFont="1" applyBorder="1" applyAlignment="1">
      <alignment horizontal="right" vertical="center"/>
    </xf>
    <xf numFmtId="0" fontId="1" fillId="0" borderId="87" xfId="49" applyFont="1" applyBorder="1" applyAlignment="1">
      <alignment horizontal="right" vertical="center"/>
    </xf>
    <xf numFmtId="3" fontId="1" fillId="0" borderId="0" xfId="49" applyNumberFormat="1" applyFont="1" applyAlignment="1">
      <alignment horizontal="right" vertical="center"/>
    </xf>
    <xf numFmtId="0" fontId="1" fillId="0" borderId="85" xfId="49" applyFont="1" applyBorder="1" applyAlignment="1">
      <alignment horizontal="left" vertical="center"/>
    </xf>
    <xf numFmtId="0" fontId="1" fillId="0" borderId="0" xfId="49" applyFont="1" applyAlignment="1">
      <alignment horizontal="right" vertical="center"/>
    </xf>
    <xf numFmtId="0" fontId="1" fillId="0" borderId="88" xfId="49" applyFont="1" applyBorder="1" applyAlignment="1">
      <alignment horizontal="right" vertical="center"/>
    </xf>
    <xf numFmtId="3" fontId="1" fillId="0" borderId="88" xfId="49" applyNumberFormat="1" applyFont="1" applyBorder="1" applyAlignment="1">
      <alignment horizontal="right" vertical="center"/>
    </xf>
    <xf numFmtId="3" fontId="1" fillId="0" borderId="89" xfId="49" applyNumberFormat="1" applyFont="1" applyBorder="1" applyAlignment="1">
      <alignment horizontal="right" vertical="center"/>
    </xf>
    <xf numFmtId="0" fontId="3" fillId="0" borderId="90" xfId="49" applyFont="1" applyBorder="1" applyAlignment="1">
      <alignment horizontal="center" vertical="center"/>
    </xf>
    <xf numFmtId="0" fontId="1" fillId="0" borderId="91" xfId="49" applyFont="1" applyBorder="1" applyAlignment="1">
      <alignment horizontal="left" vertical="center"/>
    </xf>
    <xf numFmtId="0" fontId="1" fillId="0" borderId="92" xfId="49" applyFont="1" applyBorder="1" applyAlignment="1">
      <alignment horizontal="left" vertical="center"/>
    </xf>
    <xf numFmtId="0" fontId="1" fillId="0" borderId="86" xfId="49" applyFont="1" applyBorder="1" applyAlignment="1">
      <alignment horizontal="center" vertical="center"/>
    </xf>
    <xf numFmtId="0" fontId="1" fillId="0" borderId="93" xfId="49" applyFont="1" applyBorder="1" applyAlignment="1">
      <alignment horizontal="left" vertical="center"/>
    </xf>
    <xf numFmtId="0" fontId="1" fillId="0" borderId="94" xfId="49" applyFont="1" applyBorder="1" applyAlignment="1">
      <alignment horizontal="left" vertical="center"/>
    </xf>
    <xf numFmtId="0" fontId="1" fillId="0" borderId="95" xfId="49" applyFont="1" applyBorder="1" applyAlignment="1">
      <alignment horizontal="left" vertical="center"/>
    </xf>
    <xf numFmtId="0" fontId="1" fillId="0" borderId="96" xfId="49" applyFont="1" applyBorder="1" applyAlignment="1">
      <alignment horizontal="left" vertical="center"/>
    </xf>
    <xf numFmtId="0" fontId="1" fillId="0" borderId="97" xfId="49" applyFont="1" applyBorder="1" applyAlignment="1">
      <alignment horizontal="left" vertical="center"/>
    </xf>
    <xf numFmtId="0" fontId="1" fillId="0" borderId="98" xfId="49" applyFont="1" applyBorder="1" applyAlignment="1">
      <alignment horizontal="left" vertical="center"/>
    </xf>
    <xf numFmtId="3" fontId="1" fillId="0" borderId="93" xfId="49" applyNumberFormat="1" applyFont="1" applyBorder="1" applyAlignment="1">
      <alignment horizontal="right" vertical="center"/>
    </xf>
    <xf numFmtId="3" fontId="1" fillId="0" borderId="97" xfId="49" applyNumberFormat="1" applyFont="1" applyBorder="1" applyAlignment="1">
      <alignment horizontal="right" vertical="center"/>
    </xf>
    <xf numFmtId="3" fontId="1" fillId="0" borderId="98" xfId="49" applyNumberFormat="1" applyFont="1" applyBorder="1" applyAlignment="1">
      <alignment horizontal="right" vertical="center"/>
    </xf>
    <xf numFmtId="0" fontId="1" fillId="0" borderId="99" xfId="49" applyFont="1" applyBorder="1" applyAlignment="1">
      <alignment horizontal="left" vertical="center"/>
    </xf>
    <xf numFmtId="0" fontId="1" fillId="0" borderId="77" xfId="49" applyFont="1" applyBorder="1" applyAlignment="1">
      <alignment horizontal="right" vertical="center"/>
    </xf>
    <xf numFmtId="0" fontId="1" fillId="0" borderId="83" xfId="49" applyFont="1" applyBorder="1" applyAlignment="1">
      <alignment horizontal="left" vertical="center"/>
    </xf>
    <xf numFmtId="0" fontId="1" fillId="0" borderId="64" xfId="49" applyFont="1" applyBorder="1" applyAlignment="1">
      <alignment horizontal="right" vertical="center"/>
    </xf>
    <xf numFmtId="0" fontId="1" fillId="0" borderId="100" xfId="49" applyFont="1" applyBorder="1" applyAlignment="1">
      <alignment horizontal="left" vertical="center"/>
    </xf>
    <xf numFmtId="169" fontId="1" fillId="0" borderId="101" xfId="49" applyNumberFormat="1" applyFont="1" applyBorder="1" applyAlignment="1">
      <alignment horizontal="right" vertical="center"/>
    </xf>
    <xf numFmtId="0" fontId="1" fillId="0" borderId="102" xfId="49" applyFont="1" applyBorder="1" applyAlignment="1">
      <alignment horizontal="center" vertical="center"/>
    </xf>
    <xf numFmtId="0" fontId="1" fillId="0" borderId="103" xfId="49" applyFont="1" applyBorder="1" applyAlignment="1">
      <alignment horizontal="left" vertical="center"/>
    </xf>
    <xf numFmtId="0" fontId="4" fillId="0" borderId="0" xfId="1" applyFont="1"/>
    <xf numFmtId="0" fontId="5" fillId="0" borderId="0" xfId="1" applyFont="1"/>
    <xf numFmtId="49" fontId="5" fillId="0" borderId="0" xfId="1" applyNumberFormat="1" applyFont="1"/>
    <xf numFmtId="0" fontId="1" fillId="0" borderId="0" xfId="0" applyFont="1"/>
    <xf numFmtId="172" fontId="1" fillId="0" borderId="0" xfId="0" applyNumberFormat="1" applyFont="1"/>
    <xf numFmtId="167" fontId="1" fillId="0" borderId="0" xfId="0" applyNumberFormat="1" applyFont="1"/>
    <xf numFmtId="0" fontId="3" fillId="0" borderId="0" xfId="0" applyFont="1"/>
    <xf numFmtId="0" fontId="2" fillId="0" borderId="0" xfId="0" applyFont="1"/>
    <xf numFmtId="0" fontId="1" fillId="0" borderId="104" xfId="0" applyFont="1" applyBorder="1" applyAlignment="1">
      <alignment horizontal="center"/>
    </xf>
    <xf numFmtId="0" fontId="1" fillId="0" borderId="105" xfId="0" applyFont="1" applyBorder="1" applyAlignment="1">
      <alignment horizontal="center"/>
    </xf>
    <xf numFmtId="0" fontId="1" fillId="0" borderId="106" xfId="0" applyFont="1" applyBorder="1" applyAlignment="1">
      <alignment horizontal="center"/>
    </xf>
    <xf numFmtId="0" fontId="1" fillId="0" borderId="0" xfId="0" applyFont="1" applyAlignment="1">
      <alignment horizontal="right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167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/>
    </xf>
    <xf numFmtId="175" fontId="1" fillId="0" borderId="0" xfId="0" applyNumberFormat="1" applyFont="1" applyAlignment="1">
      <alignment vertical="top"/>
    </xf>
    <xf numFmtId="49" fontId="1" fillId="0" borderId="0" xfId="0" applyNumberFormat="1" applyFont="1"/>
    <xf numFmtId="0" fontId="1" fillId="0" borderId="106" xfId="0" applyFont="1" applyBorder="1" applyAlignment="1">
      <alignment horizontal="center" vertical="center"/>
    </xf>
    <xf numFmtId="0" fontId="1" fillId="0" borderId="109" xfId="0" applyFont="1" applyBorder="1" applyAlignment="1">
      <alignment horizontal="centerContinuous"/>
    </xf>
    <xf numFmtId="0" fontId="1" fillId="0" borderId="110" xfId="0" applyFont="1" applyBorder="1" applyAlignment="1">
      <alignment horizontal="centerContinuous"/>
    </xf>
    <xf numFmtId="0" fontId="1" fillId="0" borderId="111" xfId="0" applyFont="1" applyBorder="1" applyAlignment="1">
      <alignment horizontal="centerContinuous"/>
    </xf>
    <xf numFmtId="0" fontId="1" fillId="0" borderId="107" xfId="0" applyFont="1" applyBorder="1" applyAlignment="1">
      <alignment horizontal="center"/>
    </xf>
    <xf numFmtId="0" fontId="1" fillId="0" borderId="108" xfId="0" applyFont="1" applyBorder="1" applyAlignment="1">
      <alignment horizontal="center"/>
    </xf>
    <xf numFmtId="0" fontId="6" fillId="0" borderId="107" xfId="0" applyFont="1" applyBorder="1" applyAlignment="1" applyProtection="1">
      <alignment horizontal="center"/>
      <protection locked="0"/>
    </xf>
    <xf numFmtId="0" fontId="6" fillId="0" borderId="104" xfId="0" applyFont="1" applyBorder="1" applyAlignment="1" applyProtection="1">
      <alignment horizontal="center"/>
      <protection locked="0"/>
    </xf>
    <xf numFmtId="0" fontId="1" fillId="0" borderId="104" xfId="0" applyFont="1" applyBorder="1" applyAlignment="1" applyProtection="1">
      <alignment horizontal="center"/>
      <protection locked="0"/>
    </xf>
    <xf numFmtId="0" fontId="6" fillId="0" borderId="108" xfId="0" applyFont="1" applyBorder="1" applyAlignment="1" applyProtection="1">
      <alignment horizontal="center"/>
      <protection locked="0"/>
    </xf>
    <xf numFmtId="0" fontId="6" fillId="0" borderId="106" xfId="0" applyFont="1" applyBorder="1" applyAlignment="1" applyProtection="1">
      <alignment horizontal="center"/>
      <protection locked="0"/>
    </xf>
    <xf numFmtId="0" fontId="1" fillId="0" borderId="106" xfId="0" applyFont="1" applyBorder="1" applyAlignment="1" applyProtection="1">
      <alignment horizontal="center"/>
      <protection locked="0"/>
    </xf>
    <xf numFmtId="167" fontId="1" fillId="0" borderId="106" xfId="0" applyNumberFormat="1" applyFont="1" applyBorder="1"/>
    <xf numFmtId="0" fontId="1" fillId="0" borderId="106" xfId="0" applyFont="1" applyBorder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4" fontId="7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49" fontId="1" fillId="0" borderId="104" xfId="0" applyNumberFormat="1" applyFont="1" applyBorder="1" applyAlignment="1">
      <alignment horizontal="left"/>
    </xf>
    <xf numFmtId="0" fontId="1" fillId="0" borderId="104" xfId="0" applyFont="1" applyBorder="1" applyAlignment="1">
      <alignment horizontal="right"/>
    </xf>
    <xf numFmtId="49" fontId="1" fillId="0" borderId="106" xfId="0" applyNumberFormat="1" applyFont="1" applyBorder="1" applyAlignment="1">
      <alignment horizontal="left"/>
    </xf>
    <xf numFmtId="0" fontId="1" fillId="0" borderId="106" xfId="0" applyFont="1" applyBorder="1" applyAlignment="1">
      <alignment horizontal="right"/>
    </xf>
    <xf numFmtId="4" fontId="1" fillId="0" borderId="71" xfId="49" applyNumberFormat="1" applyFont="1" applyBorder="1" applyAlignment="1">
      <alignment horizontal="right" vertical="center"/>
    </xf>
    <xf numFmtId="4" fontId="1" fillId="0" borderId="72" xfId="49" applyNumberFormat="1" applyFont="1" applyBorder="1" applyAlignment="1">
      <alignment horizontal="right" vertical="center"/>
    </xf>
    <xf numFmtId="4" fontId="1" fillId="0" borderId="48" xfId="49" applyNumberFormat="1" applyFont="1" applyBorder="1" applyAlignment="1">
      <alignment horizontal="right" vertical="center"/>
    </xf>
    <xf numFmtId="4" fontId="1" fillId="0" borderId="84" xfId="49" applyNumberFormat="1" applyFont="1" applyBorder="1" applyAlignment="1">
      <alignment horizontal="right" vertical="center"/>
    </xf>
    <xf numFmtId="4" fontId="1" fillId="0" borderId="76" xfId="49" applyNumberFormat="1" applyFont="1" applyBorder="1" applyAlignment="1">
      <alignment horizontal="right" vertical="center"/>
    </xf>
    <xf numFmtId="4" fontId="1" fillId="0" borderId="50" xfId="49" applyNumberFormat="1" applyFont="1" applyBorder="1" applyAlignment="1">
      <alignment horizontal="right" vertical="center"/>
    </xf>
    <xf numFmtId="4" fontId="1" fillId="0" borderId="77" xfId="49" applyNumberFormat="1" applyFont="1" applyBorder="1" applyAlignment="1">
      <alignment horizontal="right" vertical="center"/>
    </xf>
    <xf numFmtId="4" fontId="1" fillId="0" borderId="78" xfId="49" applyNumberFormat="1" applyFont="1" applyBorder="1" applyAlignment="1">
      <alignment horizontal="right" vertical="center"/>
    </xf>
    <xf numFmtId="4" fontId="1" fillId="0" borderId="83" xfId="49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vertical="top"/>
    </xf>
    <xf numFmtId="49" fontId="4" fillId="0" borderId="0" xfId="1" applyNumberFormat="1" applyFont="1"/>
    <xf numFmtId="49" fontId="1" fillId="0" borderId="0" xfId="0" applyNumberFormat="1" applyFont="1" applyAlignment="1">
      <alignment horizontal="right" vertical="top" wrapText="1"/>
    </xf>
    <xf numFmtId="4" fontId="3" fillId="0" borderId="0" xfId="0" applyNumberFormat="1" applyFont="1" applyAlignment="1">
      <alignment vertical="top"/>
    </xf>
    <xf numFmtId="172" fontId="3" fillId="0" borderId="0" xfId="0" applyNumberFormat="1" applyFont="1" applyAlignment="1">
      <alignment vertical="top"/>
    </xf>
    <xf numFmtId="167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left" vertical="top" wrapText="1"/>
    </xf>
  </cellXfs>
  <cellStyles count="80">
    <cellStyle name="1 000 Sk" xfId="60"/>
    <cellStyle name="1 000,-  Sk" xfId="22"/>
    <cellStyle name="1 000,- Kč" xfId="47"/>
    <cellStyle name="1 000,- Sk" xfId="58"/>
    <cellStyle name="1000 Sk_fakturuj99" xfId="31"/>
    <cellStyle name="20 % – Zvýraznění1" xfId="53"/>
    <cellStyle name="20 % – Zvýraznění2" xfId="57"/>
    <cellStyle name="20 % – Zvýraznění3" xfId="29"/>
    <cellStyle name="20 % – Zvýraznění4" xfId="61"/>
    <cellStyle name="20 % – Zvýraznění5" xfId="62"/>
    <cellStyle name="20 % – Zvýraznění6" xfId="63"/>
    <cellStyle name="20 % - zvýraznenie1" xfId="27" builtinId="30" customBuiltin="1"/>
    <cellStyle name="20 % - zvýraznenie2" xfId="41" builtinId="34" customBuiltin="1"/>
    <cellStyle name="20 % - zvýraznenie3" xfId="45" builtinId="38" customBuiltin="1"/>
    <cellStyle name="20 % - zvýraznenie4" xfId="48" builtinId="42" customBuiltin="1"/>
    <cellStyle name="20 % - zvýraznenie5" xfId="38" builtinId="46" customBuiltin="1"/>
    <cellStyle name="20 % - zvýraznenie6" xfId="42" builtinId="50" customBuiltin="1"/>
    <cellStyle name="40 % – Zvýraznění1" xfId="33"/>
    <cellStyle name="40 % – Zvýraznění2" xfId="64"/>
    <cellStyle name="40 % – Zvýraznění3" xfId="65"/>
    <cellStyle name="40 % – Zvýraznění4" xfId="66"/>
    <cellStyle name="40 % – Zvýraznění5" xfId="36"/>
    <cellStyle name="40 % – Zvýraznění6" xfId="67"/>
    <cellStyle name="40 % - zvýraznenie1" xfId="2" builtinId="31" customBuiltin="1"/>
    <cellStyle name="40 % - zvýraznenie2" xfId="16" builtinId="35" customBuiltin="1"/>
    <cellStyle name="40 % - zvýraznenie3" xfId="14" builtinId="39" customBuiltin="1"/>
    <cellStyle name="40 % - zvýraznenie4" xfId="50" builtinId="43" customBuiltin="1"/>
    <cellStyle name="40 % - zvýraznenie5" xfId="52" builtinId="47" customBuiltin="1"/>
    <cellStyle name="40 % - zvýraznenie6" xfId="56" builtinId="51" customBuiltin="1"/>
    <cellStyle name="60 % – Zvýraznění1" xfId="68"/>
    <cellStyle name="60 % – Zvýraznění2" xfId="69"/>
    <cellStyle name="60 % – Zvýraznění3" xfId="70"/>
    <cellStyle name="60 % – Zvýraznění4" xfId="71"/>
    <cellStyle name="60 % – Zvýraznění5" xfId="72"/>
    <cellStyle name="60 % – Zvýraznění6" xfId="73"/>
    <cellStyle name="60 % - zvýraznenie1" xfId="39" builtinId="32" customBuiltin="1"/>
    <cellStyle name="60 % - zvýraznenie2" xfId="43" builtinId="36" customBuiltin="1"/>
    <cellStyle name="60 % - zvýraznenie3" xfId="24" builtinId="40" customBuiltin="1"/>
    <cellStyle name="60 % - zvýraznenie4" xfId="12" builtinId="44" customBuiltin="1"/>
    <cellStyle name="60 % - zvýraznenie5" xfId="54" builtinId="48" customBuiltin="1"/>
    <cellStyle name="60 % - zvýraznenie6" xfId="59" builtinId="52" customBuiltin="1"/>
    <cellStyle name="Celkem" xfId="74"/>
    <cellStyle name="čiarky" xfId="3" builtinId="3" customBuiltin="1"/>
    <cellStyle name="čiarky [0]" xfId="4" builtinId="6" customBuiltin="1"/>
    <cellStyle name="data" xfId="75"/>
    <cellStyle name="Dobrá" xfId="25" builtinId="26" customBuiltin="1"/>
    <cellStyle name="Hypertextové prepojenie" xfId="11" builtinId="8" customBuiltin="1"/>
    <cellStyle name="Kontrolná bunka" xfId="8" builtinId="23" customBuiltin="1"/>
    <cellStyle name="meny" xfId="6" builtinId="4" customBuiltin="1"/>
    <cellStyle name="meny [0]" xfId="5" builtinId="7" customBuiltin="1"/>
    <cellStyle name="Nadpis 1" xfId="19" builtinId="16" customBuiltin="1"/>
    <cellStyle name="Nadpis 2" xfId="9" builtinId="17" customBuiltin="1"/>
    <cellStyle name="Nadpis 3" xfId="20" builtinId="18" customBuiltin="1"/>
    <cellStyle name="Nadpis 4" xfId="21" builtinId="19" customBuiltin="1"/>
    <cellStyle name="Název" xfId="76"/>
    <cellStyle name="Neutrálna" xfId="35" builtinId="28" customBuiltin="1"/>
    <cellStyle name="normálne" xfId="0" builtinId="0" customBuiltin="1"/>
    <cellStyle name="normálne_KLs" xfId="1"/>
    <cellStyle name="normálne_KLv" xfId="49"/>
    <cellStyle name="percentá" xfId="7" builtinId="5" customBuiltin="1"/>
    <cellStyle name="Použité hypertextové prepojenie" xfId="13" builtinId="9" customBuiltin="1"/>
    <cellStyle name="Poznámka" xfId="10" builtinId="10" customBuiltin="1"/>
    <cellStyle name="Prepojená bunka" xfId="30" builtinId="24" customBuiltin="1"/>
    <cellStyle name="Spolu" xfId="32" builtinId="25" customBuiltin="1"/>
    <cellStyle name="TEXT" xfId="77"/>
    <cellStyle name="Text upozornění" xfId="78"/>
    <cellStyle name="Text upozornenia" xfId="15" builtinId="11" customBuiltin="1"/>
    <cellStyle name="TEXT1" xfId="79"/>
    <cellStyle name="Titul" xfId="17" builtinId="15" customBuiltin="1"/>
    <cellStyle name="Vstup" xfId="23" builtinId="20" customBuiltin="1"/>
    <cellStyle name="Výpočet" xfId="28" builtinId="22" customBuiltin="1"/>
    <cellStyle name="Výstup" xfId="26" builtinId="21" customBuiltin="1"/>
    <cellStyle name="Vysvetľujúci text" xfId="18" builtinId="53" customBuiltin="1"/>
    <cellStyle name="Zlá" xfId="34" builtinId="27" customBuiltin="1"/>
    <cellStyle name="Zvýraznenie1" xfId="37" builtinId="29" customBuiltin="1"/>
    <cellStyle name="Zvýraznenie2" xfId="40" builtinId="33" customBuiltin="1"/>
    <cellStyle name="Zvýraznenie3" xfId="44" builtinId="37" customBuiltin="1"/>
    <cellStyle name="Zvýraznenie4" xfId="46" builtinId="41" customBuiltin="1"/>
    <cellStyle name="Zvýraznenie5" xfId="51" builtinId="45" customBuiltin="1"/>
    <cellStyle name="Zvýraznenie6" xfId="55" builtinId="49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06755905" count="1">
        <pm:charStyle name="Normal" fontId="0" Id="1"/>
      </pm:charStyles>
      <pm:colors xmlns:pm="smNativeData" id="1606755905" count="53">
        <pm:color name="Color 24" rgb="800080"/>
        <pm:color name="Color 25" rgb="9C0006"/>
        <pm:color name="Color 26" rgb="44546A"/>
        <pm:color name="Color 27" rgb="FA7D00"/>
        <pm:color name="Color 28" rgb="9C6500"/>
        <pm:color name="Color 29" rgb="3F3F3F"/>
        <pm:color name="Color 30" rgb="006100"/>
        <pm:color name="Color 31" rgb="3F3F76"/>
        <pm:color name="Indigo Blue" rgb="333399"/>
        <pm:color name="Light Green" rgb="CCFFCC"/>
        <pm:color name="Color 34" rgb="FFFFCC"/>
        <pm:color name="Coral" rgb="FF8080"/>
        <pm:color name="Color 36" rgb="FFC7CE"/>
        <pm:color name="Color 37" rgb="A5A5A5"/>
        <pm:color name="Color 38" rgb="FBE3D5"/>
        <pm:color name="Color 39" rgb="FFD964"/>
        <pm:color name="Color 40" rgb="E1EFD8"/>
        <pm:color name="Color 41" rgb="B4C6E7"/>
        <pm:color name="Color 42" rgb="ED7D31"/>
        <pm:color name="Color 43" rgb="C7C7C7"/>
        <pm:color name="Color 44" rgb="5B9BD5"/>
        <pm:color name="Color 45" rgb="DDEBF7"/>
        <pm:color name="Color 46" rgb="D9D9D9"/>
        <pm:color name="Color 47" rgb="FFEB9C"/>
        <pm:color name="Color 48" rgb="BDD7EE"/>
        <pm:color name="Color 49" rgb="F2F2F2"/>
        <pm:color name="Color 50" rgb="FFE697"/>
        <pm:color name="Color 51" rgb="F8CAAB"/>
        <pm:color name="Color 52" rgb="C6EFCE"/>
        <pm:color name="Color 53" rgb="C5DFB3"/>
        <pm:color name="Color 54" rgb="4472C4"/>
        <pm:color name="Color 55" rgb="F4AF82"/>
        <pm:color name="Color 56" rgb="A8D08C"/>
        <pm:color name="Color 57" rgb="D9E1F2"/>
        <pm:color name="Color 58" rgb="FFC000"/>
        <pm:color name="Color 59" rgb="FFF2CA"/>
        <pm:color name="Color 60" rgb="FFCC99"/>
        <pm:color name="Color 61" rgb="EBEBEB"/>
        <pm:color name="Color 62" rgb="FFFFC0"/>
        <pm:color name="Color 63" rgb="70AD47"/>
        <pm:color name="Color 64" rgb="9BC2E6"/>
        <pm:color name="Color 65" rgb="8EA9DB"/>
        <pm:color name="Color 66" rgb="A0E0E0"/>
        <pm:color name="Color 67" rgb="A6CAF0"/>
        <pm:color name="Light Yellow" rgb="FFFF99"/>
        <pm:color name="Color 69" rgb="CC9CCC"/>
        <pm:color name="Color 70" rgb="996666"/>
        <pm:color name="Color 71" rgb="999933"/>
        <pm:color name="Color 72" rgb="969696"/>
        <pm:color name="Color 73" rgb="B2B2B2"/>
        <pm:color name="Color 74" rgb="3333CC"/>
        <pm:color name="Color 75" rgb="FF8001"/>
        <pm:color name="Color 76" rgb="9FB7E1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534035</xdr:colOff>
      <xdr:row>32</xdr:row>
      <xdr:rowOff>9525</xdr:rowOff>
    </xdr:from>
    <xdr:to>
      <xdr:col>5</xdr:col>
      <xdr:colOff>534035</xdr:colOff>
      <xdr:row>40</xdr:row>
      <xdr:rowOff>228600</xdr:rowOff>
    </xdr:to>
    <xdr:sp macro="" textlink="" fLocksText="0">
      <xdr:nvSpPr>
        <xdr:cNvPr id="2" name="Line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>
          <a:extLst>
            <a:ext uri="smNativeData">
              <pm:smNativeData xmlns="" xmlns:pm="smNativeData" val="SMDATA_11_QSbFXx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IAAAAAUAAAArACoCKAAAAAUAAAAABCoCURQAAOEtAAAAAAAAmQwAAAAAAAA="/>
            </a:ext>
          </a:extLst>
        </xdr:cNvSpPr>
      </xdr:nvSpPr>
      <xdr:spPr>
        <a:xfrm>
          <a:off x="3302635" y="7458075"/>
          <a:ext cx="0" cy="2047875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D43"/>
  <sheetViews>
    <sheetView showGridLines="0" showZeros="0" workbookViewId="0">
      <selection activeCell="B1" sqref="B1"/>
    </sheetView>
  </sheetViews>
  <sheetFormatPr defaultColWidth="9.109375" defaultRowHeight="10.199999999999999"/>
  <cols>
    <col min="1" max="1" width="0.6640625" style="3" customWidth="1"/>
    <col min="2" max="2" width="3.6640625" style="3" customWidth="1"/>
    <col min="3" max="3" width="6.88671875" style="3" customWidth="1"/>
    <col min="4" max="6" width="14" style="3" customWidth="1"/>
    <col min="7" max="7" width="3.88671875" style="3" customWidth="1"/>
    <col min="8" max="8" width="17.6640625" style="3" customWidth="1"/>
    <col min="9" max="9" width="8.6640625" style="3" customWidth="1"/>
    <col min="10" max="10" width="14" style="3" customWidth="1"/>
    <col min="11" max="11" width="2.33203125" style="3" customWidth="1"/>
    <col min="12" max="12" width="6.88671875" style="3" customWidth="1"/>
    <col min="13" max="23" width="9.109375" style="3"/>
    <col min="24" max="25" width="5.6640625" style="3" customWidth="1"/>
    <col min="26" max="26" width="6.5546875" style="3" customWidth="1"/>
    <col min="27" max="27" width="21.44140625" style="3" customWidth="1"/>
    <col min="28" max="28" width="4.33203125" style="3" customWidth="1"/>
    <col min="29" max="29" width="8.33203125" style="3" customWidth="1"/>
    <col min="30" max="30" width="8.6640625" style="3" customWidth="1"/>
    <col min="31" max="16384" width="9.109375" style="3"/>
  </cols>
  <sheetData>
    <row r="1" spans="2:30" ht="28.5" customHeight="1">
      <c r="B1" s="4"/>
      <c r="C1" s="4"/>
      <c r="D1" s="4"/>
      <c r="F1" s="5" t="str">
        <f>CONCATENATE(AA2," ",AB2," ",AC2," ",AD2)</f>
        <v xml:space="preserve">Krycí list rozpočtu v EUR  </v>
      </c>
      <c r="G1" s="4"/>
      <c r="H1" s="4"/>
      <c r="I1" s="4"/>
      <c r="J1" s="4"/>
      <c r="Z1" s="84" t="s">
        <v>4</v>
      </c>
      <c r="AA1" s="84" t="s">
        <v>5</v>
      </c>
      <c r="AB1" s="84" t="s">
        <v>6</v>
      </c>
      <c r="AC1" s="84" t="s">
        <v>7</v>
      </c>
      <c r="AD1" s="84" t="s">
        <v>8</v>
      </c>
    </row>
    <row r="2" spans="2:30" ht="18" customHeight="1">
      <c r="B2" s="6"/>
      <c r="C2" s="7" t="s">
        <v>117</v>
      </c>
      <c r="D2" s="7"/>
      <c r="E2" s="7"/>
      <c r="F2" s="7"/>
      <c r="G2" s="8" t="s">
        <v>72</v>
      </c>
      <c r="H2" s="7"/>
      <c r="I2" s="7"/>
      <c r="J2" s="67"/>
      <c r="Z2" s="84" t="s">
        <v>12</v>
      </c>
      <c r="AA2" s="85" t="s">
        <v>73</v>
      </c>
      <c r="AB2" s="85" t="s">
        <v>14</v>
      </c>
      <c r="AC2" s="85"/>
      <c r="AD2" s="86"/>
    </row>
    <row r="3" spans="2:30" ht="18" customHeight="1">
      <c r="B3" s="9"/>
      <c r="C3" s="10"/>
      <c r="D3" s="10"/>
      <c r="E3" s="10"/>
      <c r="F3" s="10"/>
      <c r="G3" s="11" t="s">
        <v>118</v>
      </c>
      <c r="H3" s="10"/>
      <c r="I3" s="10"/>
      <c r="J3" s="68"/>
      <c r="Z3" s="84" t="s">
        <v>16</v>
      </c>
      <c r="AA3" s="85" t="s">
        <v>74</v>
      </c>
      <c r="AB3" s="85" t="s">
        <v>14</v>
      </c>
      <c r="AC3" s="85" t="s">
        <v>18</v>
      </c>
      <c r="AD3" s="86" t="s">
        <v>19</v>
      </c>
    </row>
    <row r="4" spans="2:30" ht="18" customHeight="1">
      <c r="B4" s="12"/>
      <c r="C4" s="13"/>
      <c r="D4" s="13"/>
      <c r="E4" s="13"/>
      <c r="F4" s="13"/>
      <c r="G4" s="14"/>
      <c r="H4" s="13"/>
      <c r="I4" s="13"/>
      <c r="J4" s="69"/>
      <c r="Z4" s="84" t="s">
        <v>20</v>
      </c>
      <c r="AA4" s="85" t="s">
        <v>75</v>
      </c>
      <c r="AB4" s="85" t="s">
        <v>14</v>
      </c>
      <c r="AC4" s="85"/>
      <c r="AD4" s="86"/>
    </row>
    <row r="5" spans="2:30" ht="18" customHeight="1">
      <c r="B5" s="15"/>
      <c r="C5" s="16" t="s">
        <v>76</v>
      </c>
      <c r="D5" s="16"/>
      <c r="E5" s="16" t="s">
        <v>77</v>
      </c>
      <c r="F5" s="17"/>
      <c r="G5" s="17" t="s">
        <v>78</v>
      </c>
      <c r="H5" s="16"/>
      <c r="I5" s="17" t="s">
        <v>79</v>
      </c>
      <c r="J5" s="70" t="s">
        <v>119</v>
      </c>
      <c r="Z5" s="84" t="s">
        <v>22</v>
      </c>
      <c r="AA5" s="85" t="s">
        <v>74</v>
      </c>
      <c r="AB5" s="85" t="s">
        <v>14</v>
      </c>
      <c r="AC5" s="85" t="s">
        <v>18</v>
      </c>
      <c r="AD5" s="86" t="s">
        <v>19</v>
      </c>
    </row>
    <row r="6" spans="2:30" ht="18" customHeight="1">
      <c r="B6" s="6"/>
      <c r="C6" s="7" t="s">
        <v>1</v>
      </c>
      <c r="D6" s="7" t="s">
        <v>120</v>
      </c>
      <c r="E6" s="7"/>
      <c r="F6" s="7"/>
      <c r="G6" s="7" t="s">
        <v>80</v>
      </c>
      <c r="H6" s="7"/>
      <c r="I6" s="7"/>
      <c r="J6" s="67"/>
    </row>
    <row r="7" spans="2:30" ht="18" customHeight="1">
      <c r="B7" s="18"/>
      <c r="C7" s="19"/>
      <c r="D7" s="20"/>
      <c r="E7" s="20"/>
      <c r="F7" s="20"/>
      <c r="G7" s="20" t="s">
        <v>81</v>
      </c>
      <c r="H7" s="20"/>
      <c r="I7" s="20"/>
      <c r="J7" s="71"/>
    </row>
    <row r="8" spans="2:30" ht="18" customHeight="1">
      <c r="B8" s="9"/>
      <c r="C8" s="10" t="s">
        <v>0</v>
      </c>
      <c r="D8" s="10"/>
      <c r="E8" s="10"/>
      <c r="F8" s="10"/>
      <c r="G8" s="10" t="s">
        <v>80</v>
      </c>
      <c r="H8" s="10"/>
      <c r="I8" s="10"/>
      <c r="J8" s="68"/>
    </row>
    <row r="9" spans="2:30" ht="18" customHeight="1">
      <c r="B9" s="12"/>
      <c r="C9" s="14"/>
      <c r="D9" s="13"/>
      <c r="E9" s="13"/>
      <c r="F9" s="13"/>
      <c r="G9" s="20" t="s">
        <v>81</v>
      </c>
      <c r="H9" s="13"/>
      <c r="I9" s="13"/>
      <c r="J9" s="69"/>
    </row>
    <row r="10" spans="2:30" ht="18" customHeight="1">
      <c r="B10" s="9"/>
      <c r="C10" s="10" t="s">
        <v>82</v>
      </c>
      <c r="D10" s="10"/>
      <c r="E10" s="10"/>
      <c r="F10" s="10"/>
      <c r="G10" s="10" t="s">
        <v>80</v>
      </c>
      <c r="H10" s="10"/>
      <c r="I10" s="10"/>
      <c r="J10" s="68"/>
    </row>
    <row r="11" spans="2:30" ht="18" customHeight="1">
      <c r="B11" s="21"/>
      <c r="C11" s="22"/>
      <c r="D11" s="22"/>
      <c r="E11" s="22"/>
      <c r="F11" s="22"/>
      <c r="G11" s="22" t="s">
        <v>81</v>
      </c>
      <c r="H11" s="22"/>
      <c r="I11" s="22"/>
      <c r="J11" s="72"/>
    </row>
    <row r="12" spans="2:30" ht="18" customHeight="1">
      <c r="B12" s="23"/>
      <c r="C12" s="7"/>
      <c r="D12" s="7"/>
      <c r="E12" s="7"/>
      <c r="F12" s="24">
        <f>IF(B12&lt;&gt;0,ROUND($J$31/B12,0),0)</f>
        <v>0</v>
      </c>
      <c r="G12" s="8"/>
      <c r="H12" s="7"/>
      <c r="I12" s="7"/>
      <c r="J12" s="73">
        <f>IF(G12&lt;&gt;0,ROUND($J$31/G12,0),0)</f>
        <v>0</v>
      </c>
    </row>
    <row r="13" spans="2:30" ht="18" customHeight="1">
      <c r="B13" s="25"/>
      <c r="C13" s="20"/>
      <c r="D13" s="20"/>
      <c r="E13" s="20"/>
      <c r="F13" s="26">
        <f>IF(B13&lt;&gt;0,ROUND($J$31/B13,0),0)</f>
        <v>0</v>
      </c>
      <c r="G13" s="19"/>
      <c r="H13" s="20"/>
      <c r="I13" s="20"/>
      <c r="J13" s="74">
        <f>IF(G13&lt;&gt;0,ROUND($J$31/G13,0),0)</f>
        <v>0</v>
      </c>
    </row>
    <row r="14" spans="2:30" ht="18" customHeight="1">
      <c r="B14" s="27"/>
      <c r="C14" s="22"/>
      <c r="D14" s="22"/>
      <c r="E14" s="22"/>
      <c r="F14" s="28">
        <f>IF(B14&lt;&gt;0,ROUND($J$31/B14,0),0)</f>
        <v>0</v>
      </c>
      <c r="G14" s="29"/>
      <c r="H14" s="22"/>
      <c r="I14" s="22"/>
      <c r="J14" s="75">
        <f>IF(G14&lt;&gt;0,ROUND($J$31/G14,0),0)</f>
        <v>0</v>
      </c>
    </row>
    <row r="15" spans="2:30" ht="18" customHeight="1">
      <c r="B15" s="30" t="s">
        <v>83</v>
      </c>
      <c r="C15" s="31" t="s">
        <v>84</v>
      </c>
      <c r="D15" s="32" t="s">
        <v>31</v>
      </c>
      <c r="E15" s="32" t="s">
        <v>85</v>
      </c>
      <c r="F15" s="33" t="s">
        <v>86</v>
      </c>
      <c r="G15" s="30" t="s">
        <v>87</v>
      </c>
      <c r="H15" s="34" t="s">
        <v>88</v>
      </c>
      <c r="I15" s="45"/>
      <c r="J15" s="46"/>
    </row>
    <row r="16" spans="2:30" ht="18" customHeight="1">
      <c r="B16" s="35">
        <v>1</v>
      </c>
      <c r="C16" s="36" t="s">
        <v>89</v>
      </c>
      <c r="D16" s="130">
        <f>Prehlad!H156</f>
        <v>0</v>
      </c>
      <c r="E16" s="130">
        <f>Prehlad!I156</f>
        <v>0</v>
      </c>
      <c r="F16" s="131">
        <f>D16+E16</f>
        <v>0</v>
      </c>
      <c r="G16" s="35">
        <v>6</v>
      </c>
      <c r="H16" s="37" t="s">
        <v>121</v>
      </c>
      <c r="I16" s="76"/>
      <c r="J16" s="131">
        <v>0</v>
      </c>
    </row>
    <row r="17" spans="2:10" ht="18" customHeight="1">
      <c r="B17" s="38">
        <v>2</v>
      </c>
      <c r="C17" s="39" t="s">
        <v>90</v>
      </c>
      <c r="D17" s="132"/>
      <c r="E17" s="132"/>
      <c r="F17" s="131">
        <f>D17+E17</f>
        <v>0</v>
      </c>
      <c r="G17" s="38">
        <v>7</v>
      </c>
      <c r="H17" s="40" t="s">
        <v>122</v>
      </c>
      <c r="I17" s="10"/>
      <c r="J17" s="133">
        <v>0</v>
      </c>
    </row>
    <row r="18" spans="2:10" ht="18" customHeight="1">
      <c r="B18" s="38">
        <v>3</v>
      </c>
      <c r="C18" s="39" t="s">
        <v>91</v>
      </c>
      <c r="D18" s="132">
        <f>Prehlad!H163</f>
        <v>0</v>
      </c>
      <c r="E18" s="132">
        <f>Prehlad!I163</f>
        <v>0</v>
      </c>
      <c r="F18" s="131">
        <f>D18+E18</f>
        <v>0</v>
      </c>
      <c r="G18" s="38">
        <v>8</v>
      </c>
      <c r="H18" s="40" t="s">
        <v>123</v>
      </c>
      <c r="I18" s="10"/>
      <c r="J18" s="133">
        <v>0</v>
      </c>
    </row>
    <row r="19" spans="2:10" ht="18" customHeight="1">
      <c r="B19" s="38">
        <v>4</v>
      </c>
      <c r="C19" s="39" t="s">
        <v>92</v>
      </c>
      <c r="D19" s="132"/>
      <c r="E19" s="132"/>
      <c r="F19" s="134">
        <f>D19+E19</f>
        <v>0</v>
      </c>
      <c r="G19" s="38">
        <v>9</v>
      </c>
      <c r="H19" s="40" t="s">
        <v>2</v>
      </c>
      <c r="I19" s="10"/>
      <c r="J19" s="133">
        <v>0</v>
      </c>
    </row>
    <row r="20" spans="2:10" ht="18" customHeight="1">
      <c r="B20" s="41">
        <v>5</v>
      </c>
      <c r="C20" s="42" t="s">
        <v>93</v>
      </c>
      <c r="D20" s="135">
        <f>SUM(D16:D19)</f>
        <v>0</v>
      </c>
      <c r="E20" s="136">
        <f>SUM(E16:E19)</f>
        <v>0</v>
      </c>
      <c r="F20" s="137">
        <f>SUM(F16:F19)</f>
        <v>0</v>
      </c>
      <c r="G20" s="43">
        <v>10</v>
      </c>
      <c r="I20" s="77" t="s">
        <v>94</v>
      </c>
      <c r="J20" s="137">
        <f>SUM(J16:J19)</f>
        <v>0</v>
      </c>
    </row>
    <row r="21" spans="2:10" ht="18" customHeight="1">
      <c r="B21" s="30" t="s">
        <v>95</v>
      </c>
      <c r="C21" s="44"/>
      <c r="D21" s="45" t="s">
        <v>96</v>
      </c>
      <c r="E21" s="45"/>
      <c r="F21" s="46"/>
      <c r="G21" s="30" t="s">
        <v>97</v>
      </c>
      <c r="H21" s="34" t="s">
        <v>98</v>
      </c>
      <c r="I21" s="45"/>
      <c r="J21" s="46"/>
    </row>
    <row r="22" spans="2:10" ht="18" customHeight="1">
      <c r="B22" s="35">
        <v>11</v>
      </c>
      <c r="C22" s="37" t="s">
        <v>124</v>
      </c>
      <c r="D22" s="47"/>
      <c r="E22" s="48">
        <v>0</v>
      </c>
      <c r="F22" s="131">
        <f>ROUND(((D16+E16+D17+E17+D18)*E22),2)</f>
        <v>0</v>
      </c>
      <c r="G22" s="38">
        <v>16</v>
      </c>
      <c r="H22" s="40" t="s">
        <v>99</v>
      </c>
      <c r="I22" s="78"/>
      <c r="J22" s="133">
        <f>Prehlad!J171</f>
        <v>0</v>
      </c>
    </row>
    <row r="23" spans="2:10" ht="18" customHeight="1">
      <c r="B23" s="38">
        <v>12</v>
      </c>
      <c r="C23" s="40" t="s">
        <v>125</v>
      </c>
      <c r="D23" s="49"/>
      <c r="E23" s="50">
        <v>0</v>
      </c>
      <c r="F23" s="133">
        <f>ROUND(((D16+E16+D17+E17+D18)*E23),2)</f>
        <v>0</v>
      </c>
      <c r="G23" s="38">
        <v>17</v>
      </c>
      <c r="H23" s="40" t="s">
        <v>127</v>
      </c>
      <c r="I23" s="78"/>
      <c r="J23" s="133">
        <v>0</v>
      </c>
    </row>
    <row r="24" spans="2:10" ht="18" customHeight="1">
      <c r="B24" s="38">
        <v>13</v>
      </c>
      <c r="C24" s="40" t="s">
        <v>126</v>
      </c>
      <c r="D24" s="49"/>
      <c r="E24" s="50">
        <v>0</v>
      </c>
      <c r="F24" s="133">
        <f>ROUND(((D16+E16+D17+E17+D18)*E24),2)</f>
        <v>0</v>
      </c>
      <c r="G24" s="38">
        <v>18</v>
      </c>
      <c r="H24" s="40" t="s">
        <v>128</v>
      </c>
      <c r="I24" s="78"/>
      <c r="J24" s="133">
        <v>0</v>
      </c>
    </row>
    <row r="25" spans="2:10" ht="18" customHeight="1">
      <c r="B25" s="38">
        <v>14</v>
      </c>
      <c r="C25" s="40" t="s">
        <v>2</v>
      </c>
      <c r="D25" s="49"/>
      <c r="E25" s="50">
        <v>0</v>
      </c>
      <c r="F25" s="133">
        <f>ROUND(((D16+E16+D17+E17+D18+E18)*E25),2)</f>
        <v>0</v>
      </c>
      <c r="G25" s="38">
        <v>19</v>
      </c>
      <c r="H25" s="40" t="s">
        <v>2</v>
      </c>
      <c r="I25" s="78"/>
      <c r="J25" s="133">
        <v>0</v>
      </c>
    </row>
    <row r="26" spans="2:10" ht="18" customHeight="1">
      <c r="B26" s="41">
        <v>15</v>
      </c>
      <c r="C26" s="51"/>
      <c r="D26" s="52"/>
      <c r="E26" s="52" t="s">
        <v>100</v>
      </c>
      <c r="F26" s="137">
        <f>SUM(F22:F25)</f>
        <v>0</v>
      </c>
      <c r="G26" s="41">
        <v>20</v>
      </c>
      <c r="H26" s="51"/>
      <c r="I26" s="52" t="s">
        <v>101</v>
      </c>
      <c r="J26" s="137">
        <f>SUM(J22:J25)</f>
        <v>0</v>
      </c>
    </row>
    <row r="27" spans="2:10" ht="18" customHeight="1">
      <c r="B27" s="53"/>
      <c r="C27" s="54" t="s">
        <v>102</v>
      </c>
      <c r="D27" s="55"/>
      <c r="E27" s="56" t="s">
        <v>103</v>
      </c>
      <c r="F27" s="57"/>
      <c r="G27" s="30" t="s">
        <v>104</v>
      </c>
      <c r="H27" s="34" t="s">
        <v>105</v>
      </c>
      <c r="I27" s="45"/>
      <c r="J27" s="46"/>
    </row>
    <row r="28" spans="2:10" ht="18" customHeight="1">
      <c r="B28" s="58"/>
      <c r="C28" s="59"/>
      <c r="D28" s="4"/>
      <c r="E28" s="60"/>
      <c r="F28" s="57"/>
      <c r="G28" s="35">
        <v>21</v>
      </c>
      <c r="H28" s="37"/>
      <c r="I28" s="79" t="s">
        <v>106</v>
      </c>
      <c r="J28" s="131">
        <f>ROUND(F20,2)+J20+F26+J26</f>
        <v>0</v>
      </c>
    </row>
    <row r="29" spans="2:10" ht="18" customHeight="1">
      <c r="B29" s="58"/>
      <c r="C29" s="4" t="s">
        <v>107</v>
      </c>
      <c r="D29" s="4"/>
      <c r="E29" s="61"/>
      <c r="F29" s="57"/>
      <c r="G29" s="38">
        <v>22</v>
      </c>
      <c r="H29" s="40" t="s">
        <v>129</v>
      </c>
      <c r="I29" s="138">
        <f>J28-I30</f>
        <v>0</v>
      </c>
      <c r="J29" s="133">
        <f>ROUND((I29*20)/100,2)</f>
        <v>0</v>
      </c>
    </row>
    <row r="30" spans="2:10" ht="18" customHeight="1">
      <c r="B30" s="9"/>
      <c r="C30" s="10" t="s">
        <v>108</v>
      </c>
      <c r="D30" s="10"/>
      <c r="E30" s="61"/>
      <c r="F30" s="57"/>
      <c r="G30" s="38">
        <v>23</v>
      </c>
      <c r="H30" s="40" t="s">
        <v>130</v>
      </c>
      <c r="I30" s="138">
        <f>SUMIF(Prehlad!O11:O9999,0,Prehlad!J11:J9999)</f>
        <v>0</v>
      </c>
      <c r="J30" s="133">
        <f>ROUND((I30*0)/100,1)</f>
        <v>0</v>
      </c>
    </row>
    <row r="31" spans="2:10" ht="18" customHeight="1">
      <c r="B31" s="58"/>
      <c r="C31" s="4"/>
      <c r="D31" s="4"/>
      <c r="E31" s="61"/>
      <c r="F31" s="57"/>
      <c r="G31" s="41">
        <v>24</v>
      </c>
      <c r="H31" s="51"/>
      <c r="I31" s="52" t="s">
        <v>109</v>
      </c>
      <c r="J31" s="137">
        <f>SUM(J28:J30)</f>
        <v>0</v>
      </c>
    </row>
    <row r="32" spans="2:10" ht="18" customHeight="1">
      <c r="B32" s="53"/>
      <c r="C32" s="4"/>
      <c r="D32" s="57"/>
      <c r="E32" s="62"/>
      <c r="F32" s="57"/>
      <c r="G32" s="63" t="s">
        <v>110</v>
      </c>
      <c r="H32" s="64" t="s">
        <v>131</v>
      </c>
      <c r="I32" s="80"/>
      <c r="J32" s="81">
        <v>0</v>
      </c>
    </row>
    <row r="33" spans="2:10" ht="18" customHeight="1">
      <c r="B33" s="65"/>
      <c r="C33" s="66"/>
      <c r="D33" s="54" t="s">
        <v>111</v>
      </c>
      <c r="E33" s="66"/>
      <c r="F33" s="66"/>
      <c r="G33" s="66"/>
      <c r="H33" s="66" t="s">
        <v>112</v>
      </c>
      <c r="I33" s="66"/>
      <c r="J33" s="82"/>
    </row>
    <row r="34" spans="2:10" ht="18" customHeight="1">
      <c r="B34" s="58"/>
      <c r="C34" s="59"/>
      <c r="D34" s="4"/>
      <c r="E34" s="4"/>
      <c r="F34" s="59"/>
      <c r="G34" s="4"/>
      <c r="H34" s="4"/>
      <c r="I34" s="4"/>
      <c r="J34" s="83"/>
    </row>
    <row r="35" spans="2:10" ht="18" customHeight="1">
      <c r="B35" s="58"/>
      <c r="C35" s="4" t="s">
        <v>107</v>
      </c>
      <c r="D35" s="4"/>
      <c r="E35" s="4"/>
      <c r="F35" s="59"/>
      <c r="G35" s="4" t="s">
        <v>107</v>
      </c>
      <c r="H35" s="4"/>
      <c r="I35" s="4"/>
      <c r="J35" s="83"/>
    </row>
    <row r="36" spans="2:10" ht="18" customHeight="1">
      <c r="B36" s="9"/>
      <c r="C36" s="10" t="s">
        <v>108</v>
      </c>
      <c r="D36" s="10"/>
      <c r="E36" s="10"/>
      <c r="F36" s="11"/>
      <c r="G36" s="10" t="s">
        <v>108</v>
      </c>
      <c r="H36" s="10"/>
      <c r="I36" s="10"/>
      <c r="J36" s="68"/>
    </row>
    <row r="37" spans="2:10" ht="18" customHeight="1">
      <c r="B37" s="58"/>
      <c r="C37" s="4" t="s">
        <v>103</v>
      </c>
      <c r="D37" s="4"/>
      <c r="E37" s="4"/>
      <c r="F37" s="59"/>
      <c r="G37" s="4" t="s">
        <v>103</v>
      </c>
      <c r="H37" s="4"/>
      <c r="I37" s="4"/>
      <c r="J37" s="83"/>
    </row>
    <row r="38" spans="2:10" ht="18" customHeight="1">
      <c r="B38" s="58"/>
      <c r="C38" s="4"/>
      <c r="D38" s="4"/>
      <c r="E38" s="4"/>
      <c r="F38" s="4"/>
      <c r="G38" s="4"/>
      <c r="H38" s="4"/>
      <c r="I38" s="4"/>
      <c r="J38" s="83"/>
    </row>
    <row r="39" spans="2:10" ht="18" customHeight="1">
      <c r="B39" s="58"/>
      <c r="C39" s="4"/>
      <c r="D39" s="4"/>
      <c r="E39" s="4"/>
      <c r="F39" s="4"/>
      <c r="G39" s="4"/>
      <c r="H39" s="4"/>
      <c r="I39" s="4"/>
      <c r="J39" s="83"/>
    </row>
    <row r="40" spans="2:10" ht="18" customHeight="1">
      <c r="B40" s="58"/>
      <c r="C40" s="4"/>
      <c r="D40" s="4"/>
      <c r="E40" s="4"/>
      <c r="F40" s="4"/>
      <c r="G40" s="4"/>
      <c r="H40" s="4"/>
      <c r="I40" s="4"/>
      <c r="J40" s="83"/>
    </row>
    <row r="41" spans="2:10" ht="18" customHeight="1">
      <c r="B41" s="21"/>
      <c r="C41" s="22"/>
      <c r="D41" s="22"/>
      <c r="E41" s="22"/>
      <c r="F41" s="22"/>
      <c r="G41" s="22"/>
      <c r="H41" s="22"/>
      <c r="I41" s="22"/>
      <c r="J41" s="72"/>
    </row>
    <row r="42" spans="2:10" ht="14.25" customHeight="1"/>
    <row r="43" spans="2:10" ht="2.25" customHeight="1"/>
  </sheetData>
  <printOptions horizontalCentered="1" verticalCentered="1"/>
  <pageMargins left="0.23888899999999999" right="0.26874999999999999" top="0.35416700000000001" bottom="0.432639" header="0.31388899999999997" footer="0.35416700000000001"/>
  <pageSetup paperSize="9" fitToWidth="0"/>
  <drawing r:id="rId1"/>
  <extLst>
    <ext uri="smNativeData">
      <pm:sheetPrefs xmlns:pm="smNativeData" day="16067559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D28"/>
  <sheetViews>
    <sheetView showGridLines="0" workbookViewId="0"/>
  </sheetViews>
  <sheetFormatPr defaultColWidth="9.109375" defaultRowHeight="10.199999999999999"/>
  <cols>
    <col min="1" max="1" width="42.33203125" style="87" customWidth="1"/>
    <col min="2" max="4" width="9.6640625" style="2" customWidth="1"/>
    <col min="5" max="5" width="9.6640625" style="88" customWidth="1"/>
    <col min="6" max="6" width="8.6640625" style="89" customWidth="1"/>
    <col min="7" max="7" width="9.109375" style="89"/>
    <col min="8" max="23" width="9.109375" style="87"/>
    <col min="24" max="25" width="5.6640625" style="87" customWidth="1"/>
    <col min="26" max="26" width="6.5546875" style="87" customWidth="1"/>
    <col min="27" max="27" width="24.33203125" style="87" customWidth="1"/>
    <col min="28" max="28" width="4.33203125" style="87" customWidth="1"/>
    <col min="29" max="29" width="8.33203125" style="87" customWidth="1"/>
    <col min="30" max="30" width="8.6640625" style="87" customWidth="1"/>
    <col min="31" max="16384" width="9.109375" style="87"/>
  </cols>
  <sheetData>
    <row r="1" spans="1:30">
      <c r="A1" s="90" t="s">
        <v>113</v>
      </c>
      <c r="C1" s="87"/>
      <c r="E1" s="90" t="s">
        <v>114</v>
      </c>
      <c r="F1" s="87"/>
      <c r="G1" s="87"/>
      <c r="Z1" s="84" t="s">
        <v>4</v>
      </c>
      <c r="AA1" s="84" t="s">
        <v>5</v>
      </c>
      <c r="AB1" s="84" t="s">
        <v>6</v>
      </c>
      <c r="AC1" s="84" t="s">
        <v>7</v>
      </c>
      <c r="AD1" s="84" t="s">
        <v>8</v>
      </c>
    </row>
    <row r="2" spans="1:30">
      <c r="A2" s="90" t="s">
        <v>11</v>
      </c>
      <c r="C2" s="87"/>
      <c r="E2" s="90" t="s">
        <v>115</v>
      </c>
      <c r="F2" s="87"/>
      <c r="G2" s="87"/>
      <c r="Z2" s="84" t="s">
        <v>12</v>
      </c>
      <c r="AA2" s="85" t="s">
        <v>67</v>
      </c>
      <c r="AB2" s="85" t="s">
        <v>14</v>
      </c>
      <c r="AC2" s="85"/>
      <c r="AD2" s="86"/>
    </row>
    <row r="3" spans="1:30">
      <c r="A3" s="90" t="s">
        <v>15</v>
      </c>
      <c r="C3" s="87"/>
      <c r="E3" s="90" t="s">
        <v>116</v>
      </c>
      <c r="F3" s="87"/>
      <c r="G3" s="87"/>
      <c r="Z3" s="84" t="s">
        <v>16</v>
      </c>
      <c r="AA3" s="85" t="s">
        <v>68</v>
      </c>
      <c r="AB3" s="85" t="s">
        <v>14</v>
      </c>
      <c r="AC3" s="85" t="s">
        <v>18</v>
      </c>
      <c r="AD3" s="86" t="s">
        <v>19</v>
      </c>
    </row>
    <row r="4" spans="1:30">
      <c r="B4" s="87"/>
      <c r="C4" s="87"/>
      <c r="D4" s="87"/>
      <c r="E4" s="87"/>
      <c r="F4" s="87"/>
      <c r="G4" s="87"/>
      <c r="Z4" s="84" t="s">
        <v>20</v>
      </c>
      <c r="AA4" s="85" t="s">
        <v>69</v>
      </c>
      <c r="AB4" s="85" t="s">
        <v>14</v>
      </c>
      <c r="AC4" s="85"/>
      <c r="AD4" s="86"/>
    </row>
    <row r="5" spans="1:30">
      <c r="A5" s="90" t="s">
        <v>117</v>
      </c>
      <c r="B5" s="87"/>
      <c r="C5" s="87"/>
      <c r="D5" s="87"/>
      <c r="E5" s="87"/>
      <c r="F5" s="87"/>
      <c r="G5" s="87"/>
      <c r="Z5" s="84" t="s">
        <v>22</v>
      </c>
      <c r="AA5" s="85" t="s">
        <v>68</v>
      </c>
      <c r="AB5" s="85" t="s">
        <v>14</v>
      </c>
      <c r="AC5" s="85" t="s">
        <v>18</v>
      </c>
      <c r="AD5" s="86" t="s">
        <v>19</v>
      </c>
    </row>
    <row r="6" spans="1:30">
      <c r="A6" s="90"/>
      <c r="B6" s="87"/>
      <c r="C6" s="87"/>
      <c r="D6" s="87"/>
      <c r="E6" s="87"/>
      <c r="F6" s="87"/>
      <c r="G6" s="87"/>
    </row>
    <row r="7" spans="1:30">
      <c r="A7" s="90"/>
      <c r="B7" s="87"/>
      <c r="C7" s="87"/>
      <c r="D7" s="87"/>
      <c r="E7" s="87"/>
      <c r="F7" s="87"/>
      <c r="G7" s="87"/>
    </row>
    <row r="8" spans="1:30" ht="13.8">
      <c r="B8" s="91" t="str">
        <f>CONCATENATE(AA2," ",AB2," ",AC2," ",AD2)</f>
        <v xml:space="preserve">Rekapitulácia rozpočtu v EUR  </v>
      </c>
      <c r="G8" s="87"/>
    </row>
    <row r="9" spans="1:30">
      <c r="A9" s="92" t="s">
        <v>70</v>
      </c>
      <c r="B9" s="92" t="s">
        <v>31</v>
      </c>
      <c r="C9" s="92" t="s">
        <v>32</v>
      </c>
      <c r="D9" s="92" t="s">
        <v>33</v>
      </c>
      <c r="E9" s="93" t="s">
        <v>71</v>
      </c>
      <c r="F9" s="93" t="s">
        <v>35</v>
      </c>
      <c r="G9" s="93" t="s">
        <v>40</v>
      </c>
    </row>
    <row r="10" spans="1:30">
      <c r="A10" s="94"/>
      <c r="B10" s="94"/>
      <c r="C10" s="94" t="s">
        <v>57</v>
      </c>
      <c r="D10" s="94"/>
      <c r="E10" s="94" t="s">
        <v>33</v>
      </c>
      <c r="F10" s="94" t="s">
        <v>33</v>
      </c>
      <c r="G10" s="94" t="s">
        <v>33</v>
      </c>
    </row>
    <row r="12" spans="1:30">
      <c r="A12" s="87" t="s">
        <v>137</v>
      </c>
      <c r="B12" s="2">
        <f>Prehlad!H40</f>
        <v>0</v>
      </c>
      <c r="C12" s="2">
        <f>Prehlad!I40</f>
        <v>0</v>
      </c>
      <c r="D12" s="2">
        <f>Prehlad!J40</f>
        <v>0</v>
      </c>
      <c r="E12" s="88">
        <f>Prehlad!L40</f>
        <v>112.83002525000001</v>
      </c>
      <c r="F12" s="89">
        <f>Prehlad!N40</f>
        <v>12.2532</v>
      </c>
      <c r="G12" s="89">
        <f>Prehlad!W40</f>
        <v>8991.7790000000005</v>
      </c>
    </row>
    <row r="13" spans="1:30">
      <c r="A13" s="87" t="s">
        <v>240</v>
      </c>
      <c r="B13" s="2">
        <f>Prehlad!H46</f>
        <v>0</v>
      </c>
      <c r="C13" s="2">
        <f>Prehlad!I46</f>
        <v>0</v>
      </c>
      <c r="D13" s="2">
        <f>Prehlad!J46</f>
        <v>0</v>
      </c>
      <c r="E13" s="88">
        <f>Prehlad!L46</f>
        <v>8.9851248000000012</v>
      </c>
      <c r="F13" s="89">
        <f>Prehlad!N46</f>
        <v>0</v>
      </c>
      <c r="G13" s="89">
        <f>Prehlad!W46</f>
        <v>22.323</v>
      </c>
    </row>
    <row r="14" spans="1:30">
      <c r="A14" s="87" t="s">
        <v>254</v>
      </c>
      <c r="B14" s="2">
        <f>Prehlad!H51</f>
        <v>0</v>
      </c>
      <c r="C14" s="2">
        <f>Prehlad!I51</f>
        <v>0</v>
      </c>
      <c r="D14" s="2">
        <f>Prehlad!J51</f>
        <v>0</v>
      </c>
      <c r="E14" s="88">
        <f>Prehlad!L51</f>
        <v>2.52034</v>
      </c>
      <c r="F14" s="89">
        <f>Prehlad!N51</f>
        <v>0</v>
      </c>
      <c r="G14" s="89">
        <f>Prehlad!W51</f>
        <v>9.1080000000000005</v>
      </c>
    </row>
    <row r="15" spans="1:30">
      <c r="A15" s="87" t="s">
        <v>265</v>
      </c>
      <c r="B15" s="2">
        <f>Prehlad!H59</f>
        <v>0</v>
      </c>
      <c r="C15" s="2">
        <f>Prehlad!I59</f>
        <v>0</v>
      </c>
      <c r="D15" s="2">
        <f>Prehlad!J59</f>
        <v>0</v>
      </c>
      <c r="E15" s="88">
        <f>Prehlad!L59</f>
        <v>22.92447919</v>
      </c>
      <c r="F15" s="89">
        <f>Prehlad!N59</f>
        <v>0</v>
      </c>
      <c r="G15" s="89">
        <f>Prehlad!W59</f>
        <v>763.83799999999985</v>
      </c>
    </row>
    <row r="16" spans="1:30">
      <c r="A16" s="87" t="s">
        <v>286</v>
      </c>
      <c r="B16" s="2">
        <f>Prehlad!H68</f>
        <v>0</v>
      </c>
      <c r="C16" s="2">
        <f>Prehlad!I68</f>
        <v>0</v>
      </c>
      <c r="D16" s="2">
        <f>Prehlad!J68</f>
        <v>0</v>
      </c>
      <c r="E16" s="88">
        <f>Prehlad!L68</f>
        <v>42.377760000000009</v>
      </c>
      <c r="F16" s="89">
        <f>Prehlad!N68</f>
        <v>0</v>
      </c>
      <c r="G16" s="89">
        <f>Prehlad!W68</f>
        <v>34.396000000000001</v>
      </c>
    </row>
    <row r="17" spans="1:7">
      <c r="A17" s="87" t="s">
        <v>308</v>
      </c>
      <c r="B17" s="2">
        <f>Prehlad!H142</f>
        <v>0</v>
      </c>
      <c r="C17" s="2">
        <f>Prehlad!I142</f>
        <v>0</v>
      </c>
      <c r="D17" s="2">
        <f>Prehlad!J142</f>
        <v>0</v>
      </c>
      <c r="E17" s="88">
        <f>Prehlad!L142</f>
        <v>2.7546499999999998</v>
      </c>
      <c r="F17" s="89">
        <f>Prehlad!N142</f>
        <v>0</v>
      </c>
      <c r="G17" s="89">
        <f>Prehlad!W142</f>
        <v>1951.105</v>
      </c>
    </row>
    <row r="18" spans="1:7">
      <c r="A18" s="87" t="s">
        <v>530</v>
      </c>
      <c r="B18" s="2">
        <f>Prehlad!H154</f>
        <v>0</v>
      </c>
      <c r="C18" s="2">
        <f>Prehlad!I154</f>
        <v>0</v>
      </c>
      <c r="D18" s="2">
        <f>Prehlad!J154</f>
        <v>0</v>
      </c>
      <c r="E18" s="88">
        <f>Prehlad!L154</f>
        <v>1.24E-3</v>
      </c>
      <c r="F18" s="89">
        <f>Prehlad!N154</f>
        <v>0</v>
      </c>
      <c r="G18" s="89">
        <f>Prehlad!W154</f>
        <v>455.97500000000002</v>
      </c>
    </row>
    <row r="19" spans="1:7">
      <c r="A19" s="87" t="s">
        <v>561</v>
      </c>
      <c r="B19" s="2">
        <f>Prehlad!H156</f>
        <v>0</v>
      </c>
      <c r="C19" s="2">
        <f>Prehlad!I156</f>
        <v>0</v>
      </c>
      <c r="D19" s="2">
        <f>Prehlad!J156</f>
        <v>0</v>
      </c>
      <c r="E19" s="88">
        <f>Prehlad!L156</f>
        <v>192.39361923999999</v>
      </c>
      <c r="F19" s="89">
        <f>Prehlad!N156</f>
        <v>12.2532</v>
      </c>
      <c r="G19" s="89">
        <f>Prehlad!W156</f>
        <v>12228.524000000001</v>
      </c>
    </row>
    <row r="21" spans="1:7">
      <c r="A21" s="87" t="s">
        <v>563</v>
      </c>
      <c r="B21" s="2">
        <f>Prehlad!H161</f>
        <v>0</v>
      </c>
      <c r="C21" s="2">
        <f>Prehlad!I161</f>
        <v>0</v>
      </c>
      <c r="D21" s="2">
        <f>Prehlad!J161</f>
        <v>0</v>
      </c>
      <c r="E21" s="88">
        <f>Prehlad!L161</f>
        <v>0.13075000000000001</v>
      </c>
      <c r="F21" s="89">
        <f>Prehlad!N161</f>
        <v>0</v>
      </c>
      <c r="G21" s="89">
        <f>Prehlad!W161</f>
        <v>52.3</v>
      </c>
    </row>
    <row r="22" spans="1:7">
      <c r="A22" s="87" t="s">
        <v>570</v>
      </c>
      <c r="B22" s="2">
        <f>Prehlad!H163</f>
        <v>0</v>
      </c>
      <c r="C22" s="2">
        <f>Prehlad!I163</f>
        <v>0</v>
      </c>
      <c r="D22" s="2">
        <f>Prehlad!J163</f>
        <v>0</v>
      </c>
      <c r="E22" s="88">
        <f>Prehlad!L163</f>
        <v>0.13075000000000001</v>
      </c>
      <c r="F22" s="89">
        <f>Prehlad!N163</f>
        <v>0</v>
      </c>
      <c r="G22" s="89">
        <f>Prehlad!W163</f>
        <v>52.3</v>
      </c>
    </row>
    <row r="24" spans="1:7">
      <c r="A24" s="87" t="s">
        <v>572</v>
      </c>
      <c r="B24" s="2">
        <f>Prehlad!H169</f>
        <v>0</v>
      </c>
      <c r="C24" s="2">
        <f>Prehlad!I169</f>
        <v>0</v>
      </c>
      <c r="D24" s="2">
        <f>Prehlad!J169</f>
        <v>0</v>
      </c>
      <c r="E24" s="88">
        <f>Prehlad!L169</f>
        <v>0</v>
      </c>
      <c r="F24" s="89">
        <f>Prehlad!N169</f>
        <v>0</v>
      </c>
      <c r="G24" s="89">
        <f>Prehlad!W169</f>
        <v>0</v>
      </c>
    </row>
    <row r="25" spans="1:7">
      <c r="A25" s="87" t="s">
        <v>583</v>
      </c>
      <c r="B25" s="2">
        <f>Prehlad!H171</f>
        <v>0</v>
      </c>
      <c r="C25" s="2">
        <f>Prehlad!I171</f>
        <v>0</v>
      </c>
      <c r="D25" s="2">
        <f>Prehlad!J171</f>
        <v>0</v>
      </c>
      <c r="E25" s="88">
        <f>Prehlad!L171</f>
        <v>0</v>
      </c>
      <c r="F25" s="89">
        <f>Prehlad!N171</f>
        <v>0</v>
      </c>
      <c r="G25" s="89">
        <f>Prehlad!W171</f>
        <v>0</v>
      </c>
    </row>
    <row r="28" spans="1:7">
      <c r="A28" s="87" t="s">
        <v>584</v>
      </c>
      <c r="B28" s="2">
        <f>Prehlad!H173</f>
        <v>0</v>
      </c>
      <c r="C28" s="2">
        <f>Prehlad!I173</f>
        <v>0</v>
      </c>
      <c r="D28" s="2">
        <f>Prehlad!J173</f>
        <v>0</v>
      </c>
      <c r="E28" s="88">
        <f>Prehlad!L173</f>
        <v>192.52436924</v>
      </c>
      <c r="F28" s="89">
        <f>Prehlad!N173</f>
        <v>12.2532</v>
      </c>
      <c r="G28" s="89">
        <f>Prehlad!W173</f>
        <v>12280.824000000001</v>
      </c>
    </row>
  </sheetData>
  <printOptions horizontalCentered="1"/>
  <pageMargins left="0.19652800000000001" right="0.19652800000000001" top="0.629861" bottom="0.59027799999999997" header="0.51180599999999998" footer="0.35416700000000001"/>
  <pageSetup paperSize="9" fitToWidth="0"/>
  <headerFooter>
    <oddFooter>&amp;R&amp;"Arial Narrow"&amp;8Strana &amp;P</oddFooter>
  </headerFooter>
  <extLst>
    <ext uri="smNativeData">
      <pm:sheetPrefs xmlns:pm="smNativeData" day="16067559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AK173"/>
  <sheetViews>
    <sheetView showGridLines="0" tabSelected="1" workbookViewId="0">
      <selection activeCell="AM18" sqref="AM18"/>
    </sheetView>
  </sheetViews>
  <sheetFormatPr defaultColWidth="9.109375" defaultRowHeight="10.199999999999999"/>
  <cols>
    <col min="1" max="1" width="6.6640625" style="95" customWidth="1"/>
    <col min="2" max="2" width="3.6640625" style="96" customWidth="1"/>
    <col min="3" max="3" width="13" style="97" customWidth="1"/>
    <col min="4" max="4" width="35.6640625" style="98" customWidth="1"/>
    <col min="5" max="5" width="10.6640625" style="99" customWidth="1"/>
    <col min="6" max="6" width="5.33203125" style="100" customWidth="1"/>
    <col min="7" max="7" width="8.6640625" style="101" customWidth="1"/>
    <col min="8" max="9" width="9.6640625" style="101" hidden="1" customWidth="1"/>
    <col min="10" max="10" width="9.6640625" style="101" customWidth="1"/>
    <col min="11" max="11" width="7.44140625" style="102" hidden="1" customWidth="1"/>
    <col min="12" max="12" width="8.33203125" style="102" hidden="1" customWidth="1"/>
    <col min="13" max="13" width="9.109375" style="99" hidden="1"/>
    <col min="14" max="14" width="7" style="99" hidden="1" customWidth="1"/>
    <col min="15" max="15" width="3.5546875" style="100" customWidth="1"/>
    <col min="16" max="16" width="12.6640625" style="100" hidden="1" customWidth="1"/>
    <col min="17" max="19" width="13.33203125" style="99" hidden="1" customWidth="1"/>
    <col min="20" max="20" width="10.5546875" style="103" hidden="1" customWidth="1"/>
    <col min="21" max="21" width="10.33203125" style="103" hidden="1" customWidth="1"/>
    <col min="22" max="22" width="5.6640625" style="103" hidden="1" customWidth="1"/>
    <col min="23" max="23" width="9.109375" style="104" hidden="1"/>
    <col min="24" max="25" width="5.6640625" style="100" hidden="1" customWidth="1"/>
    <col min="26" max="26" width="7.5546875" style="100" hidden="1" customWidth="1"/>
    <col min="27" max="27" width="24.88671875" style="100" hidden="1" customWidth="1"/>
    <col min="28" max="28" width="4.33203125" style="100" hidden="1" customWidth="1"/>
    <col min="29" max="29" width="8.33203125" style="100" hidden="1" customWidth="1"/>
    <col min="30" max="30" width="8.6640625" style="100" hidden="1" customWidth="1"/>
    <col min="31" max="34" width="9.109375" style="100" hidden="1"/>
    <col min="35" max="35" width="9.109375" style="87"/>
    <col min="36" max="37" width="0" style="87" hidden="1" customWidth="1"/>
    <col min="38" max="16384" width="9.109375" style="87"/>
  </cols>
  <sheetData>
    <row r="1" spans="1:37">
      <c r="A1" s="90" t="s">
        <v>113</v>
      </c>
      <c r="B1" s="87"/>
      <c r="C1" s="87"/>
      <c r="D1" s="87"/>
      <c r="E1" s="90" t="s">
        <v>114</v>
      </c>
      <c r="F1" s="87"/>
      <c r="G1" s="2"/>
      <c r="H1" s="87"/>
      <c r="I1" s="87"/>
      <c r="J1" s="2"/>
      <c r="K1" s="88"/>
      <c r="L1" s="87"/>
      <c r="M1" s="87"/>
      <c r="N1" s="87"/>
      <c r="O1" s="87"/>
      <c r="P1" s="87"/>
      <c r="Q1" s="89"/>
      <c r="R1" s="89"/>
      <c r="S1" s="89"/>
      <c r="T1" s="87"/>
      <c r="U1" s="87"/>
      <c r="V1" s="87"/>
      <c r="W1" s="87"/>
      <c r="X1" s="87"/>
      <c r="Y1" s="87"/>
      <c r="Z1" s="84" t="s">
        <v>4</v>
      </c>
      <c r="AA1" s="141" t="s">
        <v>5</v>
      </c>
      <c r="AB1" s="84" t="s">
        <v>6</v>
      </c>
      <c r="AC1" s="84" t="s">
        <v>7</v>
      </c>
      <c r="AD1" s="84" t="s">
        <v>8</v>
      </c>
      <c r="AE1" s="120" t="s">
        <v>9</v>
      </c>
      <c r="AF1" s="121" t="s">
        <v>10</v>
      </c>
      <c r="AG1" s="87"/>
      <c r="AH1" s="87"/>
    </row>
    <row r="2" spans="1:37">
      <c r="A2" s="90" t="s">
        <v>11</v>
      </c>
      <c r="B2" s="87"/>
      <c r="C2" s="87"/>
      <c r="D2" s="87"/>
      <c r="E2" s="90" t="s">
        <v>115</v>
      </c>
      <c r="F2" s="87"/>
      <c r="G2" s="2"/>
      <c r="H2" s="105"/>
      <c r="I2" s="87"/>
      <c r="J2" s="2"/>
      <c r="K2" s="88"/>
      <c r="L2" s="87"/>
      <c r="M2" s="87"/>
      <c r="N2" s="87"/>
      <c r="O2" s="87"/>
      <c r="P2" s="87"/>
      <c r="Q2" s="89"/>
      <c r="R2" s="89"/>
      <c r="S2" s="89"/>
      <c r="T2" s="87"/>
      <c r="U2" s="87"/>
      <c r="V2" s="87"/>
      <c r="W2" s="87"/>
      <c r="X2" s="87"/>
      <c r="Y2" s="87"/>
      <c r="Z2" s="84" t="s">
        <v>12</v>
      </c>
      <c r="AA2" s="85" t="s">
        <v>13</v>
      </c>
      <c r="AB2" s="85" t="s">
        <v>14</v>
      </c>
      <c r="AC2" s="85"/>
      <c r="AD2" s="86"/>
      <c r="AE2" s="120">
        <v>1</v>
      </c>
      <c r="AF2" s="122">
        <v>123.5</v>
      </c>
      <c r="AG2" s="87"/>
      <c r="AH2" s="87"/>
    </row>
    <row r="3" spans="1:37">
      <c r="A3" s="90" t="s">
        <v>15</v>
      </c>
      <c r="B3" s="87"/>
      <c r="C3" s="87"/>
      <c r="D3" s="87"/>
      <c r="E3" s="90" t="s">
        <v>116</v>
      </c>
      <c r="F3" s="87"/>
      <c r="G3" s="2"/>
      <c r="H3" s="87"/>
      <c r="I3" s="87"/>
      <c r="J3" s="2"/>
      <c r="K3" s="88"/>
      <c r="L3" s="87"/>
      <c r="M3" s="87"/>
      <c r="N3" s="87"/>
      <c r="O3" s="87"/>
      <c r="P3" s="87"/>
      <c r="Q3" s="89"/>
      <c r="R3" s="89"/>
      <c r="S3" s="89"/>
      <c r="T3" s="87"/>
      <c r="U3" s="87"/>
      <c r="V3" s="87"/>
      <c r="W3" s="87"/>
      <c r="X3" s="87"/>
      <c r="Y3" s="87"/>
      <c r="Z3" s="84" t="s">
        <v>16</v>
      </c>
      <c r="AA3" s="85" t="s">
        <v>17</v>
      </c>
      <c r="AB3" s="85" t="s">
        <v>14</v>
      </c>
      <c r="AC3" s="85" t="s">
        <v>18</v>
      </c>
      <c r="AD3" s="86" t="s">
        <v>19</v>
      </c>
      <c r="AE3" s="120">
        <v>2</v>
      </c>
      <c r="AF3" s="123">
        <v>123.46</v>
      </c>
      <c r="AG3" s="87"/>
      <c r="AH3" s="87"/>
    </row>
    <row r="4" spans="1:37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9"/>
      <c r="R4" s="89"/>
      <c r="S4" s="89"/>
      <c r="T4" s="87"/>
      <c r="U4" s="87"/>
      <c r="V4" s="87"/>
      <c r="W4" s="87"/>
      <c r="X4" s="87"/>
      <c r="Y4" s="87"/>
      <c r="Z4" s="84" t="s">
        <v>20</v>
      </c>
      <c r="AA4" s="85" t="s">
        <v>21</v>
      </c>
      <c r="AB4" s="85" t="s">
        <v>14</v>
      </c>
      <c r="AC4" s="85"/>
      <c r="AD4" s="86"/>
      <c r="AE4" s="120">
        <v>3</v>
      </c>
      <c r="AF4" s="124">
        <v>123.45699999999999</v>
      </c>
      <c r="AG4" s="87"/>
      <c r="AH4" s="87"/>
    </row>
    <row r="5" spans="1:37">
      <c r="A5" s="90" t="s">
        <v>117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9"/>
      <c r="R5" s="89"/>
      <c r="S5" s="89"/>
      <c r="T5" s="87"/>
      <c r="U5" s="87"/>
      <c r="V5" s="87"/>
      <c r="W5" s="87"/>
      <c r="X5" s="87"/>
      <c r="Y5" s="87"/>
      <c r="Z5" s="84" t="s">
        <v>22</v>
      </c>
      <c r="AA5" s="85" t="s">
        <v>17</v>
      </c>
      <c r="AB5" s="85" t="s">
        <v>14</v>
      </c>
      <c r="AC5" s="85" t="s">
        <v>18</v>
      </c>
      <c r="AD5" s="86" t="s">
        <v>19</v>
      </c>
      <c r="AE5" s="120">
        <v>4</v>
      </c>
      <c r="AF5" s="125">
        <v>123.4567</v>
      </c>
      <c r="AG5" s="87"/>
      <c r="AH5" s="87"/>
    </row>
    <row r="6" spans="1:37">
      <c r="A6" s="90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9"/>
      <c r="R6" s="89"/>
      <c r="S6" s="89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120" t="s">
        <v>23</v>
      </c>
      <c r="AF6" s="123">
        <v>123.46</v>
      </c>
      <c r="AG6" s="87"/>
      <c r="AH6" s="87"/>
    </row>
    <row r="7" spans="1:37">
      <c r="A7" s="90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9"/>
      <c r="R7" s="89"/>
      <c r="S7" s="89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</row>
    <row r="8" spans="1:37" ht="13.8">
      <c r="A8" s="87"/>
      <c r="B8" s="1"/>
      <c r="C8" s="105"/>
      <c r="D8" s="91" t="str">
        <f>CONCATENATE(AA2," ",AB2," ",AC2," ",AD2)</f>
        <v xml:space="preserve">Prehľad rozpočtových nákladov v EUR  </v>
      </c>
      <c r="E8" s="89"/>
      <c r="F8" s="87"/>
      <c r="G8" s="2"/>
      <c r="H8" s="2"/>
      <c r="I8" s="2"/>
      <c r="J8" s="2"/>
      <c r="K8" s="88"/>
      <c r="L8" s="88"/>
      <c r="M8" s="89"/>
      <c r="N8" s="89"/>
      <c r="O8" s="87"/>
      <c r="P8" s="87"/>
      <c r="Q8" s="89"/>
      <c r="R8" s="89"/>
      <c r="S8" s="89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</row>
    <row r="9" spans="1:37">
      <c r="A9" s="92" t="s">
        <v>24</v>
      </c>
      <c r="B9" s="92" t="s">
        <v>25</v>
      </c>
      <c r="C9" s="92" t="s">
        <v>26</v>
      </c>
      <c r="D9" s="92" t="s">
        <v>27</v>
      </c>
      <c r="E9" s="92" t="s">
        <v>28</v>
      </c>
      <c r="F9" s="92" t="s">
        <v>29</v>
      </c>
      <c r="G9" s="92" t="s">
        <v>30</v>
      </c>
      <c r="H9" s="92" t="s">
        <v>31</v>
      </c>
      <c r="I9" s="92" t="s">
        <v>32</v>
      </c>
      <c r="J9" s="92" t="s">
        <v>33</v>
      </c>
      <c r="K9" s="107" t="s">
        <v>34</v>
      </c>
      <c r="L9" s="108"/>
      <c r="M9" s="109" t="s">
        <v>35</v>
      </c>
      <c r="N9" s="108"/>
      <c r="O9" s="92" t="s">
        <v>3</v>
      </c>
      <c r="P9" s="110" t="s">
        <v>36</v>
      </c>
      <c r="Q9" s="92" t="s">
        <v>28</v>
      </c>
      <c r="R9" s="92" t="s">
        <v>28</v>
      </c>
      <c r="S9" s="110" t="s">
        <v>28</v>
      </c>
      <c r="T9" s="112" t="s">
        <v>37</v>
      </c>
      <c r="U9" s="113" t="s">
        <v>38</v>
      </c>
      <c r="V9" s="114" t="s">
        <v>39</v>
      </c>
      <c r="W9" s="92" t="s">
        <v>40</v>
      </c>
      <c r="X9" s="92" t="s">
        <v>41</v>
      </c>
      <c r="Y9" s="92" t="s">
        <v>42</v>
      </c>
      <c r="Z9" s="126" t="s">
        <v>43</v>
      </c>
      <c r="AA9" s="126" t="s">
        <v>44</v>
      </c>
      <c r="AB9" s="92" t="s">
        <v>39</v>
      </c>
      <c r="AC9" s="92" t="s">
        <v>45</v>
      </c>
      <c r="AD9" s="92" t="s">
        <v>46</v>
      </c>
      <c r="AE9" s="127" t="s">
        <v>47</v>
      </c>
      <c r="AF9" s="127" t="s">
        <v>48</v>
      </c>
      <c r="AG9" s="127" t="s">
        <v>28</v>
      </c>
      <c r="AH9" s="127" t="s">
        <v>49</v>
      </c>
      <c r="AJ9" s="87" t="s">
        <v>132</v>
      </c>
      <c r="AK9" s="87" t="s">
        <v>134</v>
      </c>
    </row>
    <row r="10" spans="1:37">
      <c r="A10" s="94" t="s">
        <v>50</v>
      </c>
      <c r="B10" s="94" t="s">
        <v>51</v>
      </c>
      <c r="C10" s="106"/>
      <c r="D10" s="94" t="s">
        <v>52</v>
      </c>
      <c r="E10" s="94" t="s">
        <v>53</v>
      </c>
      <c r="F10" s="94" t="s">
        <v>54</v>
      </c>
      <c r="G10" s="94" t="s">
        <v>55</v>
      </c>
      <c r="H10" s="94" t="s">
        <v>56</v>
      </c>
      <c r="I10" s="94" t="s">
        <v>57</v>
      </c>
      <c r="J10" s="94"/>
      <c r="K10" s="94" t="s">
        <v>30</v>
      </c>
      <c r="L10" s="94" t="s">
        <v>33</v>
      </c>
      <c r="M10" s="111" t="s">
        <v>30</v>
      </c>
      <c r="N10" s="94" t="s">
        <v>33</v>
      </c>
      <c r="O10" s="94" t="s">
        <v>58</v>
      </c>
      <c r="P10" s="111"/>
      <c r="Q10" s="94" t="s">
        <v>59</v>
      </c>
      <c r="R10" s="94" t="s">
        <v>60</v>
      </c>
      <c r="S10" s="111" t="s">
        <v>61</v>
      </c>
      <c r="T10" s="115" t="s">
        <v>62</v>
      </c>
      <c r="U10" s="116" t="s">
        <v>63</v>
      </c>
      <c r="V10" s="117" t="s">
        <v>64</v>
      </c>
      <c r="W10" s="118"/>
      <c r="X10" s="119"/>
      <c r="Y10" s="119"/>
      <c r="Z10" s="128" t="s">
        <v>65</v>
      </c>
      <c r="AA10" s="128" t="s">
        <v>50</v>
      </c>
      <c r="AB10" s="94" t="s">
        <v>66</v>
      </c>
      <c r="AC10" s="119"/>
      <c r="AD10" s="119"/>
      <c r="AE10" s="129"/>
      <c r="AF10" s="129"/>
      <c r="AG10" s="129"/>
      <c r="AH10" s="129"/>
      <c r="AJ10" s="87" t="s">
        <v>133</v>
      </c>
      <c r="AK10" s="87" t="s">
        <v>135</v>
      </c>
    </row>
    <row r="12" spans="1:37">
      <c r="B12" s="140" t="s">
        <v>136</v>
      </c>
    </row>
    <row r="13" spans="1:37">
      <c r="B13" s="97" t="s">
        <v>137</v>
      </c>
    </row>
    <row r="14" spans="1:37" ht="20.399999999999999">
      <c r="A14" s="95">
        <v>1</v>
      </c>
      <c r="B14" s="96" t="s">
        <v>138</v>
      </c>
      <c r="C14" s="97" t="s">
        <v>139</v>
      </c>
      <c r="D14" s="98" t="s">
        <v>140</v>
      </c>
      <c r="E14" s="99">
        <v>55</v>
      </c>
      <c r="F14" s="100" t="s">
        <v>141</v>
      </c>
      <c r="L14" s="102">
        <f t="shared" ref="L14:L39" si="0">E14*K14</f>
        <v>0</v>
      </c>
      <c r="N14" s="99">
        <f t="shared" ref="N14:N39" si="1">E14*M14</f>
        <v>0</v>
      </c>
      <c r="O14" s="100">
        <v>20</v>
      </c>
      <c r="P14" s="100" t="s">
        <v>142</v>
      </c>
      <c r="V14" s="103" t="s">
        <v>104</v>
      </c>
      <c r="X14" s="97" t="s">
        <v>143</v>
      </c>
      <c r="Y14" s="97" t="s">
        <v>139</v>
      </c>
      <c r="Z14" s="100" t="s">
        <v>144</v>
      </c>
      <c r="AB14" s="100">
        <v>1</v>
      </c>
      <c r="AC14" s="100" t="s">
        <v>145</v>
      </c>
      <c r="AJ14" s="87" t="s">
        <v>146</v>
      </c>
      <c r="AK14" s="87" t="s">
        <v>147</v>
      </c>
    </row>
    <row r="15" spans="1:37">
      <c r="A15" s="95">
        <v>2</v>
      </c>
      <c r="B15" s="96" t="s">
        <v>148</v>
      </c>
      <c r="C15" s="97" t="s">
        <v>149</v>
      </c>
      <c r="D15" s="98" t="s">
        <v>150</v>
      </c>
      <c r="E15" s="99">
        <v>2.6150000000000002</v>
      </c>
      <c r="F15" s="100" t="s">
        <v>151</v>
      </c>
      <c r="K15" s="102">
        <v>0.61312999999999995</v>
      </c>
      <c r="L15" s="102">
        <f t="shared" si="0"/>
        <v>1.60333495</v>
      </c>
      <c r="N15" s="99">
        <f t="shared" si="1"/>
        <v>0</v>
      </c>
      <c r="O15" s="100">
        <v>20</v>
      </c>
      <c r="P15" s="100" t="s">
        <v>142</v>
      </c>
      <c r="V15" s="103" t="s">
        <v>104</v>
      </c>
      <c r="W15" s="104">
        <v>256.07600000000002</v>
      </c>
      <c r="X15" s="97" t="s">
        <v>152</v>
      </c>
      <c r="Y15" s="97" t="s">
        <v>149</v>
      </c>
      <c r="Z15" s="100" t="s">
        <v>153</v>
      </c>
      <c r="AB15" s="100">
        <v>1</v>
      </c>
      <c r="AC15" s="100" t="s">
        <v>145</v>
      </c>
      <c r="AJ15" s="87" t="s">
        <v>146</v>
      </c>
      <c r="AK15" s="87" t="s">
        <v>147</v>
      </c>
    </row>
    <row r="16" spans="1:37">
      <c r="A16" s="95">
        <v>3</v>
      </c>
      <c r="B16" s="96" t="s">
        <v>138</v>
      </c>
      <c r="C16" s="97" t="s">
        <v>154</v>
      </c>
      <c r="D16" s="98" t="s">
        <v>155</v>
      </c>
      <c r="E16" s="99">
        <v>24</v>
      </c>
      <c r="F16" s="100" t="s">
        <v>156</v>
      </c>
      <c r="L16" s="102">
        <f t="shared" si="0"/>
        <v>0</v>
      </c>
      <c r="M16" s="99">
        <v>0.23</v>
      </c>
      <c r="N16" s="99">
        <f t="shared" si="1"/>
        <v>5.5200000000000005</v>
      </c>
      <c r="O16" s="100">
        <v>20</v>
      </c>
      <c r="P16" s="100" t="s">
        <v>142</v>
      </c>
      <c r="V16" s="103" t="s">
        <v>104</v>
      </c>
      <c r="W16" s="104">
        <v>5.6879999999999997</v>
      </c>
      <c r="X16" s="97" t="s">
        <v>157</v>
      </c>
      <c r="Y16" s="97" t="s">
        <v>154</v>
      </c>
      <c r="Z16" s="100" t="s">
        <v>158</v>
      </c>
      <c r="AB16" s="100">
        <v>1</v>
      </c>
      <c r="AC16" s="100" t="s">
        <v>145</v>
      </c>
      <c r="AJ16" s="87" t="s">
        <v>146</v>
      </c>
      <c r="AK16" s="87" t="s">
        <v>147</v>
      </c>
    </row>
    <row r="17" spans="1:37" ht="20.399999999999999">
      <c r="A17" s="95">
        <v>4</v>
      </c>
      <c r="B17" s="96" t="s">
        <v>159</v>
      </c>
      <c r="C17" s="97" t="s">
        <v>160</v>
      </c>
      <c r="D17" s="98" t="s">
        <v>161</v>
      </c>
      <c r="E17" s="99">
        <v>37.200000000000003</v>
      </c>
      <c r="F17" s="100" t="s">
        <v>156</v>
      </c>
      <c r="L17" s="102">
        <f t="shared" si="0"/>
        <v>0</v>
      </c>
      <c r="M17" s="99">
        <v>0.18099999999999999</v>
      </c>
      <c r="N17" s="99">
        <f t="shared" si="1"/>
        <v>6.7332000000000001</v>
      </c>
      <c r="O17" s="100">
        <v>20</v>
      </c>
      <c r="P17" s="100" t="s">
        <v>142</v>
      </c>
      <c r="V17" s="103" t="s">
        <v>104</v>
      </c>
      <c r="W17" s="104">
        <v>13.95</v>
      </c>
      <c r="X17" s="97" t="s">
        <v>162</v>
      </c>
      <c r="Y17" s="97" t="s">
        <v>160</v>
      </c>
      <c r="Z17" s="100" t="s">
        <v>158</v>
      </c>
      <c r="AB17" s="100">
        <v>1</v>
      </c>
      <c r="AC17" s="100" t="s">
        <v>145</v>
      </c>
      <c r="AJ17" s="87" t="s">
        <v>146</v>
      </c>
      <c r="AK17" s="87" t="s">
        <v>147</v>
      </c>
    </row>
    <row r="18" spans="1:37">
      <c r="A18" s="95">
        <v>5</v>
      </c>
      <c r="B18" s="96" t="s">
        <v>138</v>
      </c>
      <c r="C18" s="97" t="s">
        <v>163</v>
      </c>
      <c r="D18" s="98" t="s">
        <v>164</v>
      </c>
      <c r="E18" s="99">
        <v>3</v>
      </c>
      <c r="F18" s="100" t="s">
        <v>165</v>
      </c>
      <c r="K18" s="102">
        <v>3.31E-3</v>
      </c>
      <c r="L18" s="102">
        <f t="shared" si="0"/>
        <v>9.9299999999999996E-3</v>
      </c>
      <c r="N18" s="99">
        <f t="shared" si="1"/>
        <v>0</v>
      </c>
      <c r="O18" s="100">
        <v>20</v>
      </c>
      <c r="P18" s="100" t="s">
        <v>142</v>
      </c>
      <c r="V18" s="103" t="s">
        <v>104</v>
      </c>
      <c r="W18" s="104">
        <v>2.0790000000000002</v>
      </c>
      <c r="X18" s="97" t="s">
        <v>166</v>
      </c>
      <c r="Y18" s="97" t="s">
        <v>163</v>
      </c>
      <c r="Z18" s="100" t="s">
        <v>153</v>
      </c>
      <c r="AB18" s="100">
        <v>1</v>
      </c>
      <c r="AC18" s="100" t="s">
        <v>145</v>
      </c>
      <c r="AJ18" s="87" t="s">
        <v>146</v>
      </c>
      <c r="AK18" s="87" t="s">
        <v>147</v>
      </c>
    </row>
    <row r="19" spans="1:37">
      <c r="A19" s="95">
        <v>6</v>
      </c>
      <c r="B19" s="96" t="s">
        <v>138</v>
      </c>
      <c r="C19" s="97" t="s">
        <v>167</v>
      </c>
      <c r="D19" s="98" t="s">
        <v>168</v>
      </c>
      <c r="E19" s="99">
        <v>1</v>
      </c>
      <c r="F19" s="100" t="s">
        <v>165</v>
      </c>
      <c r="K19" s="102">
        <v>5.5160000000000001E-2</v>
      </c>
      <c r="L19" s="102">
        <f t="shared" si="0"/>
        <v>5.5160000000000001E-2</v>
      </c>
      <c r="N19" s="99">
        <f t="shared" si="1"/>
        <v>0</v>
      </c>
      <c r="O19" s="100">
        <v>20</v>
      </c>
      <c r="P19" s="100" t="s">
        <v>142</v>
      </c>
      <c r="V19" s="103" t="s">
        <v>104</v>
      </c>
      <c r="W19" s="104">
        <v>0.74</v>
      </c>
      <c r="X19" s="97" t="s">
        <v>169</v>
      </c>
      <c r="Y19" s="97" t="s">
        <v>167</v>
      </c>
      <c r="Z19" s="100" t="s">
        <v>153</v>
      </c>
      <c r="AB19" s="100">
        <v>1</v>
      </c>
      <c r="AC19" s="100" t="s">
        <v>145</v>
      </c>
      <c r="AJ19" s="87" t="s">
        <v>146</v>
      </c>
      <c r="AK19" s="87" t="s">
        <v>147</v>
      </c>
    </row>
    <row r="20" spans="1:37">
      <c r="A20" s="95">
        <v>7</v>
      </c>
      <c r="B20" s="96" t="s">
        <v>170</v>
      </c>
      <c r="C20" s="97" t="s">
        <v>171</v>
      </c>
      <c r="D20" s="98" t="s">
        <v>172</v>
      </c>
      <c r="E20" s="99">
        <v>20</v>
      </c>
      <c r="F20" s="100" t="s">
        <v>173</v>
      </c>
      <c r="L20" s="102">
        <f t="shared" si="0"/>
        <v>0</v>
      </c>
      <c r="N20" s="99">
        <f t="shared" si="1"/>
        <v>0</v>
      </c>
      <c r="O20" s="100">
        <v>20</v>
      </c>
      <c r="P20" s="100" t="s">
        <v>142</v>
      </c>
      <c r="V20" s="103" t="s">
        <v>104</v>
      </c>
      <c r="W20" s="104">
        <v>30.96</v>
      </c>
      <c r="X20" s="97" t="s">
        <v>174</v>
      </c>
      <c r="Y20" s="97" t="s">
        <v>171</v>
      </c>
      <c r="Z20" s="100" t="s">
        <v>153</v>
      </c>
      <c r="AB20" s="100">
        <v>1</v>
      </c>
      <c r="AC20" s="100" t="s">
        <v>145</v>
      </c>
      <c r="AJ20" s="87" t="s">
        <v>146</v>
      </c>
      <c r="AK20" s="87" t="s">
        <v>147</v>
      </c>
    </row>
    <row r="21" spans="1:37">
      <c r="A21" s="95">
        <v>8</v>
      </c>
      <c r="B21" s="96" t="s">
        <v>138</v>
      </c>
      <c r="C21" s="97" t="s">
        <v>175</v>
      </c>
      <c r="D21" s="98" t="s">
        <v>176</v>
      </c>
      <c r="E21" s="99">
        <v>317.7</v>
      </c>
      <c r="F21" s="100" t="s">
        <v>173</v>
      </c>
      <c r="L21" s="102">
        <f t="shared" si="0"/>
        <v>0</v>
      </c>
      <c r="N21" s="99">
        <f t="shared" si="1"/>
        <v>0</v>
      </c>
      <c r="O21" s="100">
        <v>20</v>
      </c>
      <c r="P21" s="100" t="s">
        <v>142</v>
      </c>
      <c r="V21" s="103" t="s">
        <v>104</v>
      </c>
      <c r="W21" s="104">
        <v>11.12</v>
      </c>
      <c r="X21" s="97" t="s">
        <v>177</v>
      </c>
      <c r="Y21" s="97" t="s">
        <v>175</v>
      </c>
      <c r="Z21" s="100" t="s">
        <v>153</v>
      </c>
      <c r="AB21" s="100">
        <v>1</v>
      </c>
      <c r="AC21" s="100" t="s">
        <v>145</v>
      </c>
      <c r="AJ21" s="87" t="s">
        <v>146</v>
      </c>
      <c r="AK21" s="87" t="s">
        <v>147</v>
      </c>
    </row>
    <row r="22" spans="1:37">
      <c r="A22" s="95">
        <v>9</v>
      </c>
      <c r="B22" s="96" t="s">
        <v>138</v>
      </c>
      <c r="C22" s="97" t="s">
        <v>178</v>
      </c>
      <c r="D22" s="98" t="s">
        <v>179</v>
      </c>
      <c r="E22" s="99">
        <v>352.09800000000001</v>
      </c>
      <c r="F22" s="100" t="s">
        <v>173</v>
      </c>
      <c r="L22" s="102">
        <f t="shared" si="0"/>
        <v>0</v>
      </c>
      <c r="N22" s="99">
        <f t="shared" si="1"/>
        <v>0</v>
      </c>
      <c r="O22" s="100">
        <v>20</v>
      </c>
      <c r="P22" s="100" t="s">
        <v>142</v>
      </c>
      <c r="V22" s="103" t="s">
        <v>104</v>
      </c>
      <c r="W22" s="104">
        <v>786.23500000000001</v>
      </c>
      <c r="X22" s="97" t="s">
        <v>180</v>
      </c>
      <c r="Y22" s="97" t="s">
        <v>178</v>
      </c>
      <c r="Z22" s="100" t="s">
        <v>153</v>
      </c>
      <c r="AB22" s="100">
        <v>1</v>
      </c>
      <c r="AC22" s="100" t="s">
        <v>145</v>
      </c>
      <c r="AJ22" s="87" t="s">
        <v>146</v>
      </c>
      <c r="AK22" s="87" t="s">
        <v>147</v>
      </c>
    </row>
    <row r="23" spans="1:37">
      <c r="A23" s="95">
        <v>10</v>
      </c>
      <c r="B23" s="96" t="s">
        <v>138</v>
      </c>
      <c r="C23" s="97" t="s">
        <v>181</v>
      </c>
      <c r="D23" s="98" t="s">
        <v>182</v>
      </c>
      <c r="E23" s="99">
        <v>105.629</v>
      </c>
      <c r="F23" s="100" t="s">
        <v>173</v>
      </c>
      <c r="L23" s="102">
        <f t="shared" si="0"/>
        <v>0</v>
      </c>
      <c r="N23" s="99">
        <f t="shared" si="1"/>
        <v>0</v>
      </c>
      <c r="O23" s="100">
        <v>20</v>
      </c>
      <c r="P23" s="100" t="s">
        <v>142</v>
      </c>
      <c r="V23" s="103" t="s">
        <v>104</v>
      </c>
      <c r="W23" s="104">
        <v>10.246</v>
      </c>
      <c r="X23" s="97" t="s">
        <v>183</v>
      </c>
      <c r="Y23" s="97" t="s">
        <v>181</v>
      </c>
      <c r="Z23" s="100" t="s">
        <v>153</v>
      </c>
      <c r="AB23" s="100">
        <v>1</v>
      </c>
      <c r="AC23" s="100" t="s">
        <v>145</v>
      </c>
      <c r="AJ23" s="87" t="s">
        <v>146</v>
      </c>
      <c r="AK23" s="87" t="s">
        <v>147</v>
      </c>
    </row>
    <row r="24" spans="1:37">
      <c r="A24" s="95">
        <v>11</v>
      </c>
      <c r="B24" s="96" t="s">
        <v>170</v>
      </c>
      <c r="C24" s="97" t="s">
        <v>184</v>
      </c>
      <c r="D24" s="98" t="s">
        <v>185</v>
      </c>
      <c r="E24" s="99">
        <v>3904.61</v>
      </c>
      <c r="F24" s="100" t="s">
        <v>173</v>
      </c>
      <c r="L24" s="102">
        <f t="shared" si="0"/>
        <v>0</v>
      </c>
      <c r="N24" s="99">
        <f t="shared" si="1"/>
        <v>0</v>
      </c>
      <c r="O24" s="100">
        <v>20</v>
      </c>
      <c r="P24" s="100" t="s">
        <v>142</v>
      </c>
      <c r="V24" s="103" t="s">
        <v>104</v>
      </c>
      <c r="W24" s="104">
        <v>1226.048</v>
      </c>
      <c r="X24" s="97" t="s">
        <v>186</v>
      </c>
      <c r="Y24" s="97" t="s">
        <v>184</v>
      </c>
      <c r="Z24" s="100" t="s">
        <v>153</v>
      </c>
      <c r="AB24" s="100">
        <v>1</v>
      </c>
      <c r="AC24" s="100" t="s">
        <v>145</v>
      </c>
      <c r="AJ24" s="87" t="s">
        <v>146</v>
      </c>
      <c r="AK24" s="87" t="s">
        <v>147</v>
      </c>
    </row>
    <row r="25" spans="1:37">
      <c r="A25" s="95">
        <v>12</v>
      </c>
      <c r="B25" s="96" t="s">
        <v>138</v>
      </c>
      <c r="C25" s="97" t="s">
        <v>187</v>
      </c>
      <c r="D25" s="98" t="s">
        <v>188</v>
      </c>
      <c r="E25" s="99">
        <v>1171.383</v>
      </c>
      <c r="F25" s="100" t="s">
        <v>173</v>
      </c>
      <c r="L25" s="102">
        <f t="shared" si="0"/>
        <v>0</v>
      </c>
      <c r="N25" s="99">
        <f t="shared" si="1"/>
        <v>0</v>
      </c>
      <c r="O25" s="100">
        <v>20</v>
      </c>
      <c r="P25" s="100" t="s">
        <v>142</v>
      </c>
      <c r="V25" s="103" t="s">
        <v>104</v>
      </c>
      <c r="W25" s="104">
        <v>98.396000000000001</v>
      </c>
      <c r="X25" s="97" t="s">
        <v>189</v>
      </c>
      <c r="Y25" s="97" t="s">
        <v>187</v>
      </c>
      <c r="Z25" s="100" t="s">
        <v>153</v>
      </c>
      <c r="AB25" s="100">
        <v>1</v>
      </c>
      <c r="AC25" s="100" t="s">
        <v>145</v>
      </c>
      <c r="AJ25" s="87" t="s">
        <v>146</v>
      </c>
      <c r="AK25" s="87" t="s">
        <v>147</v>
      </c>
    </row>
    <row r="26" spans="1:37">
      <c r="A26" s="95">
        <v>13</v>
      </c>
      <c r="B26" s="96" t="s">
        <v>138</v>
      </c>
      <c r="C26" s="97" t="s">
        <v>190</v>
      </c>
      <c r="D26" s="98" t="s">
        <v>191</v>
      </c>
      <c r="E26" s="99">
        <v>682.37</v>
      </c>
      <c r="F26" s="100" t="s">
        <v>173</v>
      </c>
      <c r="K26" s="102">
        <v>1.044E-2</v>
      </c>
      <c r="L26" s="102">
        <f t="shared" si="0"/>
        <v>7.1239428</v>
      </c>
      <c r="N26" s="99">
        <f t="shared" si="1"/>
        <v>0</v>
      </c>
      <c r="O26" s="100">
        <v>20</v>
      </c>
      <c r="P26" s="100" t="s">
        <v>142</v>
      </c>
      <c r="V26" s="103" t="s">
        <v>104</v>
      </c>
      <c r="W26" s="104">
        <v>1143.652</v>
      </c>
      <c r="X26" s="97" t="s">
        <v>192</v>
      </c>
      <c r="Y26" s="97" t="s">
        <v>190</v>
      </c>
      <c r="Z26" s="100" t="s">
        <v>193</v>
      </c>
      <c r="AB26" s="100">
        <v>1</v>
      </c>
      <c r="AC26" s="100" t="s">
        <v>145</v>
      </c>
      <c r="AJ26" s="87" t="s">
        <v>146</v>
      </c>
      <c r="AK26" s="87" t="s">
        <v>147</v>
      </c>
    </row>
    <row r="27" spans="1:37">
      <c r="A27" s="95">
        <v>14</v>
      </c>
      <c r="B27" s="96" t="s">
        <v>138</v>
      </c>
      <c r="C27" s="97" t="s">
        <v>194</v>
      </c>
      <c r="D27" s="98" t="s">
        <v>195</v>
      </c>
      <c r="E27" s="99">
        <v>12</v>
      </c>
      <c r="F27" s="100" t="s">
        <v>165</v>
      </c>
      <c r="K27" s="102">
        <v>1.66E-2</v>
      </c>
      <c r="L27" s="102">
        <f t="shared" si="0"/>
        <v>0.19919999999999999</v>
      </c>
      <c r="N27" s="99">
        <f t="shared" si="1"/>
        <v>0</v>
      </c>
      <c r="O27" s="100">
        <v>20</v>
      </c>
      <c r="P27" s="100" t="s">
        <v>142</v>
      </c>
      <c r="V27" s="103" t="s">
        <v>104</v>
      </c>
      <c r="W27" s="104">
        <v>53.207999999999998</v>
      </c>
      <c r="X27" s="97" t="s">
        <v>196</v>
      </c>
      <c r="Y27" s="97" t="s">
        <v>194</v>
      </c>
      <c r="Z27" s="100" t="s">
        <v>153</v>
      </c>
      <c r="AB27" s="100">
        <v>1</v>
      </c>
      <c r="AC27" s="100" t="s">
        <v>145</v>
      </c>
      <c r="AJ27" s="87" t="s">
        <v>146</v>
      </c>
      <c r="AK27" s="87" t="s">
        <v>147</v>
      </c>
    </row>
    <row r="28" spans="1:37">
      <c r="A28" s="95">
        <v>15</v>
      </c>
      <c r="B28" s="139" t="s">
        <v>197</v>
      </c>
      <c r="C28" s="140" t="s">
        <v>198</v>
      </c>
      <c r="D28" s="98" t="s">
        <v>199</v>
      </c>
      <c r="E28" s="99">
        <v>12</v>
      </c>
      <c r="F28" s="100" t="s">
        <v>165</v>
      </c>
      <c r="L28" s="102">
        <f t="shared" si="0"/>
        <v>0</v>
      </c>
      <c r="N28" s="99">
        <f t="shared" si="1"/>
        <v>0</v>
      </c>
      <c r="O28" s="100">
        <v>20</v>
      </c>
      <c r="P28" s="100" t="s">
        <v>142</v>
      </c>
      <c r="V28" s="103" t="s">
        <v>97</v>
      </c>
      <c r="X28" s="97" t="s">
        <v>198</v>
      </c>
      <c r="Y28" s="97" t="s">
        <v>198</v>
      </c>
      <c r="Z28" s="100" t="s">
        <v>200</v>
      </c>
      <c r="AA28" s="97" t="s">
        <v>201</v>
      </c>
      <c r="AB28" s="100">
        <v>2</v>
      </c>
      <c r="AC28" s="100" t="s">
        <v>145</v>
      </c>
      <c r="AJ28" s="87" t="s">
        <v>202</v>
      </c>
      <c r="AK28" s="87" t="s">
        <v>147</v>
      </c>
    </row>
    <row r="29" spans="1:37">
      <c r="A29" s="95">
        <v>16</v>
      </c>
      <c r="B29" s="96" t="s">
        <v>138</v>
      </c>
      <c r="C29" s="97" t="s">
        <v>203</v>
      </c>
      <c r="D29" s="98" t="s">
        <v>204</v>
      </c>
      <c r="E29" s="99">
        <v>3932.03</v>
      </c>
      <c r="F29" s="100" t="s">
        <v>156</v>
      </c>
      <c r="K29" s="102">
        <v>2.1000000000000001E-4</v>
      </c>
      <c r="L29" s="102">
        <f t="shared" si="0"/>
        <v>0.82572630000000002</v>
      </c>
      <c r="N29" s="99">
        <f t="shared" si="1"/>
        <v>0</v>
      </c>
      <c r="O29" s="100">
        <v>20</v>
      </c>
      <c r="P29" s="100" t="s">
        <v>142</v>
      </c>
      <c r="V29" s="103" t="s">
        <v>104</v>
      </c>
      <c r="W29" s="104">
        <v>927.95899999999995</v>
      </c>
      <c r="X29" s="97" t="s">
        <v>205</v>
      </c>
      <c r="Y29" s="97" t="s">
        <v>203</v>
      </c>
      <c r="Z29" s="100" t="s">
        <v>153</v>
      </c>
      <c r="AB29" s="100">
        <v>1</v>
      </c>
      <c r="AC29" s="100" t="s">
        <v>145</v>
      </c>
      <c r="AJ29" s="87" t="s">
        <v>146</v>
      </c>
      <c r="AK29" s="87" t="s">
        <v>147</v>
      </c>
    </row>
    <row r="30" spans="1:37">
      <c r="A30" s="95">
        <v>17</v>
      </c>
      <c r="B30" s="96" t="s">
        <v>138</v>
      </c>
      <c r="C30" s="97" t="s">
        <v>206</v>
      </c>
      <c r="D30" s="98" t="s">
        <v>207</v>
      </c>
      <c r="E30" s="99">
        <v>423.76</v>
      </c>
      <c r="F30" s="100" t="s">
        <v>156</v>
      </c>
      <c r="K30" s="102">
        <v>6.2E-4</v>
      </c>
      <c r="L30" s="102">
        <f t="shared" si="0"/>
        <v>0.2627312</v>
      </c>
      <c r="N30" s="99">
        <f t="shared" si="1"/>
        <v>0</v>
      </c>
      <c r="O30" s="100">
        <v>20</v>
      </c>
      <c r="P30" s="100" t="s">
        <v>142</v>
      </c>
      <c r="V30" s="103" t="s">
        <v>104</v>
      </c>
      <c r="W30" s="104">
        <v>202.98099999999999</v>
      </c>
      <c r="X30" s="97" t="s">
        <v>208</v>
      </c>
      <c r="Y30" s="97" t="s">
        <v>206</v>
      </c>
      <c r="Z30" s="100" t="s">
        <v>153</v>
      </c>
      <c r="AB30" s="100">
        <v>1</v>
      </c>
      <c r="AC30" s="100" t="s">
        <v>145</v>
      </c>
      <c r="AJ30" s="87" t="s">
        <v>146</v>
      </c>
      <c r="AK30" s="87" t="s">
        <v>147</v>
      </c>
    </row>
    <row r="31" spans="1:37">
      <c r="A31" s="95">
        <v>18</v>
      </c>
      <c r="B31" s="96" t="s">
        <v>138</v>
      </c>
      <c r="C31" s="97" t="s">
        <v>209</v>
      </c>
      <c r="D31" s="98" t="s">
        <v>210</v>
      </c>
      <c r="E31" s="99">
        <v>3932.03</v>
      </c>
      <c r="F31" s="100" t="s">
        <v>156</v>
      </c>
      <c r="L31" s="102">
        <f t="shared" si="0"/>
        <v>0</v>
      </c>
      <c r="N31" s="99">
        <f t="shared" si="1"/>
        <v>0</v>
      </c>
      <c r="O31" s="100">
        <v>20</v>
      </c>
      <c r="P31" s="100" t="s">
        <v>142</v>
      </c>
      <c r="V31" s="103" t="s">
        <v>104</v>
      </c>
      <c r="W31" s="104">
        <v>275.24200000000002</v>
      </c>
      <c r="X31" s="97" t="s">
        <v>211</v>
      </c>
      <c r="Y31" s="97" t="s">
        <v>209</v>
      </c>
      <c r="Z31" s="100" t="s">
        <v>153</v>
      </c>
      <c r="AB31" s="100">
        <v>1</v>
      </c>
      <c r="AC31" s="100" t="s">
        <v>145</v>
      </c>
      <c r="AJ31" s="87" t="s">
        <v>146</v>
      </c>
      <c r="AK31" s="87" t="s">
        <v>147</v>
      </c>
    </row>
    <row r="32" spans="1:37">
      <c r="A32" s="95">
        <v>19</v>
      </c>
      <c r="B32" s="96" t="s">
        <v>138</v>
      </c>
      <c r="C32" s="97" t="s">
        <v>212</v>
      </c>
      <c r="D32" s="98" t="s">
        <v>213</v>
      </c>
      <c r="E32" s="99">
        <v>423.76</v>
      </c>
      <c r="F32" s="100" t="s">
        <v>156</v>
      </c>
      <c r="L32" s="102">
        <f t="shared" si="0"/>
        <v>0</v>
      </c>
      <c r="N32" s="99">
        <f t="shared" si="1"/>
        <v>0</v>
      </c>
      <c r="O32" s="100">
        <v>20</v>
      </c>
      <c r="P32" s="100" t="s">
        <v>142</v>
      </c>
      <c r="V32" s="103" t="s">
        <v>104</v>
      </c>
      <c r="W32" s="104">
        <v>138.57</v>
      </c>
      <c r="X32" s="97" t="s">
        <v>214</v>
      </c>
      <c r="Y32" s="97" t="s">
        <v>212</v>
      </c>
      <c r="Z32" s="100" t="s">
        <v>153</v>
      </c>
      <c r="AB32" s="100">
        <v>1</v>
      </c>
      <c r="AC32" s="100" t="s">
        <v>145</v>
      </c>
      <c r="AJ32" s="87" t="s">
        <v>146</v>
      </c>
      <c r="AK32" s="87" t="s">
        <v>147</v>
      </c>
    </row>
    <row r="33" spans="1:37">
      <c r="A33" s="95">
        <v>20</v>
      </c>
      <c r="B33" s="96" t="s">
        <v>138</v>
      </c>
      <c r="C33" s="97" t="s">
        <v>215</v>
      </c>
      <c r="D33" s="98" t="s">
        <v>216</v>
      </c>
      <c r="E33" s="99">
        <v>3320.2150000000001</v>
      </c>
      <c r="F33" s="100" t="s">
        <v>173</v>
      </c>
      <c r="L33" s="102">
        <f t="shared" si="0"/>
        <v>0</v>
      </c>
      <c r="N33" s="99">
        <f t="shared" si="1"/>
        <v>0</v>
      </c>
      <c r="O33" s="100">
        <v>20</v>
      </c>
      <c r="P33" s="100" t="s">
        <v>142</v>
      </c>
      <c r="V33" s="103" t="s">
        <v>104</v>
      </c>
      <c r="W33" s="104">
        <v>916.37900000000002</v>
      </c>
      <c r="X33" s="97" t="s">
        <v>217</v>
      </c>
      <c r="Y33" s="97" t="s">
        <v>215</v>
      </c>
      <c r="Z33" s="100" t="s">
        <v>153</v>
      </c>
      <c r="AB33" s="100">
        <v>1</v>
      </c>
      <c r="AC33" s="100" t="s">
        <v>145</v>
      </c>
      <c r="AJ33" s="87" t="s">
        <v>146</v>
      </c>
      <c r="AK33" s="87" t="s">
        <v>147</v>
      </c>
    </row>
    <row r="34" spans="1:37">
      <c r="A34" s="95">
        <v>21</v>
      </c>
      <c r="B34" s="139" t="s">
        <v>197</v>
      </c>
      <c r="C34" s="140" t="s">
        <v>218</v>
      </c>
      <c r="D34" s="98" t="s">
        <v>219</v>
      </c>
      <c r="E34" s="99">
        <v>102.75</v>
      </c>
      <c r="F34" s="100" t="s">
        <v>220</v>
      </c>
      <c r="K34" s="102">
        <v>1</v>
      </c>
      <c r="L34" s="102">
        <f t="shared" si="0"/>
        <v>102.75</v>
      </c>
      <c r="N34" s="99">
        <f t="shared" si="1"/>
        <v>0</v>
      </c>
      <c r="O34" s="100">
        <v>20</v>
      </c>
      <c r="P34" s="100" t="s">
        <v>142</v>
      </c>
      <c r="V34" s="103" t="s">
        <v>97</v>
      </c>
      <c r="X34" s="97" t="s">
        <v>218</v>
      </c>
      <c r="Y34" s="97" t="s">
        <v>218</v>
      </c>
      <c r="Z34" s="100" t="s">
        <v>221</v>
      </c>
      <c r="AA34" s="97" t="s">
        <v>222</v>
      </c>
      <c r="AB34" s="100">
        <v>2</v>
      </c>
      <c r="AC34" s="100" t="s">
        <v>145</v>
      </c>
      <c r="AJ34" s="87" t="s">
        <v>202</v>
      </c>
      <c r="AK34" s="87" t="s">
        <v>147</v>
      </c>
    </row>
    <row r="35" spans="1:37">
      <c r="A35" s="95">
        <v>22</v>
      </c>
      <c r="B35" s="96" t="s">
        <v>170</v>
      </c>
      <c r="C35" s="97" t="s">
        <v>223</v>
      </c>
      <c r="D35" s="98" t="s">
        <v>224</v>
      </c>
      <c r="E35" s="99">
        <v>43.875</v>
      </c>
      <c r="F35" s="100" t="s">
        <v>173</v>
      </c>
      <c r="L35" s="102">
        <f t="shared" si="0"/>
        <v>0</v>
      </c>
      <c r="N35" s="99">
        <f t="shared" si="1"/>
        <v>0</v>
      </c>
      <c r="O35" s="100">
        <v>20</v>
      </c>
      <c r="P35" s="100" t="s">
        <v>142</v>
      </c>
      <c r="V35" s="103" t="s">
        <v>104</v>
      </c>
      <c r="W35" s="104">
        <v>88.759</v>
      </c>
      <c r="X35" s="97" t="s">
        <v>225</v>
      </c>
      <c r="Y35" s="97" t="s">
        <v>223</v>
      </c>
      <c r="Z35" s="100" t="s">
        <v>153</v>
      </c>
      <c r="AB35" s="100">
        <v>1</v>
      </c>
      <c r="AC35" s="100" t="s">
        <v>145</v>
      </c>
      <c r="AJ35" s="87" t="s">
        <v>146</v>
      </c>
      <c r="AK35" s="87" t="s">
        <v>147</v>
      </c>
    </row>
    <row r="36" spans="1:37">
      <c r="A36" s="95">
        <v>23</v>
      </c>
      <c r="B36" s="96" t="s">
        <v>170</v>
      </c>
      <c r="C36" s="97" t="s">
        <v>226</v>
      </c>
      <c r="D36" s="98" t="s">
        <v>227</v>
      </c>
      <c r="E36" s="99">
        <v>43.875</v>
      </c>
      <c r="F36" s="100" t="s">
        <v>173</v>
      </c>
      <c r="L36" s="102">
        <f t="shared" si="0"/>
        <v>0</v>
      </c>
      <c r="N36" s="99">
        <f t="shared" si="1"/>
        <v>0</v>
      </c>
      <c r="O36" s="100">
        <v>20</v>
      </c>
      <c r="P36" s="100" t="s">
        <v>142</v>
      </c>
      <c r="V36" s="103" t="s">
        <v>104</v>
      </c>
      <c r="W36" s="104">
        <v>40.232999999999997</v>
      </c>
      <c r="X36" s="97" t="s">
        <v>228</v>
      </c>
      <c r="Y36" s="97" t="s">
        <v>226</v>
      </c>
      <c r="Z36" s="100" t="s">
        <v>153</v>
      </c>
      <c r="AB36" s="100">
        <v>1</v>
      </c>
      <c r="AC36" s="100" t="s">
        <v>145</v>
      </c>
      <c r="AJ36" s="87" t="s">
        <v>146</v>
      </c>
      <c r="AK36" s="87" t="s">
        <v>147</v>
      </c>
    </row>
    <row r="37" spans="1:37" ht="20.399999999999999">
      <c r="A37" s="95">
        <v>24</v>
      </c>
      <c r="B37" s="96" t="s">
        <v>138</v>
      </c>
      <c r="C37" s="97" t="s">
        <v>229</v>
      </c>
      <c r="D37" s="98" t="s">
        <v>230</v>
      </c>
      <c r="E37" s="99">
        <v>1146.4290000000001</v>
      </c>
      <c r="F37" s="100" t="s">
        <v>173</v>
      </c>
      <c r="L37" s="102">
        <f t="shared" si="0"/>
        <v>0</v>
      </c>
      <c r="N37" s="99">
        <f t="shared" si="1"/>
        <v>0</v>
      </c>
      <c r="O37" s="100">
        <v>20</v>
      </c>
      <c r="P37" s="100" t="s">
        <v>142</v>
      </c>
      <c r="V37" s="103" t="s">
        <v>104</v>
      </c>
      <c r="W37" s="104">
        <v>2196.558</v>
      </c>
      <c r="X37" s="97" t="s">
        <v>231</v>
      </c>
      <c r="Y37" s="97" t="s">
        <v>229</v>
      </c>
      <c r="Z37" s="100" t="s">
        <v>153</v>
      </c>
      <c r="AB37" s="100">
        <v>7</v>
      </c>
      <c r="AC37" s="100" t="s">
        <v>145</v>
      </c>
      <c r="AJ37" s="87" t="s">
        <v>146</v>
      </c>
      <c r="AK37" s="87" t="s">
        <v>147</v>
      </c>
    </row>
    <row r="38" spans="1:37">
      <c r="A38" s="95">
        <v>25</v>
      </c>
      <c r="B38" s="96" t="s">
        <v>170</v>
      </c>
      <c r="C38" s="97" t="s">
        <v>232</v>
      </c>
      <c r="D38" s="98" t="s">
        <v>233</v>
      </c>
      <c r="E38" s="99">
        <v>1270.8</v>
      </c>
      <c r="F38" s="100" t="s">
        <v>156</v>
      </c>
      <c r="L38" s="102">
        <f t="shared" si="0"/>
        <v>0</v>
      </c>
      <c r="N38" s="99">
        <f t="shared" si="1"/>
        <v>0</v>
      </c>
      <c r="O38" s="100">
        <v>20</v>
      </c>
      <c r="P38" s="100" t="s">
        <v>142</v>
      </c>
      <c r="V38" s="103" t="s">
        <v>104</v>
      </c>
      <c r="W38" s="104">
        <v>47.02</v>
      </c>
      <c r="X38" s="97" t="s">
        <v>234</v>
      </c>
      <c r="Y38" s="97" t="s">
        <v>232</v>
      </c>
      <c r="Z38" s="100" t="s">
        <v>153</v>
      </c>
      <c r="AB38" s="100">
        <v>1</v>
      </c>
      <c r="AC38" s="100" t="s">
        <v>145</v>
      </c>
      <c r="AJ38" s="87" t="s">
        <v>146</v>
      </c>
      <c r="AK38" s="87" t="s">
        <v>147</v>
      </c>
    </row>
    <row r="39" spans="1:37">
      <c r="A39" s="95">
        <v>26</v>
      </c>
      <c r="B39" s="96" t="s">
        <v>235</v>
      </c>
      <c r="C39" s="97" t="s">
        <v>236</v>
      </c>
      <c r="D39" s="98" t="s">
        <v>237</v>
      </c>
      <c r="E39" s="99">
        <v>4480</v>
      </c>
      <c r="F39" s="100" t="s">
        <v>156</v>
      </c>
      <c r="L39" s="102">
        <f t="shared" si="0"/>
        <v>0</v>
      </c>
      <c r="N39" s="99">
        <f t="shared" si="1"/>
        <v>0</v>
      </c>
      <c r="O39" s="100">
        <v>20</v>
      </c>
      <c r="P39" s="100" t="s">
        <v>142</v>
      </c>
      <c r="V39" s="103" t="s">
        <v>104</v>
      </c>
      <c r="W39" s="104">
        <v>519.67999999999995</v>
      </c>
      <c r="X39" s="97" t="s">
        <v>238</v>
      </c>
      <c r="Y39" s="97" t="s">
        <v>236</v>
      </c>
      <c r="Z39" s="100" t="s">
        <v>153</v>
      </c>
      <c r="AB39" s="100">
        <v>1</v>
      </c>
      <c r="AC39" s="100" t="s">
        <v>145</v>
      </c>
      <c r="AJ39" s="87" t="s">
        <v>146</v>
      </c>
      <c r="AK39" s="87" t="s">
        <v>147</v>
      </c>
    </row>
    <row r="40" spans="1:37">
      <c r="D40" s="142" t="s">
        <v>239</v>
      </c>
      <c r="E40" s="143">
        <f>J40</f>
        <v>0</v>
      </c>
      <c r="H40" s="143"/>
      <c r="I40" s="143"/>
      <c r="J40" s="143"/>
      <c r="L40" s="144">
        <f>SUM(L12:L39)</f>
        <v>112.83002525000001</v>
      </c>
      <c r="N40" s="145">
        <f>SUM(N12:N39)</f>
        <v>12.2532</v>
      </c>
      <c r="W40" s="104">
        <f>SUM(W12:W39)</f>
        <v>8991.7790000000005</v>
      </c>
    </row>
    <row r="42" spans="1:37">
      <c r="B42" s="97" t="s">
        <v>240</v>
      </c>
    </row>
    <row r="43" spans="1:37">
      <c r="A43" s="95">
        <v>27</v>
      </c>
      <c r="B43" s="96" t="s">
        <v>241</v>
      </c>
      <c r="C43" s="97" t="s">
        <v>242</v>
      </c>
      <c r="D43" s="98" t="s">
        <v>243</v>
      </c>
      <c r="E43" s="99">
        <v>3.68</v>
      </c>
      <c r="F43" s="100" t="s">
        <v>173</v>
      </c>
      <c r="K43" s="102">
        <v>2.4193099999999998</v>
      </c>
      <c r="L43" s="102">
        <f>E43*K43</f>
        <v>8.9030608000000004</v>
      </c>
      <c r="N43" s="99">
        <f>E43*M43</f>
        <v>0</v>
      </c>
      <c r="O43" s="100">
        <v>20</v>
      </c>
      <c r="P43" s="100" t="s">
        <v>244</v>
      </c>
      <c r="V43" s="103" t="s">
        <v>104</v>
      </c>
      <c r="W43" s="104">
        <v>1.6779999999999999</v>
      </c>
      <c r="X43" s="97" t="s">
        <v>245</v>
      </c>
      <c r="Y43" s="97" t="s">
        <v>242</v>
      </c>
      <c r="Z43" s="100" t="s">
        <v>246</v>
      </c>
      <c r="AB43" s="100">
        <v>1</v>
      </c>
      <c r="AC43" s="100" t="s">
        <v>145</v>
      </c>
      <c r="AJ43" s="87" t="s">
        <v>146</v>
      </c>
      <c r="AK43" s="87" t="s">
        <v>147</v>
      </c>
    </row>
    <row r="44" spans="1:37">
      <c r="A44" s="95">
        <v>28</v>
      </c>
      <c r="B44" s="96" t="s">
        <v>241</v>
      </c>
      <c r="C44" s="97" t="s">
        <v>247</v>
      </c>
      <c r="D44" s="98" t="s">
        <v>248</v>
      </c>
      <c r="E44" s="99">
        <v>36.799999999999997</v>
      </c>
      <c r="F44" s="100" t="s">
        <v>156</v>
      </c>
      <c r="K44" s="102">
        <v>2.2300000000000002E-3</v>
      </c>
      <c r="L44" s="102">
        <f>E44*K44</f>
        <v>8.2063999999999998E-2</v>
      </c>
      <c r="N44" s="99">
        <f>E44*M44</f>
        <v>0</v>
      </c>
      <c r="O44" s="100">
        <v>20</v>
      </c>
      <c r="P44" s="100" t="s">
        <v>244</v>
      </c>
      <c r="V44" s="103" t="s">
        <v>104</v>
      </c>
      <c r="W44" s="104">
        <v>13.432</v>
      </c>
      <c r="X44" s="97" t="s">
        <v>249</v>
      </c>
      <c r="Y44" s="97" t="s">
        <v>247</v>
      </c>
      <c r="Z44" s="100" t="s">
        <v>246</v>
      </c>
      <c r="AB44" s="100">
        <v>1</v>
      </c>
      <c r="AC44" s="100" t="s">
        <v>145</v>
      </c>
      <c r="AJ44" s="87" t="s">
        <v>146</v>
      </c>
      <c r="AK44" s="87" t="s">
        <v>147</v>
      </c>
    </row>
    <row r="45" spans="1:37">
      <c r="A45" s="95">
        <v>29</v>
      </c>
      <c r="B45" s="96" t="s">
        <v>241</v>
      </c>
      <c r="C45" s="97" t="s">
        <v>250</v>
      </c>
      <c r="D45" s="98" t="s">
        <v>251</v>
      </c>
      <c r="E45" s="99">
        <v>36.799999999999997</v>
      </c>
      <c r="F45" s="100" t="s">
        <v>156</v>
      </c>
      <c r="L45" s="102">
        <f>E45*K45</f>
        <v>0</v>
      </c>
      <c r="N45" s="99">
        <f>E45*M45</f>
        <v>0</v>
      </c>
      <c r="O45" s="100">
        <v>20</v>
      </c>
      <c r="P45" s="100" t="s">
        <v>244</v>
      </c>
      <c r="V45" s="103" t="s">
        <v>104</v>
      </c>
      <c r="W45" s="104">
        <v>7.2130000000000001</v>
      </c>
      <c r="X45" s="97" t="s">
        <v>252</v>
      </c>
      <c r="Y45" s="97" t="s">
        <v>250</v>
      </c>
      <c r="Z45" s="100" t="s">
        <v>246</v>
      </c>
      <c r="AB45" s="100">
        <v>1</v>
      </c>
      <c r="AC45" s="100" t="s">
        <v>145</v>
      </c>
      <c r="AJ45" s="87" t="s">
        <v>146</v>
      </c>
      <c r="AK45" s="87" t="s">
        <v>147</v>
      </c>
    </row>
    <row r="46" spans="1:37">
      <c r="D46" s="142" t="s">
        <v>253</v>
      </c>
      <c r="E46" s="143">
        <f>J46</f>
        <v>0</v>
      </c>
      <c r="H46" s="143"/>
      <c r="I46" s="143"/>
      <c r="J46" s="143"/>
      <c r="L46" s="144">
        <f>SUM(L42:L45)</f>
        <v>8.9851248000000012</v>
      </c>
      <c r="N46" s="145">
        <f>SUM(N42:N45)</f>
        <v>0</v>
      </c>
      <c r="W46" s="104">
        <f>SUM(W42:W45)</f>
        <v>22.323</v>
      </c>
    </row>
    <row r="48" spans="1:37">
      <c r="B48" s="97" t="s">
        <v>254</v>
      </c>
    </row>
    <row r="49" spans="1:37" ht="20.399999999999999">
      <c r="A49" s="95">
        <v>30</v>
      </c>
      <c r="B49" s="96" t="s">
        <v>255</v>
      </c>
      <c r="C49" s="97" t="s">
        <v>256</v>
      </c>
      <c r="D49" s="98" t="s">
        <v>257</v>
      </c>
      <c r="E49" s="99">
        <v>23</v>
      </c>
      <c r="F49" s="100" t="s">
        <v>141</v>
      </c>
      <c r="K49" s="102">
        <v>0.10958</v>
      </c>
      <c r="L49" s="102">
        <f>E49*K49</f>
        <v>2.52034</v>
      </c>
      <c r="N49" s="99">
        <f>E49*M49</f>
        <v>0</v>
      </c>
      <c r="O49" s="100">
        <v>20</v>
      </c>
      <c r="P49" s="100" t="s">
        <v>258</v>
      </c>
      <c r="V49" s="103" t="s">
        <v>104</v>
      </c>
      <c r="W49" s="104">
        <v>9.1080000000000005</v>
      </c>
      <c r="X49" s="97" t="s">
        <v>259</v>
      </c>
      <c r="Y49" s="97" t="s">
        <v>256</v>
      </c>
      <c r="Z49" s="100" t="s">
        <v>144</v>
      </c>
      <c r="AB49" s="100">
        <v>7</v>
      </c>
      <c r="AC49" s="100" t="s">
        <v>145</v>
      </c>
      <c r="AJ49" s="87" t="s">
        <v>146</v>
      </c>
      <c r="AK49" s="87" t="s">
        <v>147</v>
      </c>
    </row>
    <row r="50" spans="1:37" ht="20.399999999999999">
      <c r="A50" s="95">
        <v>31</v>
      </c>
      <c r="B50" s="139" t="s">
        <v>197</v>
      </c>
      <c r="C50" s="140" t="s">
        <v>260</v>
      </c>
      <c r="D50" s="98" t="s">
        <v>261</v>
      </c>
      <c r="E50" s="99">
        <v>23</v>
      </c>
      <c r="F50" s="100" t="s">
        <v>141</v>
      </c>
      <c r="L50" s="102">
        <f>E50*K50</f>
        <v>0</v>
      </c>
      <c r="N50" s="99">
        <f>E50*M50</f>
        <v>0</v>
      </c>
      <c r="O50" s="100">
        <v>20</v>
      </c>
      <c r="P50" s="100" t="s">
        <v>258</v>
      </c>
      <c r="V50" s="103" t="s">
        <v>97</v>
      </c>
      <c r="X50" s="97" t="s">
        <v>260</v>
      </c>
      <c r="Y50" s="97" t="s">
        <v>260</v>
      </c>
      <c r="Z50" s="100" t="s">
        <v>262</v>
      </c>
      <c r="AA50" s="97" t="s">
        <v>263</v>
      </c>
      <c r="AB50" s="100">
        <v>2</v>
      </c>
      <c r="AC50" s="100" t="s">
        <v>145</v>
      </c>
      <c r="AJ50" s="87" t="s">
        <v>202</v>
      </c>
      <c r="AK50" s="87" t="s">
        <v>147</v>
      </c>
    </row>
    <row r="51" spans="1:37">
      <c r="D51" s="142" t="s">
        <v>264</v>
      </c>
      <c r="E51" s="143">
        <f>J51</f>
        <v>0</v>
      </c>
      <c r="H51" s="143"/>
      <c r="I51" s="143"/>
      <c r="J51" s="143"/>
      <c r="L51" s="144">
        <f>SUM(L48:L50)</f>
        <v>2.52034</v>
      </c>
      <c r="N51" s="145">
        <f>SUM(N48:N50)</f>
        <v>0</v>
      </c>
      <c r="W51" s="104">
        <f>SUM(W48:W50)</f>
        <v>9.1080000000000005</v>
      </c>
    </row>
    <row r="53" spans="1:37">
      <c r="B53" s="97" t="s">
        <v>265</v>
      </c>
    </row>
    <row r="54" spans="1:37">
      <c r="A54" s="95">
        <v>32</v>
      </c>
      <c r="B54" s="96" t="s">
        <v>266</v>
      </c>
      <c r="C54" s="97" t="s">
        <v>267</v>
      </c>
      <c r="D54" s="98" t="s">
        <v>268</v>
      </c>
      <c r="E54" s="99">
        <v>1.6</v>
      </c>
      <c r="F54" s="100" t="s">
        <v>173</v>
      </c>
      <c r="K54" s="102">
        <v>2.0874999999999999</v>
      </c>
      <c r="L54" s="102">
        <f>E54*K54</f>
        <v>3.34</v>
      </c>
      <c r="N54" s="99">
        <f>E54*M54</f>
        <v>0</v>
      </c>
      <c r="O54" s="100">
        <v>20</v>
      </c>
      <c r="P54" s="100" t="s">
        <v>269</v>
      </c>
      <c r="V54" s="103" t="s">
        <v>104</v>
      </c>
      <c r="W54" s="104">
        <v>1.8959999999999999</v>
      </c>
      <c r="X54" s="97" t="s">
        <v>270</v>
      </c>
      <c r="Y54" s="97" t="s">
        <v>267</v>
      </c>
      <c r="Z54" s="100" t="s">
        <v>271</v>
      </c>
      <c r="AB54" s="100">
        <v>1</v>
      </c>
      <c r="AC54" s="100" t="s">
        <v>145</v>
      </c>
      <c r="AJ54" s="87" t="s">
        <v>146</v>
      </c>
      <c r="AK54" s="87" t="s">
        <v>147</v>
      </c>
    </row>
    <row r="55" spans="1:37" ht="20.399999999999999">
      <c r="A55" s="95">
        <v>33</v>
      </c>
      <c r="B55" s="96" t="s">
        <v>148</v>
      </c>
      <c r="C55" s="97" t="s">
        <v>272</v>
      </c>
      <c r="D55" s="98" t="s">
        <v>273</v>
      </c>
      <c r="E55" s="99">
        <v>426.85500000000002</v>
      </c>
      <c r="F55" s="100" t="s">
        <v>173</v>
      </c>
      <c r="L55" s="102">
        <f>E55*K55</f>
        <v>0</v>
      </c>
      <c r="N55" s="99">
        <f>E55*M55</f>
        <v>0</v>
      </c>
      <c r="O55" s="100">
        <v>20</v>
      </c>
      <c r="P55" s="100" t="s">
        <v>269</v>
      </c>
      <c r="V55" s="103" t="s">
        <v>104</v>
      </c>
      <c r="W55" s="104">
        <v>741.02</v>
      </c>
      <c r="X55" s="97" t="s">
        <v>274</v>
      </c>
      <c r="Y55" s="97" t="s">
        <v>272</v>
      </c>
      <c r="Z55" s="100" t="s">
        <v>275</v>
      </c>
      <c r="AB55" s="100">
        <v>1</v>
      </c>
      <c r="AC55" s="100" t="s">
        <v>145</v>
      </c>
      <c r="AJ55" s="87" t="s">
        <v>146</v>
      </c>
      <c r="AK55" s="87" t="s">
        <v>147</v>
      </c>
    </row>
    <row r="56" spans="1:37" ht="20.399999999999999">
      <c r="A56" s="95">
        <v>34</v>
      </c>
      <c r="B56" s="96" t="s">
        <v>148</v>
      </c>
      <c r="C56" s="97" t="s">
        <v>276</v>
      </c>
      <c r="D56" s="98" t="s">
        <v>277</v>
      </c>
      <c r="E56" s="99">
        <v>0.45</v>
      </c>
      <c r="F56" s="100" t="s">
        <v>173</v>
      </c>
      <c r="K56" s="102">
        <v>2.4073600000000002</v>
      </c>
      <c r="L56" s="102">
        <f>E56*K56</f>
        <v>1.0833120000000001</v>
      </c>
      <c r="N56" s="99">
        <f>E56*M56</f>
        <v>0</v>
      </c>
      <c r="O56" s="100">
        <v>20</v>
      </c>
      <c r="P56" s="100" t="s">
        <v>269</v>
      </c>
      <c r="V56" s="103" t="s">
        <v>104</v>
      </c>
      <c r="W56" s="104">
        <v>0.56899999999999995</v>
      </c>
      <c r="X56" s="97" t="s">
        <v>278</v>
      </c>
      <c r="Y56" s="97" t="s">
        <v>276</v>
      </c>
      <c r="Z56" s="100" t="s">
        <v>275</v>
      </c>
      <c r="AB56" s="100">
        <v>1</v>
      </c>
      <c r="AC56" s="100" t="s">
        <v>145</v>
      </c>
      <c r="AJ56" s="87" t="s">
        <v>146</v>
      </c>
      <c r="AK56" s="87" t="s">
        <v>147</v>
      </c>
    </row>
    <row r="57" spans="1:37" ht="20.399999999999999">
      <c r="A57" s="95">
        <v>35</v>
      </c>
      <c r="B57" s="96" t="s">
        <v>148</v>
      </c>
      <c r="C57" s="97" t="s">
        <v>279</v>
      </c>
      <c r="D57" s="98" t="s">
        <v>280</v>
      </c>
      <c r="E57" s="99">
        <v>7.7069999999999999</v>
      </c>
      <c r="F57" s="100" t="s">
        <v>173</v>
      </c>
      <c r="K57" s="102">
        <v>2.39967</v>
      </c>
      <c r="L57" s="102">
        <f>E57*K57</f>
        <v>18.49425669</v>
      </c>
      <c r="N57" s="99">
        <f>E57*M57</f>
        <v>0</v>
      </c>
      <c r="O57" s="100">
        <v>20</v>
      </c>
      <c r="P57" s="100" t="s">
        <v>269</v>
      </c>
      <c r="V57" s="103" t="s">
        <v>104</v>
      </c>
      <c r="W57" s="104">
        <v>9.31</v>
      </c>
      <c r="X57" s="97" t="s">
        <v>281</v>
      </c>
      <c r="Y57" s="97" t="s">
        <v>279</v>
      </c>
      <c r="Z57" s="100" t="s">
        <v>275</v>
      </c>
      <c r="AB57" s="100">
        <v>1</v>
      </c>
      <c r="AC57" s="100" t="s">
        <v>145</v>
      </c>
      <c r="AJ57" s="87" t="s">
        <v>146</v>
      </c>
      <c r="AK57" s="87" t="s">
        <v>147</v>
      </c>
    </row>
    <row r="58" spans="1:37" ht="20.399999999999999">
      <c r="A58" s="95">
        <v>36</v>
      </c>
      <c r="B58" s="96" t="s">
        <v>148</v>
      </c>
      <c r="C58" s="97" t="s">
        <v>282</v>
      </c>
      <c r="D58" s="98" t="s">
        <v>283</v>
      </c>
      <c r="E58" s="99">
        <v>13.55</v>
      </c>
      <c r="F58" s="100" t="s">
        <v>156</v>
      </c>
      <c r="K58" s="102">
        <v>5.1000000000000004E-4</v>
      </c>
      <c r="L58" s="102">
        <f>E58*K58</f>
        <v>6.9105000000000008E-3</v>
      </c>
      <c r="N58" s="99">
        <f>E58*M58</f>
        <v>0</v>
      </c>
      <c r="O58" s="100">
        <v>20</v>
      </c>
      <c r="P58" s="100" t="s">
        <v>269</v>
      </c>
      <c r="V58" s="103" t="s">
        <v>104</v>
      </c>
      <c r="W58" s="104">
        <v>11.042999999999999</v>
      </c>
      <c r="X58" s="97" t="s">
        <v>284</v>
      </c>
      <c r="Y58" s="97" t="s">
        <v>282</v>
      </c>
      <c r="Z58" s="100" t="s">
        <v>275</v>
      </c>
      <c r="AB58" s="100">
        <v>1</v>
      </c>
      <c r="AC58" s="100" t="s">
        <v>145</v>
      </c>
      <c r="AJ58" s="87" t="s">
        <v>146</v>
      </c>
      <c r="AK58" s="87" t="s">
        <v>147</v>
      </c>
    </row>
    <row r="59" spans="1:37">
      <c r="D59" s="142" t="s">
        <v>285</v>
      </c>
      <c r="E59" s="143">
        <f>J59</f>
        <v>0</v>
      </c>
      <c r="H59" s="143"/>
      <c r="I59" s="143"/>
      <c r="J59" s="143"/>
      <c r="L59" s="144">
        <f>SUM(L53:L58)</f>
        <v>22.92447919</v>
      </c>
      <c r="N59" s="145">
        <f>SUM(N53:N58)</f>
        <v>0</v>
      </c>
      <c r="W59" s="104">
        <f>SUM(W53:W58)</f>
        <v>763.83799999999985</v>
      </c>
    </row>
    <row r="61" spans="1:37">
      <c r="B61" s="97" t="s">
        <v>286</v>
      </c>
    </row>
    <row r="62" spans="1:37">
      <c r="A62" s="95">
        <v>37</v>
      </c>
      <c r="B62" s="96" t="s">
        <v>159</v>
      </c>
      <c r="C62" s="97" t="s">
        <v>287</v>
      </c>
      <c r="D62" s="98" t="s">
        <v>288</v>
      </c>
      <c r="E62" s="99">
        <v>62</v>
      </c>
      <c r="F62" s="100" t="s">
        <v>156</v>
      </c>
      <c r="K62" s="102">
        <v>0.27994000000000002</v>
      </c>
      <c r="L62" s="102">
        <f t="shared" ref="L62:L67" si="2">E62*K62</f>
        <v>17.356280000000002</v>
      </c>
      <c r="N62" s="99">
        <f t="shared" ref="N62:N67" si="3">E62*M62</f>
        <v>0</v>
      </c>
      <c r="O62" s="100">
        <v>20</v>
      </c>
      <c r="P62" s="100" t="s">
        <v>289</v>
      </c>
      <c r="V62" s="103" t="s">
        <v>104</v>
      </c>
      <c r="W62" s="104">
        <v>1.55</v>
      </c>
      <c r="X62" s="97" t="s">
        <v>290</v>
      </c>
      <c r="Y62" s="97" t="s">
        <v>287</v>
      </c>
      <c r="Z62" s="100" t="s">
        <v>291</v>
      </c>
      <c r="AB62" s="100">
        <v>1</v>
      </c>
      <c r="AC62" s="100" t="s">
        <v>145</v>
      </c>
      <c r="AJ62" s="87" t="s">
        <v>146</v>
      </c>
      <c r="AK62" s="87" t="s">
        <v>147</v>
      </c>
    </row>
    <row r="63" spans="1:37">
      <c r="A63" s="95">
        <v>38</v>
      </c>
      <c r="B63" s="96" t="s">
        <v>159</v>
      </c>
      <c r="C63" s="97" t="s">
        <v>292</v>
      </c>
      <c r="D63" s="98" t="s">
        <v>293</v>
      </c>
      <c r="E63" s="99">
        <v>62</v>
      </c>
      <c r="F63" s="100" t="s">
        <v>156</v>
      </c>
      <c r="K63" s="102">
        <v>0.29104999999999998</v>
      </c>
      <c r="L63" s="102">
        <f t="shared" si="2"/>
        <v>18.045099999999998</v>
      </c>
      <c r="N63" s="99">
        <f t="shared" si="3"/>
        <v>0</v>
      </c>
      <c r="O63" s="100">
        <v>20</v>
      </c>
      <c r="P63" s="100" t="s">
        <v>289</v>
      </c>
      <c r="V63" s="103" t="s">
        <v>104</v>
      </c>
      <c r="W63" s="104">
        <v>8.99</v>
      </c>
      <c r="X63" s="97" t="s">
        <v>294</v>
      </c>
      <c r="Y63" s="97" t="s">
        <v>292</v>
      </c>
      <c r="Z63" s="100" t="s">
        <v>291</v>
      </c>
      <c r="AB63" s="100">
        <v>1</v>
      </c>
      <c r="AC63" s="100" t="s">
        <v>145</v>
      </c>
      <c r="AJ63" s="87" t="s">
        <v>146</v>
      </c>
      <c r="AK63" s="87" t="s">
        <v>147</v>
      </c>
    </row>
    <row r="64" spans="1:37">
      <c r="A64" s="95">
        <v>39</v>
      </c>
      <c r="B64" s="96" t="s">
        <v>138</v>
      </c>
      <c r="C64" s="97" t="s">
        <v>295</v>
      </c>
      <c r="D64" s="98" t="s">
        <v>296</v>
      </c>
      <c r="E64" s="99">
        <v>38</v>
      </c>
      <c r="F64" s="100" t="s">
        <v>156</v>
      </c>
      <c r="K64" s="102">
        <v>7.1000000000000002E-4</v>
      </c>
      <c r="L64" s="102">
        <f t="shared" si="2"/>
        <v>2.6980000000000001E-2</v>
      </c>
      <c r="N64" s="99">
        <f t="shared" si="3"/>
        <v>0</v>
      </c>
      <c r="O64" s="100">
        <v>20</v>
      </c>
      <c r="P64" s="100" t="s">
        <v>289</v>
      </c>
      <c r="V64" s="103" t="s">
        <v>104</v>
      </c>
      <c r="W64" s="104">
        <v>7.5999999999999998E-2</v>
      </c>
      <c r="X64" s="97" t="s">
        <v>297</v>
      </c>
      <c r="Y64" s="97" t="s">
        <v>295</v>
      </c>
      <c r="Z64" s="100" t="s">
        <v>298</v>
      </c>
      <c r="AB64" s="100">
        <v>1</v>
      </c>
      <c r="AC64" s="100" t="s">
        <v>145</v>
      </c>
      <c r="AJ64" s="87" t="s">
        <v>146</v>
      </c>
      <c r="AK64" s="87" t="s">
        <v>147</v>
      </c>
    </row>
    <row r="65" spans="1:37" ht="20.399999999999999">
      <c r="A65" s="95">
        <v>40</v>
      </c>
      <c r="B65" s="96" t="s">
        <v>159</v>
      </c>
      <c r="C65" s="97" t="s">
        <v>299</v>
      </c>
      <c r="D65" s="98" t="s">
        <v>300</v>
      </c>
      <c r="E65" s="99">
        <v>38</v>
      </c>
      <c r="F65" s="100" t="s">
        <v>156</v>
      </c>
      <c r="K65" s="102">
        <v>0.12970000000000001</v>
      </c>
      <c r="L65" s="102">
        <f t="shared" si="2"/>
        <v>4.9286000000000003</v>
      </c>
      <c r="N65" s="99">
        <f t="shared" si="3"/>
        <v>0</v>
      </c>
      <c r="O65" s="100">
        <v>20</v>
      </c>
      <c r="P65" s="100" t="s">
        <v>289</v>
      </c>
      <c r="V65" s="103" t="s">
        <v>104</v>
      </c>
      <c r="W65" s="104">
        <v>4.9400000000000004</v>
      </c>
      <c r="X65" s="97" t="s">
        <v>301</v>
      </c>
      <c r="Y65" s="97" t="s">
        <v>299</v>
      </c>
      <c r="Z65" s="100" t="s">
        <v>298</v>
      </c>
      <c r="AB65" s="100">
        <v>1</v>
      </c>
      <c r="AC65" s="100" t="s">
        <v>145</v>
      </c>
      <c r="AJ65" s="87" t="s">
        <v>146</v>
      </c>
      <c r="AK65" s="87" t="s">
        <v>147</v>
      </c>
    </row>
    <row r="66" spans="1:37">
      <c r="A66" s="95">
        <v>41</v>
      </c>
      <c r="B66" s="96" t="s">
        <v>159</v>
      </c>
      <c r="C66" s="97" t="s">
        <v>302</v>
      </c>
      <c r="D66" s="98" t="s">
        <v>303</v>
      </c>
      <c r="E66" s="99">
        <v>24</v>
      </c>
      <c r="F66" s="100" t="s">
        <v>156</v>
      </c>
      <c r="K66" s="102">
        <v>8.4199999999999997E-2</v>
      </c>
      <c r="L66" s="102">
        <f t="shared" si="2"/>
        <v>2.0207999999999999</v>
      </c>
      <c r="N66" s="99">
        <f t="shared" si="3"/>
        <v>0</v>
      </c>
      <c r="O66" s="100">
        <v>20</v>
      </c>
      <c r="P66" s="100" t="s">
        <v>289</v>
      </c>
      <c r="V66" s="103" t="s">
        <v>104</v>
      </c>
      <c r="W66" s="104">
        <v>18.84</v>
      </c>
      <c r="X66" s="97" t="s">
        <v>304</v>
      </c>
      <c r="Y66" s="97" t="s">
        <v>302</v>
      </c>
      <c r="Z66" s="100" t="s">
        <v>298</v>
      </c>
      <c r="AB66" s="100">
        <v>1</v>
      </c>
      <c r="AC66" s="100" t="s">
        <v>145</v>
      </c>
      <c r="AJ66" s="87" t="s">
        <v>146</v>
      </c>
      <c r="AK66" s="87" t="s">
        <v>147</v>
      </c>
    </row>
    <row r="67" spans="1:37">
      <c r="A67" s="95">
        <v>42</v>
      </c>
      <c r="B67" s="139" t="s">
        <v>197</v>
      </c>
      <c r="C67" s="140" t="s">
        <v>305</v>
      </c>
      <c r="D67" s="98" t="s">
        <v>306</v>
      </c>
      <c r="E67" s="99">
        <v>2.4</v>
      </c>
      <c r="F67" s="100" t="s">
        <v>156</v>
      </c>
      <c r="L67" s="102">
        <f t="shared" si="2"/>
        <v>0</v>
      </c>
      <c r="N67" s="99">
        <f t="shared" si="3"/>
        <v>0</v>
      </c>
      <c r="O67" s="100">
        <v>20</v>
      </c>
      <c r="P67" s="100" t="s">
        <v>289</v>
      </c>
      <c r="V67" s="103" t="s">
        <v>97</v>
      </c>
      <c r="X67" s="97" t="s">
        <v>305</v>
      </c>
      <c r="Y67" s="97" t="s">
        <v>305</v>
      </c>
      <c r="Z67" s="100" t="s">
        <v>144</v>
      </c>
      <c r="AA67" s="97" t="s">
        <v>222</v>
      </c>
      <c r="AB67" s="100">
        <v>2</v>
      </c>
      <c r="AC67" s="100" t="s">
        <v>145</v>
      </c>
      <c r="AJ67" s="87" t="s">
        <v>202</v>
      </c>
      <c r="AK67" s="87" t="s">
        <v>147</v>
      </c>
    </row>
    <row r="68" spans="1:37">
      <c r="D68" s="142" t="s">
        <v>307</v>
      </c>
      <c r="E68" s="143">
        <f>J68</f>
        <v>0</v>
      </c>
      <c r="H68" s="143"/>
      <c r="I68" s="143"/>
      <c r="J68" s="143"/>
      <c r="L68" s="144">
        <f>SUM(L61:L67)</f>
        <v>42.377760000000009</v>
      </c>
      <c r="N68" s="145">
        <f>SUM(N61:N67)</f>
        <v>0</v>
      </c>
      <c r="W68" s="104">
        <f>SUM(W61:W67)</f>
        <v>34.396000000000001</v>
      </c>
    </row>
    <row r="70" spans="1:37">
      <c r="B70" s="97" t="s">
        <v>308</v>
      </c>
    </row>
    <row r="71" spans="1:37" ht="20.399999999999999">
      <c r="A71" s="95">
        <v>43</v>
      </c>
      <c r="B71" s="96" t="s">
        <v>148</v>
      </c>
      <c r="C71" s="97" t="s">
        <v>309</v>
      </c>
      <c r="D71" s="98" t="s">
        <v>310</v>
      </c>
      <c r="E71" s="99">
        <v>3</v>
      </c>
      <c r="F71" s="100" t="s">
        <v>141</v>
      </c>
      <c r="K71" s="102">
        <v>8.3000000000000001E-4</v>
      </c>
      <c r="L71" s="102">
        <f t="shared" ref="L71:L102" si="4">E71*K71</f>
        <v>2.49E-3</v>
      </c>
      <c r="N71" s="99">
        <f t="shared" ref="N71:N102" si="5">E71*M71</f>
        <v>0</v>
      </c>
      <c r="O71" s="100">
        <v>20</v>
      </c>
      <c r="P71" s="100" t="s">
        <v>311</v>
      </c>
      <c r="V71" s="103" t="s">
        <v>104</v>
      </c>
      <c r="W71" s="104">
        <v>1.899</v>
      </c>
      <c r="X71" s="97" t="s">
        <v>312</v>
      </c>
      <c r="Y71" s="97" t="s">
        <v>309</v>
      </c>
      <c r="Z71" s="100" t="s">
        <v>275</v>
      </c>
      <c r="AB71" s="100">
        <v>1</v>
      </c>
      <c r="AC71" s="100" t="s">
        <v>145</v>
      </c>
      <c r="AJ71" s="87" t="s">
        <v>146</v>
      </c>
      <c r="AK71" s="87" t="s">
        <v>147</v>
      </c>
    </row>
    <row r="72" spans="1:37">
      <c r="A72" s="95">
        <v>44</v>
      </c>
      <c r="B72" s="139" t="s">
        <v>197</v>
      </c>
      <c r="C72" s="140" t="s">
        <v>313</v>
      </c>
      <c r="D72" s="98" t="s">
        <v>314</v>
      </c>
      <c r="E72" s="99">
        <v>2</v>
      </c>
      <c r="F72" s="100" t="s">
        <v>141</v>
      </c>
      <c r="K72" s="102">
        <v>7.0000000000000001E-3</v>
      </c>
      <c r="L72" s="102">
        <f t="shared" si="4"/>
        <v>1.4E-2</v>
      </c>
      <c r="N72" s="99">
        <f t="shared" si="5"/>
        <v>0</v>
      </c>
      <c r="O72" s="100">
        <v>20</v>
      </c>
      <c r="P72" s="100" t="s">
        <v>311</v>
      </c>
      <c r="V72" s="103" t="s">
        <v>97</v>
      </c>
      <c r="X72" s="97" t="s">
        <v>313</v>
      </c>
      <c r="Y72" s="97" t="s">
        <v>313</v>
      </c>
      <c r="Z72" s="100" t="s">
        <v>315</v>
      </c>
      <c r="AA72" s="97" t="s">
        <v>316</v>
      </c>
      <c r="AB72" s="100">
        <v>2</v>
      </c>
      <c r="AC72" s="100" t="s">
        <v>145</v>
      </c>
      <c r="AJ72" s="87" t="s">
        <v>202</v>
      </c>
      <c r="AK72" s="87" t="s">
        <v>147</v>
      </c>
    </row>
    <row r="73" spans="1:37">
      <c r="A73" s="95">
        <v>45</v>
      </c>
      <c r="B73" s="139" t="s">
        <v>197</v>
      </c>
      <c r="C73" s="140" t="s">
        <v>317</v>
      </c>
      <c r="D73" s="98" t="s">
        <v>318</v>
      </c>
      <c r="E73" s="99">
        <v>1</v>
      </c>
      <c r="F73" s="100" t="s">
        <v>141</v>
      </c>
      <c r="K73" s="102">
        <v>1.0999999999999999E-2</v>
      </c>
      <c r="L73" s="102">
        <f t="shared" si="4"/>
        <v>1.0999999999999999E-2</v>
      </c>
      <c r="N73" s="99">
        <f t="shared" si="5"/>
        <v>0</v>
      </c>
      <c r="O73" s="100">
        <v>20</v>
      </c>
      <c r="P73" s="100" t="s">
        <v>311</v>
      </c>
      <c r="V73" s="103" t="s">
        <v>97</v>
      </c>
      <c r="X73" s="97" t="s">
        <v>317</v>
      </c>
      <c r="Y73" s="97" t="s">
        <v>317</v>
      </c>
      <c r="Z73" s="100" t="s">
        <v>315</v>
      </c>
      <c r="AA73" s="97" t="s">
        <v>319</v>
      </c>
      <c r="AB73" s="100">
        <v>2</v>
      </c>
      <c r="AC73" s="100" t="s">
        <v>145</v>
      </c>
      <c r="AJ73" s="87" t="s">
        <v>202</v>
      </c>
      <c r="AK73" s="87" t="s">
        <v>147</v>
      </c>
    </row>
    <row r="74" spans="1:37" ht="20.399999999999999">
      <c r="A74" s="95">
        <v>46</v>
      </c>
      <c r="B74" s="96" t="s">
        <v>148</v>
      </c>
      <c r="C74" s="97" t="s">
        <v>320</v>
      </c>
      <c r="D74" s="98" t="s">
        <v>321</v>
      </c>
      <c r="E74" s="99">
        <v>26</v>
      </c>
      <c r="F74" s="100" t="s">
        <v>141</v>
      </c>
      <c r="K74" s="102">
        <v>8.3000000000000001E-4</v>
      </c>
      <c r="L74" s="102">
        <f t="shared" si="4"/>
        <v>2.1580000000000002E-2</v>
      </c>
      <c r="N74" s="99">
        <f t="shared" si="5"/>
        <v>0</v>
      </c>
      <c r="O74" s="100">
        <v>20</v>
      </c>
      <c r="P74" s="100" t="s">
        <v>311</v>
      </c>
      <c r="V74" s="103" t="s">
        <v>104</v>
      </c>
      <c r="W74" s="104">
        <v>19.734000000000002</v>
      </c>
      <c r="X74" s="97" t="s">
        <v>322</v>
      </c>
      <c r="Y74" s="97" t="s">
        <v>320</v>
      </c>
      <c r="Z74" s="100" t="s">
        <v>275</v>
      </c>
      <c r="AB74" s="100">
        <v>1</v>
      </c>
      <c r="AC74" s="100" t="s">
        <v>145</v>
      </c>
      <c r="AJ74" s="87" t="s">
        <v>146</v>
      </c>
      <c r="AK74" s="87" t="s">
        <v>147</v>
      </c>
    </row>
    <row r="75" spans="1:37">
      <c r="A75" s="95">
        <v>47</v>
      </c>
      <c r="B75" s="139" t="s">
        <v>197</v>
      </c>
      <c r="C75" s="140" t="s">
        <v>323</v>
      </c>
      <c r="D75" s="98" t="s">
        <v>324</v>
      </c>
      <c r="E75" s="99">
        <v>10</v>
      </c>
      <c r="F75" s="100" t="s">
        <v>141</v>
      </c>
      <c r="K75" s="102">
        <v>1.2E-2</v>
      </c>
      <c r="L75" s="102">
        <f t="shared" si="4"/>
        <v>0.12</v>
      </c>
      <c r="N75" s="99">
        <f t="shared" si="5"/>
        <v>0</v>
      </c>
      <c r="O75" s="100">
        <v>20</v>
      </c>
      <c r="P75" s="100" t="s">
        <v>311</v>
      </c>
      <c r="V75" s="103" t="s">
        <v>97</v>
      </c>
      <c r="X75" s="97" t="s">
        <v>323</v>
      </c>
      <c r="Y75" s="97" t="s">
        <v>323</v>
      </c>
      <c r="Z75" s="100" t="s">
        <v>315</v>
      </c>
      <c r="AA75" s="97" t="s">
        <v>325</v>
      </c>
      <c r="AB75" s="100">
        <v>2</v>
      </c>
      <c r="AC75" s="100" t="s">
        <v>145</v>
      </c>
      <c r="AJ75" s="87" t="s">
        <v>202</v>
      </c>
      <c r="AK75" s="87" t="s">
        <v>147</v>
      </c>
    </row>
    <row r="76" spans="1:37">
      <c r="A76" s="95">
        <v>48</v>
      </c>
      <c r="B76" s="139" t="s">
        <v>197</v>
      </c>
      <c r="C76" s="140" t="s">
        <v>326</v>
      </c>
      <c r="D76" s="98" t="s">
        <v>327</v>
      </c>
      <c r="E76" s="99">
        <v>1</v>
      </c>
      <c r="F76" s="100" t="s">
        <v>141</v>
      </c>
      <c r="K76" s="102">
        <v>1.4E-2</v>
      </c>
      <c r="L76" s="102">
        <f t="shared" si="4"/>
        <v>1.4E-2</v>
      </c>
      <c r="N76" s="99">
        <f t="shared" si="5"/>
        <v>0</v>
      </c>
      <c r="O76" s="100">
        <v>20</v>
      </c>
      <c r="P76" s="100" t="s">
        <v>311</v>
      </c>
      <c r="V76" s="103" t="s">
        <v>97</v>
      </c>
      <c r="X76" s="97" t="s">
        <v>326</v>
      </c>
      <c r="Y76" s="97" t="s">
        <v>326</v>
      </c>
      <c r="Z76" s="100" t="s">
        <v>315</v>
      </c>
      <c r="AA76" s="97" t="s">
        <v>325</v>
      </c>
      <c r="AB76" s="100">
        <v>2</v>
      </c>
      <c r="AC76" s="100" t="s">
        <v>145</v>
      </c>
      <c r="AJ76" s="87" t="s">
        <v>202</v>
      </c>
      <c r="AK76" s="87" t="s">
        <v>147</v>
      </c>
    </row>
    <row r="77" spans="1:37">
      <c r="A77" s="95">
        <v>49</v>
      </c>
      <c r="B77" s="139" t="s">
        <v>197</v>
      </c>
      <c r="C77" s="140" t="s">
        <v>328</v>
      </c>
      <c r="D77" s="98" t="s">
        <v>329</v>
      </c>
      <c r="E77" s="99">
        <v>5</v>
      </c>
      <c r="F77" s="100" t="s">
        <v>141</v>
      </c>
      <c r="K77" s="102">
        <v>9.9000000000000008E-3</v>
      </c>
      <c r="L77" s="102">
        <f t="shared" si="4"/>
        <v>4.9500000000000002E-2</v>
      </c>
      <c r="N77" s="99">
        <f t="shared" si="5"/>
        <v>0</v>
      </c>
      <c r="O77" s="100">
        <v>20</v>
      </c>
      <c r="P77" s="100" t="s">
        <v>311</v>
      </c>
      <c r="V77" s="103" t="s">
        <v>97</v>
      </c>
      <c r="X77" s="97" t="s">
        <v>328</v>
      </c>
      <c r="Y77" s="97" t="s">
        <v>328</v>
      </c>
      <c r="Z77" s="100" t="s">
        <v>315</v>
      </c>
      <c r="AA77" s="97" t="s">
        <v>330</v>
      </c>
      <c r="AB77" s="100">
        <v>2</v>
      </c>
      <c r="AC77" s="100" t="s">
        <v>145</v>
      </c>
      <c r="AJ77" s="87" t="s">
        <v>202</v>
      </c>
      <c r="AK77" s="87" t="s">
        <v>147</v>
      </c>
    </row>
    <row r="78" spans="1:37">
      <c r="A78" s="95">
        <v>50</v>
      </c>
      <c r="B78" s="139" t="s">
        <v>197</v>
      </c>
      <c r="C78" s="140" t="s">
        <v>331</v>
      </c>
      <c r="D78" s="98" t="s">
        <v>332</v>
      </c>
      <c r="E78" s="99">
        <v>5</v>
      </c>
      <c r="F78" s="100" t="s">
        <v>141</v>
      </c>
      <c r="K78" s="102">
        <v>7.0000000000000001E-3</v>
      </c>
      <c r="L78" s="102">
        <f t="shared" si="4"/>
        <v>3.5000000000000003E-2</v>
      </c>
      <c r="N78" s="99">
        <f t="shared" si="5"/>
        <v>0</v>
      </c>
      <c r="O78" s="100">
        <v>20</v>
      </c>
      <c r="P78" s="100" t="s">
        <v>311</v>
      </c>
      <c r="V78" s="103" t="s">
        <v>97</v>
      </c>
      <c r="X78" s="97" t="s">
        <v>331</v>
      </c>
      <c r="Y78" s="97" t="s">
        <v>331</v>
      </c>
      <c r="Z78" s="100" t="s">
        <v>315</v>
      </c>
      <c r="AA78" s="97" t="s">
        <v>316</v>
      </c>
      <c r="AB78" s="100">
        <v>2</v>
      </c>
      <c r="AC78" s="100" t="s">
        <v>145</v>
      </c>
      <c r="AJ78" s="87" t="s">
        <v>202</v>
      </c>
      <c r="AK78" s="87" t="s">
        <v>147</v>
      </c>
    </row>
    <row r="79" spans="1:37">
      <c r="A79" s="95">
        <v>51</v>
      </c>
      <c r="B79" s="139" t="s">
        <v>197</v>
      </c>
      <c r="C79" s="140" t="s">
        <v>333</v>
      </c>
      <c r="D79" s="98" t="s">
        <v>334</v>
      </c>
      <c r="E79" s="99">
        <v>5</v>
      </c>
      <c r="F79" s="100" t="s">
        <v>141</v>
      </c>
      <c r="K79" s="102">
        <v>1.34E-2</v>
      </c>
      <c r="L79" s="102">
        <f t="shared" si="4"/>
        <v>6.7000000000000004E-2</v>
      </c>
      <c r="N79" s="99">
        <f t="shared" si="5"/>
        <v>0</v>
      </c>
      <c r="O79" s="100">
        <v>20</v>
      </c>
      <c r="P79" s="100" t="s">
        <v>311</v>
      </c>
      <c r="V79" s="103" t="s">
        <v>97</v>
      </c>
      <c r="X79" s="97" t="s">
        <v>333</v>
      </c>
      <c r="Y79" s="97" t="s">
        <v>333</v>
      </c>
      <c r="Z79" s="100" t="s">
        <v>315</v>
      </c>
      <c r="AA79" s="97" t="s">
        <v>335</v>
      </c>
      <c r="AB79" s="100">
        <v>2</v>
      </c>
      <c r="AC79" s="100" t="s">
        <v>145</v>
      </c>
      <c r="AJ79" s="87" t="s">
        <v>202</v>
      </c>
      <c r="AK79" s="87" t="s">
        <v>147</v>
      </c>
    </row>
    <row r="80" spans="1:37" ht="20.399999999999999">
      <c r="A80" s="95">
        <v>52</v>
      </c>
      <c r="B80" s="96" t="s">
        <v>148</v>
      </c>
      <c r="C80" s="97" t="s">
        <v>336</v>
      </c>
      <c r="D80" s="98" t="s">
        <v>337</v>
      </c>
      <c r="E80" s="99">
        <v>44</v>
      </c>
      <c r="F80" s="100" t="s">
        <v>141</v>
      </c>
      <c r="K80" s="102">
        <v>1.6299999999999999E-3</v>
      </c>
      <c r="L80" s="102">
        <f t="shared" si="4"/>
        <v>7.1719999999999992E-2</v>
      </c>
      <c r="N80" s="99">
        <f t="shared" si="5"/>
        <v>0</v>
      </c>
      <c r="O80" s="100">
        <v>20</v>
      </c>
      <c r="P80" s="100" t="s">
        <v>311</v>
      </c>
      <c r="V80" s="103" t="s">
        <v>104</v>
      </c>
      <c r="W80" s="104">
        <v>37.664000000000001</v>
      </c>
      <c r="X80" s="97" t="s">
        <v>338</v>
      </c>
      <c r="Y80" s="97" t="s">
        <v>336</v>
      </c>
      <c r="Z80" s="100" t="s">
        <v>275</v>
      </c>
      <c r="AB80" s="100">
        <v>1</v>
      </c>
      <c r="AC80" s="100" t="s">
        <v>145</v>
      </c>
      <c r="AJ80" s="87" t="s">
        <v>146</v>
      </c>
      <c r="AK80" s="87" t="s">
        <v>147</v>
      </c>
    </row>
    <row r="81" spans="1:37">
      <c r="A81" s="95">
        <v>53</v>
      </c>
      <c r="B81" s="139" t="s">
        <v>197</v>
      </c>
      <c r="C81" s="140" t="s">
        <v>339</v>
      </c>
      <c r="D81" s="98" t="s">
        <v>340</v>
      </c>
      <c r="E81" s="99">
        <v>10</v>
      </c>
      <c r="F81" s="100" t="s">
        <v>141</v>
      </c>
      <c r="K81" s="102">
        <v>1.9E-2</v>
      </c>
      <c r="L81" s="102">
        <f t="shared" si="4"/>
        <v>0.19</v>
      </c>
      <c r="N81" s="99">
        <f t="shared" si="5"/>
        <v>0</v>
      </c>
      <c r="O81" s="100">
        <v>20</v>
      </c>
      <c r="P81" s="100" t="s">
        <v>311</v>
      </c>
      <c r="V81" s="103" t="s">
        <v>97</v>
      </c>
      <c r="X81" s="97" t="s">
        <v>339</v>
      </c>
      <c r="Y81" s="97" t="s">
        <v>339</v>
      </c>
      <c r="Z81" s="100" t="s">
        <v>315</v>
      </c>
      <c r="AA81" s="97" t="s">
        <v>341</v>
      </c>
      <c r="AB81" s="100">
        <v>2</v>
      </c>
      <c r="AC81" s="100" t="s">
        <v>145</v>
      </c>
      <c r="AJ81" s="87" t="s">
        <v>202</v>
      </c>
      <c r="AK81" s="87" t="s">
        <v>147</v>
      </c>
    </row>
    <row r="82" spans="1:37">
      <c r="A82" s="95">
        <v>54</v>
      </c>
      <c r="B82" s="139" t="s">
        <v>197</v>
      </c>
      <c r="C82" s="140" t="s">
        <v>342</v>
      </c>
      <c r="D82" s="98" t="s">
        <v>343</v>
      </c>
      <c r="E82" s="99">
        <v>1</v>
      </c>
      <c r="F82" s="100" t="s">
        <v>141</v>
      </c>
      <c r="K82" s="102">
        <v>0.01</v>
      </c>
      <c r="L82" s="102">
        <f t="shared" si="4"/>
        <v>0.01</v>
      </c>
      <c r="N82" s="99">
        <f t="shared" si="5"/>
        <v>0</v>
      </c>
      <c r="O82" s="100">
        <v>20</v>
      </c>
      <c r="P82" s="100" t="s">
        <v>311</v>
      </c>
      <c r="V82" s="103" t="s">
        <v>97</v>
      </c>
      <c r="X82" s="97" t="s">
        <v>342</v>
      </c>
      <c r="Y82" s="97" t="s">
        <v>342</v>
      </c>
      <c r="Z82" s="100" t="s">
        <v>315</v>
      </c>
      <c r="AA82" s="97" t="s">
        <v>316</v>
      </c>
      <c r="AB82" s="100">
        <v>2</v>
      </c>
      <c r="AC82" s="100" t="s">
        <v>145</v>
      </c>
      <c r="AJ82" s="87" t="s">
        <v>202</v>
      </c>
      <c r="AK82" s="87" t="s">
        <v>147</v>
      </c>
    </row>
    <row r="83" spans="1:37">
      <c r="A83" s="95">
        <v>55</v>
      </c>
      <c r="B83" s="139" t="s">
        <v>197</v>
      </c>
      <c r="C83" s="140" t="s">
        <v>344</v>
      </c>
      <c r="D83" s="98" t="s">
        <v>345</v>
      </c>
      <c r="E83" s="99">
        <v>33</v>
      </c>
      <c r="F83" s="100" t="s">
        <v>141</v>
      </c>
      <c r="K83" s="102">
        <v>6.1999999999999998E-3</v>
      </c>
      <c r="L83" s="102">
        <f t="shared" si="4"/>
        <v>0.2046</v>
      </c>
      <c r="N83" s="99">
        <f t="shared" si="5"/>
        <v>0</v>
      </c>
      <c r="O83" s="100">
        <v>20</v>
      </c>
      <c r="P83" s="100" t="s">
        <v>311</v>
      </c>
      <c r="V83" s="103" t="s">
        <v>97</v>
      </c>
      <c r="X83" s="97" t="s">
        <v>344</v>
      </c>
      <c r="Y83" s="97" t="s">
        <v>344</v>
      </c>
      <c r="Z83" s="100" t="s">
        <v>315</v>
      </c>
      <c r="AA83" s="97" t="s">
        <v>346</v>
      </c>
      <c r="AB83" s="100">
        <v>2</v>
      </c>
      <c r="AC83" s="100" t="s">
        <v>145</v>
      </c>
      <c r="AJ83" s="87" t="s">
        <v>202</v>
      </c>
      <c r="AK83" s="87" t="s">
        <v>147</v>
      </c>
    </row>
    <row r="84" spans="1:37" ht="20.399999999999999">
      <c r="A84" s="95">
        <v>56</v>
      </c>
      <c r="B84" s="96" t="s">
        <v>148</v>
      </c>
      <c r="C84" s="97" t="s">
        <v>347</v>
      </c>
      <c r="D84" s="98" t="s">
        <v>348</v>
      </c>
      <c r="E84" s="99">
        <v>2</v>
      </c>
      <c r="F84" s="100" t="s">
        <v>165</v>
      </c>
      <c r="L84" s="102">
        <f t="shared" si="4"/>
        <v>0</v>
      </c>
      <c r="N84" s="99">
        <f t="shared" si="5"/>
        <v>0</v>
      </c>
      <c r="O84" s="100">
        <v>20</v>
      </c>
      <c r="P84" s="100" t="s">
        <v>311</v>
      </c>
      <c r="V84" s="103" t="s">
        <v>104</v>
      </c>
      <c r="W84" s="104">
        <v>4.8000000000000001E-2</v>
      </c>
      <c r="X84" s="97" t="s">
        <v>349</v>
      </c>
      <c r="Y84" s="97" t="s">
        <v>347</v>
      </c>
      <c r="Z84" s="100" t="s">
        <v>275</v>
      </c>
      <c r="AB84" s="100">
        <v>7</v>
      </c>
      <c r="AC84" s="100" t="s">
        <v>145</v>
      </c>
      <c r="AJ84" s="87" t="s">
        <v>146</v>
      </c>
      <c r="AK84" s="87" t="s">
        <v>147</v>
      </c>
    </row>
    <row r="85" spans="1:37">
      <c r="A85" s="95">
        <v>57</v>
      </c>
      <c r="B85" s="139" t="s">
        <v>197</v>
      </c>
      <c r="C85" s="140" t="s">
        <v>350</v>
      </c>
      <c r="D85" s="98" t="s">
        <v>351</v>
      </c>
      <c r="E85" s="99">
        <v>2</v>
      </c>
      <c r="F85" s="100" t="s">
        <v>165</v>
      </c>
      <c r="L85" s="102">
        <f t="shared" si="4"/>
        <v>0</v>
      </c>
      <c r="N85" s="99">
        <f t="shared" si="5"/>
        <v>0</v>
      </c>
      <c r="O85" s="100">
        <v>20</v>
      </c>
      <c r="P85" s="100" t="s">
        <v>311</v>
      </c>
      <c r="V85" s="103" t="s">
        <v>97</v>
      </c>
      <c r="X85" s="97" t="s">
        <v>350</v>
      </c>
      <c r="Y85" s="97" t="s">
        <v>350</v>
      </c>
      <c r="Z85" s="100" t="s">
        <v>200</v>
      </c>
      <c r="AA85" s="97" t="s">
        <v>352</v>
      </c>
      <c r="AB85" s="100">
        <v>2</v>
      </c>
      <c r="AC85" s="100" t="s">
        <v>145</v>
      </c>
      <c r="AJ85" s="87" t="s">
        <v>202</v>
      </c>
      <c r="AK85" s="87" t="s">
        <v>147</v>
      </c>
    </row>
    <row r="86" spans="1:37" ht="20.399999999999999">
      <c r="A86" s="95">
        <v>58</v>
      </c>
      <c r="B86" s="96" t="s">
        <v>148</v>
      </c>
      <c r="C86" s="97" t="s">
        <v>353</v>
      </c>
      <c r="D86" s="98" t="s">
        <v>354</v>
      </c>
      <c r="E86" s="99">
        <v>1237.5</v>
      </c>
      <c r="F86" s="100" t="s">
        <v>165</v>
      </c>
      <c r="L86" s="102">
        <f t="shared" si="4"/>
        <v>0</v>
      </c>
      <c r="N86" s="99">
        <f t="shared" si="5"/>
        <v>0</v>
      </c>
      <c r="O86" s="100">
        <v>20</v>
      </c>
      <c r="P86" s="100" t="s">
        <v>311</v>
      </c>
      <c r="V86" s="103" t="s">
        <v>104</v>
      </c>
      <c r="W86" s="104">
        <v>305.66300000000001</v>
      </c>
      <c r="X86" s="97" t="s">
        <v>355</v>
      </c>
      <c r="Y86" s="97" t="s">
        <v>353</v>
      </c>
      <c r="Z86" s="100" t="s">
        <v>144</v>
      </c>
      <c r="AB86" s="100">
        <v>7</v>
      </c>
      <c r="AC86" s="100" t="s">
        <v>145</v>
      </c>
      <c r="AJ86" s="87" t="s">
        <v>146</v>
      </c>
      <c r="AK86" s="87" t="s">
        <v>147</v>
      </c>
    </row>
    <row r="87" spans="1:37">
      <c r="A87" s="95">
        <v>59</v>
      </c>
      <c r="B87" s="139" t="s">
        <v>197</v>
      </c>
      <c r="C87" s="140" t="s">
        <v>356</v>
      </c>
      <c r="D87" s="98" t="s">
        <v>357</v>
      </c>
      <c r="E87" s="99">
        <v>1238</v>
      </c>
      <c r="F87" s="100" t="s">
        <v>165</v>
      </c>
      <c r="L87" s="102">
        <f t="shared" si="4"/>
        <v>0</v>
      </c>
      <c r="N87" s="99">
        <f t="shared" si="5"/>
        <v>0</v>
      </c>
      <c r="O87" s="100">
        <v>20</v>
      </c>
      <c r="P87" s="100" t="s">
        <v>311</v>
      </c>
      <c r="V87" s="103" t="s">
        <v>97</v>
      </c>
      <c r="X87" s="97" t="s">
        <v>356</v>
      </c>
      <c r="Y87" s="97" t="s">
        <v>356</v>
      </c>
      <c r="Z87" s="100" t="s">
        <v>200</v>
      </c>
      <c r="AA87" s="97" t="s">
        <v>358</v>
      </c>
      <c r="AB87" s="100">
        <v>2</v>
      </c>
      <c r="AC87" s="100" t="s">
        <v>145</v>
      </c>
      <c r="AJ87" s="87" t="s">
        <v>202</v>
      </c>
      <c r="AK87" s="87" t="s">
        <v>147</v>
      </c>
    </row>
    <row r="88" spans="1:37" ht="20.399999999999999">
      <c r="A88" s="95">
        <v>60</v>
      </c>
      <c r="B88" s="96" t="s">
        <v>148</v>
      </c>
      <c r="C88" s="97" t="s">
        <v>359</v>
      </c>
      <c r="D88" s="98" t="s">
        <v>360</v>
      </c>
      <c r="E88" s="99">
        <v>1377.5</v>
      </c>
      <c r="F88" s="100" t="s">
        <v>165</v>
      </c>
      <c r="L88" s="102">
        <f t="shared" si="4"/>
        <v>0</v>
      </c>
      <c r="N88" s="99">
        <f t="shared" si="5"/>
        <v>0</v>
      </c>
      <c r="O88" s="100">
        <v>20</v>
      </c>
      <c r="P88" s="100" t="s">
        <v>311</v>
      </c>
      <c r="V88" s="103" t="s">
        <v>104</v>
      </c>
      <c r="W88" s="104">
        <v>464.21800000000002</v>
      </c>
      <c r="X88" s="97" t="s">
        <v>361</v>
      </c>
      <c r="Y88" s="97" t="s">
        <v>359</v>
      </c>
      <c r="Z88" s="100" t="s">
        <v>144</v>
      </c>
      <c r="AB88" s="100">
        <v>7</v>
      </c>
      <c r="AC88" s="100" t="s">
        <v>145</v>
      </c>
      <c r="AJ88" s="87" t="s">
        <v>146</v>
      </c>
      <c r="AK88" s="87" t="s">
        <v>147</v>
      </c>
    </row>
    <row r="89" spans="1:37" ht="20.399999999999999">
      <c r="A89" s="95">
        <v>61</v>
      </c>
      <c r="B89" s="139" t="s">
        <v>197</v>
      </c>
      <c r="C89" s="140" t="s">
        <v>362</v>
      </c>
      <c r="D89" s="98" t="s">
        <v>363</v>
      </c>
      <c r="E89" s="99">
        <v>1378</v>
      </c>
      <c r="F89" s="100" t="s">
        <v>165</v>
      </c>
      <c r="L89" s="102">
        <f t="shared" si="4"/>
        <v>0</v>
      </c>
      <c r="N89" s="99">
        <f t="shared" si="5"/>
        <v>0</v>
      </c>
      <c r="O89" s="100">
        <v>20</v>
      </c>
      <c r="P89" s="100" t="s">
        <v>311</v>
      </c>
      <c r="V89" s="103" t="s">
        <v>97</v>
      </c>
      <c r="X89" s="97" t="s">
        <v>362</v>
      </c>
      <c r="Y89" s="97" t="s">
        <v>362</v>
      </c>
      <c r="Z89" s="100" t="s">
        <v>200</v>
      </c>
      <c r="AA89" s="97" t="s">
        <v>364</v>
      </c>
      <c r="AB89" s="100">
        <v>2</v>
      </c>
      <c r="AC89" s="100" t="s">
        <v>145</v>
      </c>
      <c r="AJ89" s="87" t="s">
        <v>202</v>
      </c>
      <c r="AK89" s="87" t="s">
        <v>147</v>
      </c>
    </row>
    <row r="90" spans="1:37">
      <c r="A90" s="95">
        <v>62</v>
      </c>
      <c r="B90" s="96" t="s">
        <v>148</v>
      </c>
      <c r="C90" s="97" t="s">
        <v>365</v>
      </c>
      <c r="D90" s="98" t="s">
        <v>366</v>
      </c>
      <c r="E90" s="99">
        <v>33</v>
      </c>
      <c r="F90" s="100" t="s">
        <v>165</v>
      </c>
      <c r="K90" s="102">
        <v>1E-4</v>
      </c>
      <c r="L90" s="102">
        <f t="shared" si="4"/>
        <v>3.3E-3</v>
      </c>
      <c r="N90" s="99">
        <f t="shared" si="5"/>
        <v>0</v>
      </c>
      <c r="O90" s="100">
        <v>20</v>
      </c>
      <c r="P90" s="100" t="s">
        <v>311</v>
      </c>
      <c r="V90" s="103" t="s">
        <v>104</v>
      </c>
      <c r="W90" s="104">
        <v>3.927</v>
      </c>
      <c r="X90" s="97" t="s">
        <v>367</v>
      </c>
      <c r="Y90" s="97" t="s">
        <v>365</v>
      </c>
      <c r="Z90" s="100" t="s">
        <v>275</v>
      </c>
      <c r="AB90" s="100">
        <v>7</v>
      </c>
      <c r="AC90" s="100" t="s">
        <v>145</v>
      </c>
      <c r="AJ90" s="87" t="s">
        <v>146</v>
      </c>
      <c r="AK90" s="87" t="s">
        <v>147</v>
      </c>
    </row>
    <row r="91" spans="1:37">
      <c r="A91" s="95">
        <v>63</v>
      </c>
      <c r="B91" s="139" t="s">
        <v>197</v>
      </c>
      <c r="C91" s="140" t="s">
        <v>368</v>
      </c>
      <c r="D91" s="98" t="s">
        <v>369</v>
      </c>
      <c r="E91" s="99">
        <v>25</v>
      </c>
      <c r="F91" s="100" t="s">
        <v>165</v>
      </c>
      <c r="K91" s="102">
        <v>4.3200000000000001E-3</v>
      </c>
      <c r="L91" s="102">
        <f t="shared" si="4"/>
        <v>0.108</v>
      </c>
      <c r="N91" s="99">
        <f t="shared" si="5"/>
        <v>0</v>
      </c>
      <c r="O91" s="100">
        <v>20</v>
      </c>
      <c r="P91" s="100" t="s">
        <v>311</v>
      </c>
      <c r="V91" s="103" t="s">
        <v>97</v>
      </c>
      <c r="X91" s="97" t="s">
        <v>368</v>
      </c>
      <c r="Y91" s="97" t="s">
        <v>368</v>
      </c>
      <c r="Z91" s="100" t="s">
        <v>200</v>
      </c>
      <c r="AA91" s="97" t="s">
        <v>370</v>
      </c>
      <c r="AB91" s="100">
        <v>2</v>
      </c>
      <c r="AC91" s="100" t="s">
        <v>145</v>
      </c>
      <c r="AJ91" s="87" t="s">
        <v>202</v>
      </c>
      <c r="AK91" s="87" t="s">
        <v>147</v>
      </c>
    </row>
    <row r="92" spans="1:37">
      <c r="A92" s="95">
        <v>64</v>
      </c>
      <c r="B92" s="96" t="s">
        <v>371</v>
      </c>
      <c r="C92" s="97" t="s">
        <v>586</v>
      </c>
      <c r="D92" s="98" t="s">
        <v>585</v>
      </c>
      <c r="E92" s="99">
        <v>3</v>
      </c>
      <c r="F92" s="100" t="s">
        <v>141</v>
      </c>
      <c r="K92" s="102">
        <v>7.2000000000000005E-4</v>
      </c>
      <c r="L92" s="102">
        <f t="shared" si="4"/>
        <v>2.16E-3</v>
      </c>
      <c r="N92" s="99">
        <f t="shared" si="5"/>
        <v>0</v>
      </c>
      <c r="O92" s="100">
        <v>20</v>
      </c>
      <c r="P92" s="100" t="s">
        <v>142</v>
      </c>
      <c r="V92" s="103" t="s">
        <v>373</v>
      </c>
      <c r="W92" s="104">
        <v>0.83699999999999997</v>
      </c>
      <c r="X92" s="97" t="s">
        <v>374</v>
      </c>
      <c r="Y92" s="97" t="s">
        <v>372</v>
      </c>
      <c r="Z92" s="100" t="s">
        <v>375</v>
      </c>
      <c r="AB92" s="100">
        <v>1</v>
      </c>
      <c r="AC92" s="100" t="s">
        <v>145</v>
      </c>
      <c r="AJ92" s="87" t="s">
        <v>146</v>
      </c>
      <c r="AK92" s="87" t="s">
        <v>147</v>
      </c>
    </row>
    <row r="93" spans="1:37">
      <c r="A93" s="95">
        <v>65</v>
      </c>
      <c r="B93" s="139" t="s">
        <v>197</v>
      </c>
      <c r="C93" s="140" t="s">
        <v>376</v>
      </c>
      <c r="D93" s="98" t="s">
        <v>377</v>
      </c>
      <c r="E93" s="99">
        <v>1</v>
      </c>
      <c r="F93" s="100" t="s">
        <v>141</v>
      </c>
      <c r="K93" s="102">
        <v>1E-4</v>
      </c>
      <c r="L93" s="102">
        <f t="shared" si="4"/>
        <v>1E-4</v>
      </c>
      <c r="N93" s="99">
        <f t="shared" si="5"/>
        <v>0</v>
      </c>
      <c r="O93" s="100">
        <v>20</v>
      </c>
      <c r="P93" s="100" t="s">
        <v>142</v>
      </c>
      <c r="V93" s="103" t="s">
        <v>97</v>
      </c>
      <c r="X93" s="97" t="s">
        <v>378</v>
      </c>
      <c r="Y93" s="97" t="s">
        <v>376</v>
      </c>
      <c r="Z93" s="100" t="s">
        <v>315</v>
      </c>
      <c r="AA93" s="97" t="s">
        <v>379</v>
      </c>
      <c r="AB93" s="100">
        <v>8</v>
      </c>
      <c r="AC93" s="100" t="s">
        <v>145</v>
      </c>
      <c r="AJ93" s="87" t="s">
        <v>202</v>
      </c>
      <c r="AK93" s="87" t="s">
        <v>147</v>
      </c>
    </row>
    <row r="94" spans="1:37">
      <c r="A94" s="95">
        <v>66</v>
      </c>
      <c r="B94" s="139" t="s">
        <v>197</v>
      </c>
      <c r="C94" s="140" t="s">
        <v>380</v>
      </c>
      <c r="D94" s="98" t="s">
        <v>381</v>
      </c>
      <c r="E94" s="99">
        <v>1</v>
      </c>
      <c r="F94" s="100" t="s">
        <v>141</v>
      </c>
      <c r="L94" s="102">
        <f t="shared" si="4"/>
        <v>0</v>
      </c>
      <c r="N94" s="99">
        <f t="shared" si="5"/>
        <v>0</v>
      </c>
      <c r="O94" s="100">
        <v>20</v>
      </c>
      <c r="P94" s="100" t="s">
        <v>142</v>
      </c>
      <c r="V94" s="103" t="s">
        <v>97</v>
      </c>
      <c r="X94" s="97" t="s">
        <v>382</v>
      </c>
      <c r="Y94" s="97" t="s">
        <v>380</v>
      </c>
      <c r="Z94" s="100" t="s">
        <v>383</v>
      </c>
      <c r="AA94" s="97" t="s">
        <v>384</v>
      </c>
      <c r="AB94" s="100">
        <v>8</v>
      </c>
      <c r="AC94" s="100" t="s">
        <v>145</v>
      </c>
      <c r="AJ94" s="87" t="s">
        <v>202</v>
      </c>
      <c r="AK94" s="87" t="s">
        <v>147</v>
      </c>
    </row>
    <row r="95" spans="1:37">
      <c r="A95" s="95">
        <v>67</v>
      </c>
      <c r="B95" s="139" t="s">
        <v>197</v>
      </c>
      <c r="C95" s="140" t="s">
        <v>385</v>
      </c>
      <c r="D95" s="98" t="s">
        <v>386</v>
      </c>
      <c r="E95" s="99">
        <v>1</v>
      </c>
      <c r="F95" s="100" t="s">
        <v>141</v>
      </c>
      <c r="K95" s="102">
        <v>5.0000000000000001E-4</v>
      </c>
      <c r="L95" s="102">
        <f t="shared" si="4"/>
        <v>5.0000000000000001E-4</v>
      </c>
      <c r="N95" s="99">
        <f t="shared" si="5"/>
        <v>0</v>
      </c>
      <c r="O95" s="100">
        <v>20</v>
      </c>
      <c r="P95" s="100" t="s">
        <v>142</v>
      </c>
      <c r="V95" s="103" t="s">
        <v>97</v>
      </c>
      <c r="X95" s="97" t="s">
        <v>387</v>
      </c>
      <c r="Y95" s="97" t="s">
        <v>385</v>
      </c>
      <c r="Z95" s="100" t="s">
        <v>388</v>
      </c>
      <c r="AA95" s="97" t="s">
        <v>389</v>
      </c>
      <c r="AB95" s="100">
        <v>8</v>
      </c>
      <c r="AC95" s="100" t="s">
        <v>145</v>
      </c>
      <c r="AJ95" s="87" t="s">
        <v>202</v>
      </c>
      <c r="AK95" s="87" t="s">
        <v>147</v>
      </c>
    </row>
    <row r="96" spans="1:37">
      <c r="A96" s="95">
        <v>68</v>
      </c>
      <c r="B96" s="96" t="s">
        <v>148</v>
      </c>
      <c r="C96" s="97" t="s">
        <v>390</v>
      </c>
      <c r="D96" s="98" t="s">
        <v>391</v>
      </c>
      <c r="E96" s="99">
        <v>8</v>
      </c>
      <c r="F96" s="100" t="s">
        <v>141</v>
      </c>
      <c r="L96" s="102">
        <f t="shared" si="4"/>
        <v>0</v>
      </c>
      <c r="N96" s="99">
        <f t="shared" si="5"/>
        <v>0</v>
      </c>
      <c r="O96" s="100">
        <v>20</v>
      </c>
      <c r="P96" s="100" t="s">
        <v>142</v>
      </c>
      <c r="V96" s="103" t="s">
        <v>104</v>
      </c>
      <c r="W96" s="104">
        <v>1.52</v>
      </c>
      <c r="X96" s="97" t="s">
        <v>392</v>
      </c>
      <c r="Y96" s="97" t="s">
        <v>390</v>
      </c>
      <c r="Z96" s="100" t="s">
        <v>275</v>
      </c>
      <c r="AB96" s="100">
        <v>7</v>
      </c>
      <c r="AC96" s="100" t="s">
        <v>145</v>
      </c>
      <c r="AJ96" s="87" t="s">
        <v>146</v>
      </c>
      <c r="AK96" s="87" t="s">
        <v>147</v>
      </c>
    </row>
    <row r="97" spans="1:37">
      <c r="A97" s="95">
        <v>69</v>
      </c>
      <c r="B97" s="139" t="s">
        <v>197</v>
      </c>
      <c r="C97" s="140" t="s">
        <v>393</v>
      </c>
      <c r="D97" s="98" t="s">
        <v>394</v>
      </c>
      <c r="E97" s="99">
        <v>1</v>
      </c>
      <c r="F97" s="100" t="s">
        <v>141</v>
      </c>
      <c r="K97" s="102">
        <v>2.1000000000000001E-4</v>
      </c>
      <c r="L97" s="102">
        <f t="shared" si="4"/>
        <v>2.1000000000000001E-4</v>
      </c>
      <c r="N97" s="99">
        <f t="shared" si="5"/>
        <v>0</v>
      </c>
      <c r="O97" s="100">
        <v>20</v>
      </c>
      <c r="P97" s="100" t="s">
        <v>142</v>
      </c>
      <c r="V97" s="103" t="s">
        <v>97</v>
      </c>
      <c r="X97" s="97" t="s">
        <v>393</v>
      </c>
      <c r="Y97" s="97" t="s">
        <v>393</v>
      </c>
      <c r="Z97" s="100" t="s">
        <v>200</v>
      </c>
      <c r="AA97" s="97" t="s">
        <v>395</v>
      </c>
      <c r="AB97" s="100">
        <v>2</v>
      </c>
      <c r="AC97" s="100" t="s">
        <v>145</v>
      </c>
      <c r="AJ97" s="87" t="s">
        <v>202</v>
      </c>
      <c r="AK97" s="87" t="s">
        <v>147</v>
      </c>
    </row>
    <row r="98" spans="1:37">
      <c r="A98" s="95">
        <v>70</v>
      </c>
      <c r="B98" s="139" t="s">
        <v>197</v>
      </c>
      <c r="C98" s="140" t="s">
        <v>396</v>
      </c>
      <c r="D98" s="98" t="s">
        <v>397</v>
      </c>
      <c r="E98" s="99">
        <v>1</v>
      </c>
      <c r="F98" s="100" t="s">
        <v>141</v>
      </c>
      <c r="K98" s="102">
        <v>3.1E-4</v>
      </c>
      <c r="L98" s="102">
        <f t="shared" si="4"/>
        <v>3.1E-4</v>
      </c>
      <c r="N98" s="99">
        <f t="shared" si="5"/>
        <v>0</v>
      </c>
      <c r="O98" s="100">
        <v>20</v>
      </c>
      <c r="P98" s="100" t="s">
        <v>142</v>
      </c>
      <c r="V98" s="103" t="s">
        <v>97</v>
      </c>
      <c r="X98" s="97" t="s">
        <v>396</v>
      </c>
      <c r="Y98" s="97" t="s">
        <v>396</v>
      </c>
      <c r="Z98" s="100" t="s">
        <v>200</v>
      </c>
      <c r="AA98" s="97" t="s">
        <v>398</v>
      </c>
      <c r="AB98" s="100">
        <v>2</v>
      </c>
      <c r="AC98" s="100" t="s">
        <v>145</v>
      </c>
      <c r="AJ98" s="87" t="s">
        <v>202</v>
      </c>
      <c r="AK98" s="87" t="s">
        <v>147</v>
      </c>
    </row>
    <row r="99" spans="1:37">
      <c r="A99" s="95">
        <v>71</v>
      </c>
      <c r="B99" s="139" t="s">
        <v>197</v>
      </c>
      <c r="C99" s="140" t="s">
        <v>399</v>
      </c>
      <c r="D99" s="98" t="s">
        <v>400</v>
      </c>
      <c r="E99" s="99">
        <v>1</v>
      </c>
      <c r="F99" s="100" t="s">
        <v>141</v>
      </c>
      <c r="K99" s="102">
        <v>7.9000000000000001E-4</v>
      </c>
      <c r="L99" s="102">
        <f t="shared" si="4"/>
        <v>7.9000000000000001E-4</v>
      </c>
      <c r="N99" s="99">
        <f t="shared" si="5"/>
        <v>0</v>
      </c>
      <c r="O99" s="100">
        <v>20</v>
      </c>
      <c r="P99" s="100" t="s">
        <v>142</v>
      </c>
      <c r="V99" s="103" t="s">
        <v>97</v>
      </c>
      <c r="X99" s="97" t="s">
        <v>399</v>
      </c>
      <c r="Y99" s="97" t="s">
        <v>399</v>
      </c>
      <c r="Z99" s="100" t="s">
        <v>200</v>
      </c>
      <c r="AA99" s="97" t="s">
        <v>401</v>
      </c>
      <c r="AB99" s="100">
        <v>2</v>
      </c>
      <c r="AC99" s="100" t="s">
        <v>145</v>
      </c>
      <c r="AJ99" s="87" t="s">
        <v>202</v>
      </c>
      <c r="AK99" s="87" t="s">
        <v>147</v>
      </c>
    </row>
    <row r="100" spans="1:37">
      <c r="A100" s="95">
        <v>72</v>
      </c>
      <c r="B100" s="139" t="s">
        <v>197</v>
      </c>
      <c r="C100" s="140" t="s">
        <v>402</v>
      </c>
      <c r="D100" s="98" t="s">
        <v>403</v>
      </c>
      <c r="E100" s="99">
        <v>2</v>
      </c>
      <c r="F100" s="100" t="s">
        <v>141</v>
      </c>
      <c r="K100" s="102">
        <v>2.33E-3</v>
      </c>
      <c r="L100" s="102">
        <f t="shared" si="4"/>
        <v>4.6600000000000001E-3</v>
      </c>
      <c r="N100" s="99">
        <f t="shared" si="5"/>
        <v>0</v>
      </c>
      <c r="O100" s="100">
        <v>20</v>
      </c>
      <c r="P100" s="100" t="s">
        <v>142</v>
      </c>
      <c r="V100" s="103" t="s">
        <v>97</v>
      </c>
      <c r="X100" s="97" t="s">
        <v>402</v>
      </c>
      <c r="Y100" s="97" t="s">
        <v>402</v>
      </c>
      <c r="Z100" s="100" t="s">
        <v>200</v>
      </c>
      <c r="AA100" s="97" t="s">
        <v>404</v>
      </c>
      <c r="AB100" s="100">
        <v>2</v>
      </c>
      <c r="AC100" s="100" t="s">
        <v>145</v>
      </c>
      <c r="AJ100" s="87" t="s">
        <v>202</v>
      </c>
      <c r="AK100" s="87" t="s">
        <v>147</v>
      </c>
    </row>
    <row r="101" spans="1:37">
      <c r="A101" s="95">
        <v>73</v>
      </c>
      <c r="B101" s="139" t="s">
        <v>197</v>
      </c>
      <c r="C101" s="140" t="s">
        <v>405</v>
      </c>
      <c r="D101" s="98" t="s">
        <v>406</v>
      </c>
      <c r="E101" s="99">
        <v>2</v>
      </c>
      <c r="F101" s="100" t="s">
        <v>141</v>
      </c>
      <c r="K101" s="102">
        <v>9.5E-4</v>
      </c>
      <c r="L101" s="102">
        <f t="shared" si="4"/>
        <v>1.9E-3</v>
      </c>
      <c r="N101" s="99">
        <f t="shared" si="5"/>
        <v>0</v>
      </c>
      <c r="O101" s="100">
        <v>20</v>
      </c>
      <c r="P101" s="100" t="s">
        <v>142</v>
      </c>
      <c r="V101" s="103" t="s">
        <v>97</v>
      </c>
      <c r="X101" s="97" t="s">
        <v>405</v>
      </c>
      <c r="Y101" s="97" t="s">
        <v>405</v>
      </c>
      <c r="Z101" s="100" t="s">
        <v>200</v>
      </c>
      <c r="AA101" s="97" t="s">
        <v>407</v>
      </c>
      <c r="AB101" s="100">
        <v>2</v>
      </c>
      <c r="AC101" s="100" t="s">
        <v>145</v>
      </c>
      <c r="AJ101" s="87" t="s">
        <v>202</v>
      </c>
      <c r="AK101" s="87" t="s">
        <v>147</v>
      </c>
    </row>
    <row r="102" spans="1:37">
      <c r="A102" s="95">
        <v>74</v>
      </c>
      <c r="B102" s="139" t="s">
        <v>197</v>
      </c>
      <c r="C102" s="140" t="s">
        <v>408</v>
      </c>
      <c r="D102" s="98" t="s">
        <v>409</v>
      </c>
      <c r="E102" s="99">
        <v>1</v>
      </c>
      <c r="F102" s="100" t="s">
        <v>141</v>
      </c>
      <c r="K102" s="102">
        <v>1.1900000000000001E-3</v>
      </c>
      <c r="L102" s="102">
        <f t="shared" si="4"/>
        <v>1.1900000000000001E-3</v>
      </c>
      <c r="N102" s="99">
        <f t="shared" si="5"/>
        <v>0</v>
      </c>
      <c r="O102" s="100">
        <v>20</v>
      </c>
      <c r="P102" s="100" t="s">
        <v>142</v>
      </c>
      <c r="V102" s="103" t="s">
        <v>97</v>
      </c>
      <c r="X102" s="97" t="s">
        <v>408</v>
      </c>
      <c r="Y102" s="97" t="s">
        <v>408</v>
      </c>
      <c r="Z102" s="100" t="s">
        <v>200</v>
      </c>
      <c r="AA102" s="97" t="s">
        <v>410</v>
      </c>
      <c r="AB102" s="100">
        <v>2</v>
      </c>
      <c r="AC102" s="100" t="s">
        <v>145</v>
      </c>
      <c r="AJ102" s="87" t="s">
        <v>202</v>
      </c>
      <c r="AK102" s="87" t="s">
        <v>147</v>
      </c>
    </row>
    <row r="103" spans="1:37" ht="20.399999999999999">
      <c r="A103" s="95">
        <v>75</v>
      </c>
      <c r="B103" s="96" t="s">
        <v>148</v>
      </c>
      <c r="C103" s="97" t="s">
        <v>411</v>
      </c>
      <c r="D103" s="98" t="s">
        <v>412</v>
      </c>
      <c r="E103" s="99">
        <v>16</v>
      </c>
      <c r="F103" s="100" t="s">
        <v>141</v>
      </c>
      <c r="L103" s="102">
        <f t="shared" ref="L103:L134" si="6">E103*K103</f>
        <v>0</v>
      </c>
      <c r="N103" s="99">
        <f t="shared" ref="N103:N134" si="7">E103*M103</f>
        <v>0</v>
      </c>
      <c r="O103" s="100">
        <v>20</v>
      </c>
      <c r="P103" s="100" t="s">
        <v>311</v>
      </c>
      <c r="V103" s="103" t="s">
        <v>104</v>
      </c>
      <c r="W103" s="104">
        <v>4.6399999999999997</v>
      </c>
      <c r="X103" s="97" t="s">
        <v>413</v>
      </c>
      <c r="Y103" s="97" t="s">
        <v>411</v>
      </c>
      <c r="Z103" s="100" t="s">
        <v>275</v>
      </c>
      <c r="AB103" s="100">
        <v>7</v>
      </c>
      <c r="AC103" s="100" t="s">
        <v>145</v>
      </c>
      <c r="AJ103" s="87" t="s">
        <v>146</v>
      </c>
      <c r="AK103" s="87" t="s">
        <v>147</v>
      </c>
    </row>
    <row r="104" spans="1:37">
      <c r="A104" s="95">
        <v>76</v>
      </c>
      <c r="B104" s="139" t="s">
        <v>197</v>
      </c>
      <c r="C104" s="140" t="s">
        <v>414</v>
      </c>
      <c r="D104" s="98" t="s">
        <v>415</v>
      </c>
      <c r="E104" s="99">
        <v>4</v>
      </c>
      <c r="F104" s="100" t="s">
        <v>141</v>
      </c>
      <c r="L104" s="102">
        <f t="shared" si="6"/>
        <v>0</v>
      </c>
      <c r="N104" s="99">
        <f t="shared" si="7"/>
        <v>0</v>
      </c>
      <c r="O104" s="100">
        <v>20</v>
      </c>
      <c r="P104" s="100" t="s">
        <v>311</v>
      </c>
      <c r="V104" s="103" t="s">
        <v>97</v>
      </c>
      <c r="X104" s="97" t="s">
        <v>414</v>
      </c>
      <c r="Y104" s="97" t="s">
        <v>414</v>
      </c>
      <c r="Z104" s="100" t="s">
        <v>200</v>
      </c>
      <c r="AA104" s="97" t="s">
        <v>416</v>
      </c>
      <c r="AB104" s="100">
        <v>8</v>
      </c>
      <c r="AC104" s="100" t="s">
        <v>145</v>
      </c>
      <c r="AJ104" s="87" t="s">
        <v>202</v>
      </c>
      <c r="AK104" s="87" t="s">
        <v>147</v>
      </c>
    </row>
    <row r="105" spans="1:37">
      <c r="A105" s="95">
        <v>77</v>
      </c>
      <c r="B105" s="139" t="s">
        <v>197</v>
      </c>
      <c r="C105" s="140" t="s">
        <v>417</v>
      </c>
      <c r="D105" s="98" t="s">
        <v>418</v>
      </c>
      <c r="E105" s="99">
        <v>3</v>
      </c>
      <c r="F105" s="100" t="s">
        <v>141</v>
      </c>
      <c r="L105" s="102">
        <f t="shared" si="6"/>
        <v>0</v>
      </c>
      <c r="N105" s="99">
        <f t="shared" si="7"/>
        <v>0</v>
      </c>
      <c r="O105" s="100">
        <v>20</v>
      </c>
      <c r="P105" s="100" t="s">
        <v>311</v>
      </c>
      <c r="V105" s="103" t="s">
        <v>97</v>
      </c>
      <c r="X105" s="97" t="s">
        <v>417</v>
      </c>
      <c r="Y105" s="97" t="s">
        <v>417</v>
      </c>
      <c r="Z105" s="100" t="s">
        <v>200</v>
      </c>
      <c r="AA105" s="97" t="s">
        <v>419</v>
      </c>
      <c r="AB105" s="100">
        <v>2</v>
      </c>
      <c r="AC105" s="100" t="s">
        <v>145</v>
      </c>
      <c r="AJ105" s="87" t="s">
        <v>202</v>
      </c>
      <c r="AK105" s="87" t="s">
        <v>147</v>
      </c>
    </row>
    <row r="106" spans="1:37">
      <c r="A106" s="95">
        <v>78</v>
      </c>
      <c r="B106" s="139" t="s">
        <v>197</v>
      </c>
      <c r="C106" s="140" t="s">
        <v>420</v>
      </c>
      <c r="D106" s="98" t="s">
        <v>421</v>
      </c>
      <c r="E106" s="99">
        <v>9</v>
      </c>
      <c r="F106" s="100" t="s">
        <v>141</v>
      </c>
      <c r="L106" s="102">
        <f t="shared" si="6"/>
        <v>0</v>
      </c>
      <c r="N106" s="99">
        <f t="shared" si="7"/>
        <v>0</v>
      </c>
      <c r="O106" s="100">
        <v>20</v>
      </c>
      <c r="P106" s="100" t="s">
        <v>311</v>
      </c>
      <c r="V106" s="103" t="s">
        <v>97</v>
      </c>
      <c r="X106" s="97" t="s">
        <v>420</v>
      </c>
      <c r="Y106" s="97" t="s">
        <v>420</v>
      </c>
      <c r="Z106" s="100" t="s">
        <v>200</v>
      </c>
      <c r="AA106" s="97" t="s">
        <v>422</v>
      </c>
      <c r="AB106" s="100">
        <v>2</v>
      </c>
      <c r="AC106" s="100" t="s">
        <v>145</v>
      </c>
      <c r="AJ106" s="87" t="s">
        <v>202</v>
      </c>
      <c r="AK106" s="87" t="s">
        <v>147</v>
      </c>
    </row>
    <row r="107" spans="1:37" ht="20.399999999999999">
      <c r="A107" s="95">
        <v>79</v>
      </c>
      <c r="B107" s="96" t="s">
        <v>148</v>
      </c>
      <c r="C107" s="97" t="s">
        <v>423</v>
      </c>
      <c r="D107" s="98" t="s">
        <v>424</v>
      </c>
      <c r="E107" s="99">
        <v>5</v>
      </c>
      <c r="F107" s="100" t="s">
        <v>141</v>
      </c>
      <c r="K107" s="102">
        <v>6.9999999999999999E-4</v>
      </c>
      <c r="L107" s="102">
        <f t="shared" si="6"/>
        <v>3.5000000000000001E-3</v>
      </c>
      <c r="N107" s="99">
        <f t="shared" si="7"/>
        <v>0</v>
      </c>
      <c r="O107" s="100">
        <v>20</v>
      </c>
      <c r="P107" s="100" t="s">
        <v>311</v>
      </c>
      <c r="V107" s="103" t="s">
        <v>104</v>
      </c>
      <c r="W107" s="104">
        <v>3.3</v>
      </c>
      <c r="X107" s="97" t="s">
        <v>425</v>
      </c>
      <c r="Y107" s="97" t="s">
        <v>423</v>
      </c>
      <c r="Z107" s="100" t="s">
        <v>275</v>
      </c>
      <c r="AB107" s="100">
        <v>1</v>
      </c>
      <c r="AC107" s="100" t="s">
        <v>145</v>
      </c>
      <c r="AJ107" s="87" t="s">
        <v>146</v>
      </c>
      <c r="AK107" s="87" t="s">
        <v>147</v>
      </c>
    </row>
    <row r="108" spans="1:37">
      <c r="A108" s="95">
        <v>80</v>
      </c>
      <c r="B108" s="139" t="s">
        <v>197</v>
      </c>
      <c r="C108" s="140" t="s">
        <v>426</v>
      </c>
      <c r="D108" s="98" t="s">
        <v>427</v>
      </c>
      <c r="E108" s="99">
        <v>5</v>
      </c>
      <c r="F108" s="100" t="s">
        <v>141</v>
      </c>
      <c r="K108" s="102">
        <v>1E-3</v>
      </c>
      <c r="L108" s="102">
        <f t="shared" si="6"/>
        <v>5.0000000000000001E-3</v>
      </c>
      <c r="N108" s="99">
        <f t="shared" si="7"/>
        <v>0</v>
      </c>
      <c r="O108" s="100">
        <v>20</v>
      </c>
      <c r="P108" s="100" t="s">
        <v>311</v>
      </c>
      <c r="V108" s="103" t="s">
        <v>97</v>
      </c>
      <c r="X108" s="97" t="s">
        <v>426</v>
      </c>
      <c r="Y108" s="97" t="s">
        <v>426</v>
      </c>
      <c r="Z108" s="100" t="s">
        <v>315</v>
      </c>
      <c r="AA108" s="97" t="s">
        <v>428</v>
      </c>
      <c r="AB108" s="100">
        <v>2</v>
      </c>
      <c r="AC108" s="100" t="s">
        <v>145</v>
      </c>
      <c r="AJ108" s="87" t="s">
        <v>202</v>
      </c>
      <c r="AK108" s="87" t="s">
        <v>147</v>
      </c>
    </row>
    <row r="109" spans="1:37">
      <c r="A109" s="95">
        <v>81</v>
      </c>
      <c r="B109" s="139" t="s">
        <v>197</v>
      </c>
      <c r="C109" s="140" t="s">
        <v>429</v>
      </c>
      <c r="D109" s="98" t="s">
        <v>430</v>
      </c>
      <c r="E109" s="99">
        <v>5</v>
      </c>
      <c r="F109" s="100" t="s">
        <v>141</v>
      </c>
      <c r="K109" s="102">
        <v>1.2E-2</v>
      </c>
      <c r="L109" s="102">
        <f t="shared" si="6"/>
        <v>0.06</v>
      </c>
      <c r="N109" s="99">
        <f t="shared" si="7"/>
        <v>0</v>
      </c>
      <c r="O109" s="100">
        <v>20</v>
      </c>
      <c r="P109" s="100" t="s">
        <v>311</v>
      </c>
      <c r="V109" s="103" t="s">
        <v>97</v>
      </c>
      <c r="X109" s="97" t="s">
        <v>429</v>
      </c>
      <c r="Y109" s="97" t="s">
        <v>429</v>
      </c>
      <c r="Z109" s="100" t="s">
        <v>383</v>
      </c>
      <c r="AA109" s="97" t="s">
        <v>431</v>
      </c>
      <c r="AB109" s="100">
        <v>2</v>
      </c>
      <c r="AC109" s="100" t="s">
        <v>145</v>
      </c>
      <c r="AJ109" s="87" t="s">
        <v>202</v>
      </c>
      <c r="AK109" s="87" t="s">
        <v>147</v>
      </c>
    </row>
    <row r="110" spans="1:37">
      <c r="A110" s="95">
        <v>82</v>
      </c>
      <c r="B110" s="96" t="s">
        <v>148</v>
      </c>
      <c r="C110" s="97" t="s">
        <v>432</v>
      </c>
      <c r="D110" s="98" t="s">
        <v>433</v>
      </c>
      <c r="E110" s="99">
        <v>1</v>
      </c>
      <c r="F110" s="100" t="s">
        <v>141</v>
      </c>
      <c r="K110" s="102">
        <v>6.9999999999999999E-4</v>
      </c>
      <c r="L110" s="102">
        <f t="shared" si="6"/>
        <v>6.9999999999999999E-4</v>
      </c>
      <c r="N110" s="99">
        <f t="shared" si="7"/>
        <v>0</v>
      </c>
      <c r="O110" s="100">
        <v>20</v>
      </c>
      <c r="P110" s="100" t="s">
        <v>311</v>
      </c>
      <c r="V110" s="103" t="s">
        <v>104</v>
      </c>
      <c r="W110" s="104">
        <v>0.63</v>
      </c>
      <c r="X110" s="97" t="s">
        <v>434</v>
      </c>
      <c r="Y110" s="97" t="s">
        <v>432</v>
      </c>
      <c r="Z110" s="100" t="s">
        <v>275</v>
      </c>
      <c r="AB110" s="100">
        <v>7</v>
      </c>
      <c r="AC110" s="100" t="s">
        <v>145</v>
      </c>
      <c r="AJ110" s="87" t="s">
        <v>146</v>
      </c>
      <c r="AK110" s="87" t="s">
        <v>147</v>
      </c>
    </row>
    <row r="111" spans="1:37">
      <c r="A111" s="95">
        <v>83</v>
      </c>
      <c r="B111" s="139" t="s">
        <v>197</v>
      </c>
      <c r="C111" s="140" t="s">
        <v>435</v>
      </c>
      <c r="D111" s="98" t="s">
        <v>436</v>
      </c>
      <c r="E111" s="99">
        <v>1</v>
      </c>
      <c r="F111" s="100" t="s">
        <v>141</v>
      </c>
      <c r="L111" s="102">
        <f t="shared" si="6"/>
        <v>0</v>
      </c>
      <c r="N111" s="99">
        <f t="shared" si="7"/>
        <v>0</v>
      </c>
      <c r="O111" s="100">
        <v>20</v>
      </c>
      <c r="P111" s="100" t="s">
        <v>311</v>
      </c>
      <c r="V111" s="103" t="s">
        <v>97</v>
      </c>
      <c r="X111" s="97" t="s">
        <v>435</v>
      </c>
      <c r="Y111" s="97" t="s">
        <v>435</v>
      </c>
      <c r="Z111" s="100" t="s">
        <v>383</v>
      </c>
      <c r="AA111" s="97" t="s">
        <v>437</v>
      </c>
      <c r="AB111" s="100">
        <v>8</v>
      </c>
      <c r="AC111" s="100" t="s">
        <v>145</v>
      </c>
      <c r="AJ111" s="87" t="s">
        <v>202</v>
      </c>
      <c r="AK111" s="87" t="s">
        <v>147</v>
      </c>
    </row>
    <row r="112" spans="1:37" ht="20.399999999999999">
      <c r="A112" s="95">
        <v>84</v>
      </c>
      <c r="B112" s="96" t="s">
        <v>148</v>
      </c>
      <c r="C112" s="97" t="s">
        <v>438</v>
      </c>
      <c r="D112" s="98" t="s">
        <v>439</v>
      </c>
      <c r="E112" s="99">
        <v>5</v>
      </c>
      <c r="F112" s="100" t="s">
        <v>141</v>
      </c>
      <c r="K112" s="102">
        <v>6.9999999999999999E-4</v>
      </c>
      <c r="L112" s="102">
        <f t="shared" si="6"/>
        <v>3.5000000000000001E-3</v>
      </c>
      <c r="N112" s="99">
        <f t="shared" si="7"/>
        <v>0</v>
      </c>
      <c r="O112" s="100">
        <v>20</v>
      </c>
      <c r="P112" s="100" t="s">
        <v>311</v>
      </c>
      <c r="V112" s="103" t="s">
        <v>104</v>
      </c>
      <c r="W112" s="104">
        <v>3.15</v>
      </c>
      <c r="X112" s="97" t="s">
        <v>434</v>
      </c>
      <c r="Y112" s="97" t="s">
        <v>438</v>
      </c>
      <c r="Z112" s="100" t="s">
        <v>275</v>
      </c>
      <c r="AB112" s="100">
        <v>1</v>
      </c>
      <c r="AC112" s="100" t="s">
        <v>145</v>
      </c>
      <c r="AJ112" s="87" t="s">
        <v>146</v>
      </c>
      <c r="AK112" s="87" t="s">
        <v>147</v>
      </c>
    </row>
    <row r="113" spans="1:37">
      <c r="A113" s="95">
        <v>85</v>
      </c>
      <c r="B113" s="139" t="s">
        <v>197</v>
      </c>
      <c r="C113" s="140" t="s">
        <v>440</v>
      </c>
      <c r="D113" s="98" t="s">
        <v>441</v>
      </c>
      <c r="E113" s="99">
        <v>5</v>
      </c>
      <c r="F113" s="100" t="s">
        <v>141</v>
      </c>
      <c r="K113" s="102">
        <v>2.7799999999999999E-3</v>
      </c>
      <c r="L113" s="102">
        <f t="shared" si="6"/>
        <v>1.3899999999999999E-2</v>
      </c>
      <c r="N113" s="99">
        <f t="shared" si="7"/>
        <v>0</v>
      </c>
      <c r="O113" s="100">
        <v>20</v>
      </c>
      <c r="P113" s="100" t="s">
        <v>311</v>
      </c>
      <c r="V113" s="103" t="s">
        <v>97</v>
      </c>
      <c r="X113" s="97" t="s">
        <v>440</v>
      </c>
      <c r="Y113" s="97" t="s">
        <v>440</v>
      </c>
      <c r="Z113" s="100" t="s">
        <v>388</v>
      </c>
      <c r="AA113" s="97" t="s">
        <v>442</v>
      </c>
      <c r="AB113" s="100">
        <v>2</v>
      </c>
      <c r="AC113" s="100" t="s">
        <v>145</v>
      </c>
      <c r="AJ113" s="87" t="s">
        <v>202</v>
      </c>
      <c r="AK113" s="87" t="s">
        <v>147</v>
      </c>
    </row>
    <row r="114" spans="1:37" ht="20.399999999999999">
      <c r="A114" s="95">
        <v>86</v>
      </c>
      <c r="B114" s="96" t="s">
        <v>148</v>
      </c>
      <c r="C114" s="97" t="s">
        <v>443</v>
      </c>
      <c r="D114" s="98" t="s">
        <v>444</v>
      </c>
      <c r="E114" s="99">
        <v>6</v>
      </c>
      <c r="F114" s="100" t="s">
        <v>141</v>
      </c>
      <c r="K114" s="102">
        <v>8.3000000000000001E-4</v>
      </c>
      <c r="L114" s="102">
        <f t="shared" si="6"/>
        <v>4.9800000000000001E-3</v>
      </c>
      <c r="N114" s="99">
        <f t="shared" si="7"/>
        <v>0</v>
      </c>
      <c r="O114" s="100">
        <v>20</v>
      </c>
      <c r="P114" s="100" t="s">
        <v>311</v>
      </c>
      <c r="V114" s="103" t="s">
        <v>104</v>
      </c>
      <c r="W114" s="104">
        <v>9.3239999999999998</v>
      </c>
      <c r="X114" s="97" t="s">
        <v>445</v>
      </c>
      <c r="Y114" s="97" t="s">
        <v>443</v>
      </c>
      <c r="Z114" s="100" t="s">
        <v>275</v>
      </c>
      <c r="AB114" s="100">
        <v>1</v>
      </c>
      <c r="AC114" s="100" t="s">
        <v>145</v>
      </c>
      <c r="AJ114" s="87" t="s">
        <v>146</v>
      </c>
      <c r="AK114" s="87" t="s">
        <v>147</v>
      </c>
    </row>
    <row r="115" spans="1:37">
      <c r="A115" s="95">
        <v>87</v>
      </c>
      <c r="B115" s="139" t="s">
        <v>197</v>
      </c>
      <c r="C115" s="140" t="s">
        <v>446</v>
      </c>
      <c r="D115" s="98" t="s">
        <v>447</v>
      </c>
      <c r="E115" s="99">
        <v>6</v>
      </c>
      <c r="F115" s="100" t="s">
        <v>141</v>
      </c>
      <c r="K115" s="102">
        <v>2.0500000000000001E-2</v>
      </c>
      <c r="L115" s="102">
        <f t="shared" si="6"/>
        <v>0.123</v>
      </c>
      <c r="N115" s="99">
        <f t="shared" si="7"/>
        <v>0</v>
      </c>
      <c r="O115" s="100">
        <v>20</v>
      </c>
      <c r="P115" s="100" t="s">
        <v>311</v>
      </c>
      <c r="V115" s="103" t="s">
        <v>97</v>
      </c>
      <c r="X115" s="97" t="s">
        <v>446</v>
      </c>
      <c r="Y115" s="97" t="s">
        <v>446</v>
      </c>
      <c r="Z115" s="100" t="s">
        <v>383</v>
      </c>
      <c r="AA115" s="97" t="s">
        <v>431</v>
      </c>
      <c r="AB115" s="100">
        <v>2</v>
      </c>
      <c r="AC115" s="100" t="s">
        <v>145</v>
      </c>
      <c r="AJ115" s="87" t="s">
        <v>202</v>
      </c>
      <c r="AK115" s="87" t="s">
        <v>147</v>
      </c>
    </row>
    <row r="116" spans="1:37" ht="20.399999999999999">
      <c r="A116" s="95">
        <v>88</v>
      </c>
      <c r="B116" s="139" t="s">
        <v>197</v>
      </c>
      <c r="C116" s="140" t="s">
        <v>448</v>
      </c>
      <c r="D116" s="98" t="s">
        <v>449</v>
      </c>
      <c r="E116" s="99">
        <v>6</v>
      </c>
      <c r="F116" s="100" t="s">
        <v>141</v>
      </c>
      <c r="L116" s="102">
        <f t="shared" si="6"/>
        <v>0</v>
      </c>
      <c r="N116" s="99">
        <f t="shared" si="7"/>
        <v>0</v>
      </c>
      <c r="O116" s="100">
        <v>20</v>
      </c>
      <c r="P116" s="100" t="s">
        <v>311</v>
      </c>
      <c r="V116" s="103" t="s">
        <v>97</v>
      </c>
      <c r="X116" s="97" t="s">
        <v>448</v>
      </c>
      <c r="Y116" s="97" t="s">
        <v>448</v>
      </c>
      <c r="Z116" s="100" t="s">
        <v>450</v>
      </c>
      <c r="AA116" s="97" t="s">
        <v>451</v>
      </c>
      <c r="AB116" s="100">
        <v>2</v>
      </c>
      <c r="AC116" s="100" t="s">
        <v>145</v>
      </c>
      <c r="AJ116" s="87" t="s">
        <v>202</v>
      </c>
      <c r="AK116" s="87" t="s">
        <v>147</v>
      </c>
    </row>
    <row r="117" spans="1:37" ht="20.399999999999999">
      <c r="A117" s="95">
        <v>89</v>
      </c>
      <c r="B117" s="96" t="s">
        <v>148</v>
      </c>
      <c r="C117" s="97" t="s">
        <v>452</v>
      </c>
      <c r="D117" s="98" t="s">
        <v>453</v>
      </c>
      <c r="E117" s="99">
        <v>12</v>
      </c>
      <c r="F117" s="100" t="s">
        <v>141</v>
      </c>
      <c r="K117" s="102">
        <v>1.6299999999999999E-3</v>
      </c>
      <c r="L117" s="102">
        <f t="shared" si="6"/>
        <v>1.9560000000000001E-2</v>
      </c>
      <c r="N117" s="99">
        <f t="shared" si="7"/>
        <v>0</v>
      </c>
      <c r="O117" s="100">
        <v>20</v>
      </c>
      <c r="P117" s="100" t="s">
        <v>311</v>
      </c>
      <c r="V117" s="103" t="s">
        <v>104</v>
      </c>
      <c r="W117" s="104">
        <v>22.391999999999999</v>
      </c>
      <c r="X117" s="97" t="s">
        <v>454</v>
      </c>
      <c r="Y117" s="97" t="s">
        <v>452</v>
      </c>
      <c r="Z117" s="100" t="s">
        <v>275</v>
      </c>
      <c r="AB117" s="100">
        <v>1</v>
      </c>
      <c r="AC117" s="100" t="s">
        <v>145</v>
      </c>
      <c r="AJ117" s="87" t="s">
        <v>146</v>
      </c>
      <c r="AK117" s="87" t="s">
        <v>147</v>
      </c>
    </row>
    <row r="118" spans="1:37">
      <c r="A118" s="95">
        <v>90</v>
      </c>
      <c r="B118" s="139" t="s">
        <v>197</v>
      </c>
      <c r="C118" s="140" t="s">
        <v>455</v>
      </c>
      <c r="D118" s="98" t="s">
        <v>456</v>
      </c>
      <c r="E118" s="99">
        <v>2</v>
      </c>
      <c r="F118" s="100" t="s">
        <v>141</v>
      </c>
      <c r="K118" s="102">
        <v>2.2000000000000001E-3</v>
      </c>
      <c r="L118" s="102">
        <f t="shared" si="6"/>
        <v>4.4000000000000003E-3</v>
      </c>
      <c r="N118" s="99">
        <f t="shared" si="7"/>
        <v>0</v>
      </c>
      <c r="O118" s="100">
        <v>20</v>
      </c>
      <c r="P118" s="100" t="s">
        <v>311</v>
      </c>
      <c r="V118" s="103" t="s">
        <v>97</v>
      </c>
      <c r="X118" s="97" t="s">
        <v>455</v>
      </c>
      <c r="Y118" s="97" t="s">
        <v>455</v>
      </c>
      <c r="Z118" s="100" t="s">
        <v>315</v>
      </c>
      <c r="AA118" s="97" t="s">
        <v>428</v>
      </c>
      <c r="AB118" s="100">
        <v>2</v>
      </c>
      <c r="AC118" s="100" t="s">
        <v>145</v>
      </c>
      <c r="AJ118" s="87" t="s">
        <v>202</v>
      </c>
      <c r="AK118" s="87" t="s">
        <v>147</v>
      </c>
    </row>
    <row r="119" spans="1:37">
      <c r="A119" s="95">
        <v>91</v>
      </c>
      <c r="B119" s="139" t="s">
        <v>197</v>
      </c>
      <c r="C119" s="140" t="s">
        <v>457</v>
      </c>
      <c r="D119" s="98" t="s">
        <v>458</v>
      </c>
      <c r="E119" s="99">
        <v>10</v>
      </c>
      <c r="F119" s="100" t="s">
        <v>141</v>
      </c>
      <c r="K119" s="102">
        <v>2.75E-2</v>
      </c>
      <c r="L119" s="102">
        <f t="shared" si="6"/>
        <v>0.27500000000000002</v>
      </c>
      <c r="N119" s="99">
        <f t="shared" si="7"/>
        <v>0</v>
      </c>
      <c r="O119" s="100">
        <v>20</v>
      </c>
      <c r="P119" s="100" t="s">
        <v>311</v>
      </c>
      <c r="V119" s="103" t="s">
        <v>97</v>
      </c>
      <c r="X119" s="97" t="s">
        <v>457</v>
      </c>
      <c r="Y119" s="97" t="s">
        <v>457</v>
      </c>
      <c r="Z119" s="100" t="s">
        <v>383</v>
      </c>
      <c r="AA119" s="97" t="s">
        <v>431</v>
      </c>
      <c r="AB119" s="100">
        <v>2</v>
      </c>
      <c r="AC119" s="100" t="s">
        <v>145</v>
      </c>
      <c r="AJ119" s="87" t="s">
        <v>202</v>
      </c>
      <c r="AK119" s="87" t="s">
        <v>147</v>
      </c>
    </row>
    <row r="120" spans="1:37">
      <c r="A120" s="95">
        <v>92</v>
      </c>
      <c r="B120" s="139" t="s">
        <v>197</v>
      </c>
      <c r="C120" s="140" t="s">
        <v>459</v>
      </c>
      <c r="D120" s="98" t="s">
        <v>460</v>
      </c>
      <c r="E120" s="99">
        <v>2</v>
      </c>
      <c r="F120" s="100" t="s">
        <v>141</v>
      </c>
      <c r="K120" s="102">
        <v>1.9E-2</v>
      </c>
      <c r="L120" s="102">
        <f t="shared" si="6"/>
        <v>3.7999999999999999E-2</v>
      </c>
      <c r="N120" s="99">
        <f t="shared" si="7"/>
        <v>0</v>
      </c>
      <c r="O120" s="100">
        <v>20</v>
      </c>
      <c r="P120" s="100" t="s">
        <v>311</v>
      </c>
      <c r="V120" s="103" t="s">
        <v>97</v>
      </c>
      <c r="X120" s="97" t="s">
        <v>459</v>
      </c>
      <c r="Y120" s="97" t="s">
        <v>459</v>
      </c>
      <c r="Z120" s="100" t="s">
        <v>383</v>
      </c>
      <c r="AA120" s="97" t="s">
        <v>461</v>
      </c>
      <c r="AB120" s="100">
        <v>2</v>
      </c>
      <c r="AC120" s="100" t="s">
        <v>145</v>
      </c>
      <c r="AJ120" s="87" t="s">
        <v>202</v>
      </c>
      <c r="AK120" s="87" t="s">
        <v>147</v>
      </c>
    </row>
    <row r="121" spans="1:37">
      <c r="A121" s="95">
        <v>93</v>
      </c>
      <c r="B121" s="139" t="s">
        <v>197</v>
      </c>
      <c r="C121" s="140" t="s">
        <v>462</v>
      </c>
      <c r="D121" s="98" t="s">
        <v>463</v>
      </c>
      <c r="E121" s="99">
        <v>10</v>
      </c>
      <c r="F121" s="100" t="s">
        <v>141</v>
      </c>
      <c r="L121" s="102">
        <f t="shared" si="6"/>
        <v>0</v>
      </c>
      <c r="N121" s="99">
        <f t="shared" si="7"/>
        <v>0</v>
      </c>
      <c r="O121" s="100">
        <v>20</v>
      </c>
      <c r="P121" s="100" t="s">
        <v>311</v>
      </c>
      <c r="V121" s="103" t="s">
        <v>97</v>
      </c>
      <c r="X121" s="97" t="s">
        <v>462</v>
      </c>
      <c r="Y121" s="97" t="s">
        <v>462</v>
      </c>
      <c r="Z121" s="100" t="s">
        <v>450</v>
      </c>
      <c r="AA121" s="97" t="s">
        <v>451</v>
      </c>
      <c r="AB121" s="100">
        <v>2</v>
      </c>
      <c r="AC121" s="100" t="s">
        <v>145</v>
      </c>
      <c r="AJ121" s="87" t="s">
        <v>202</v>
      </c>
      <c r="AK121" s="87" t="s">
        <v>147</v>
      </c>
    </row>
    <row r="122" spans="1:37">
      <c r="A122" s="95">
        <v>94</v>
      </c>
      <c r="B122" s="96" t="s">
        <v>148</v>
      </c>
      <c r="C122" s="97" t="s">
        <v>464</v>
      </c>
      <c r="D122" s="98" t="s">
        <v>465</v>
      </c>
      <c r="E122" s="99">
        <v>5</v>
      </c>
      <c r="F122" s="100" t="s">
        <v>141</v>
      </c>
      <c r="K122" s="102">
        <v>3.0899999999999999E-3</v>
      </c>
      <c r="L122" s="102">
        <f t="shared" si="6"/>
        <v>1.5449999999999998E-2</v>
      </c>
      <c r="N122" s="99">
        <f t="shared" si="7"/>
        <v>0</v>
      </c>
      <c r="O122" s="100">
        <v>20</v>
      </c>
      <c r="P122" s="100" t="s">
        <v>311</v>
      </c>
      <c r="V122" s="103" t="s">
        <v>104</v>
      </c>
      <c r="W122" s="104">
        <v>10.395</v>
      </c>
      <c r="X122" s="97" t="s">
        <v>466</v>
      </c>
      <c r="Y122" s="97" t="s">
        <v>464</v>
      </c>
      <c r="Z122" s="100" t="s">
        <v>275</v>
      </c>
      <c r="AB122" s="100">
        <v>1</v>
      </c>
      <c r="AC122" s="100" t="s">
        <v>145</v>
      </c>
      <c r="AJ122" s="87" t="s">
        <v>146</v>
      </c>
      <c r="AK122" s="87" t="s">
        <v>147</v>
      </c>
    </row>
    <row r="123" spans="1:37">
      <c r="A123" s="95">
        <v>95</v>
      </c>
      <c r="B123" s="139" t="s">
        <v>197</v>
      </c>
      <c r="C123" s="140" t="s">
        <v>467</v>
      </c>
      <c r="D123" s="98" t="s">
        <v>468</v>
      </c>
      <c r="E123" s="99">
        <v>5</v>
      </c>
      <c r="F123" s="100" t="s">
        <v>141</v>
      </c>
      <c r="K123" s="102">
        <v>3.15E-2</v>
      </c>
      <c r="L123" s="102">
        <f t="shared" si="6"/>
        <v>0.1575</v>
      </c>
      <c r="N123" s="99">
        <f t="shared" si="7"/>
        <v>0</v>
      </c>
      <c r="O123" s="100">
        <v>20</v>
      </c>
      <c r="P123" s="100" t="s">
        <v>311</v>
      </c>
      <c r="V123" s="103" t="s">
        <v>97</v>
      </c>
      <c r="X123" s="97" t="s">
        <v>467</v>
      </c>
      <c r="Y123" s="97" t="s">
        <v>467</v>
      </c>
      <c r="Z123" s="100" t="s">
        <v>383</v>
      </c>
      <c r="AA123" s="97" t="s">
        <v>469</v>
      </c>
      <c r="AB123" s="100">
        <v>2</v>
      </c>
      <c r="AC123" s="100" t="s">
        <v>145</v>
      </c>
      <c r="AJ123" s="87" t="s">
        <v>202</v>
      </c>
      <c r="AK123" s="87" t="s">
        <v>147</v>
      </c>
    </row>
    <row r="124" spans="1:37">
      <c r="A124" s="95">
        <v>96</v>
      </c>
      <c r="B124" s="96" t="s">
        <v>470</v>
      </c>
      <c r="C124" s="97" t="s">
        <v>471</v>
      </c>
      <c r="D124" s="98" t="s">
        <v>472</v>
      </c>
      <c r="E124" s="99">
        <v>2</v>
      </c>
      <c r="F124" s="100" t="s">
        <v>473</v>
      </c>
      <c r="L124" s="102">
        <f t="shared" si="6"/>
        <v>0</v>
      </c>
      <c r="N124" s="99">
        <f t="shared" si="7"/>
        <v>0</v>
      </c>
      <c r="O124" s="100">
        <v>20</v>
      </c>
      <c r="P124" s="100" t="s">
        <v>311</v>
      </c>
      <c r="V124" s="103" t="s">
        <v>104</v>
      </c>
      <c r="W124" s="104">
        <v>2</v>
      </c>
      <c r="X124" s="97" t="s">
        <v>474</v>
      </c>
      <c r="Y124" s="97" t="s">
        <v>471</v>
      </c>
      <c r="Z124" s="100" t="s">
        <v>275</v>
      </c>
      <c r="AB124" s="100">
        <v>7</v>
      </c>
      <c r="AC124" s="100" t="s">
        <v>145</v>
      </c>
      <c r="AJ124" s="87" t="s">
        <v>146</v>
      </c>
      <c r="AK124" s="87" t="s">
        <v>147</v>
      </c>
    </row>
    <row r="125" spans="1:37">
      <c r="A125" s="95">
        <v>97</v>
      </c>
      <c r="B125" s="96" t="s">
        <v>148</v>
      </c>
      <c r="C125" s="97" t="s">
        <v>475</v>
      </c>
      <c r="D125" s="98" t="s">
        <v>476</v>
      </c>
      <c r="E125" s="99">
        <v>2615</v>
      </c>
      <c r="F125" s="100" t="s">
        <v>165</v>
      </c>
      <c r="L125" s="102">
        <f t="shared" si="6"/>
        <v>0</v>
      </c>
      <c r="N125" s="99">
        <f t="shared" si="7"/>
        <v>0</v>
      </c>
      <c r="O125" s="100">
        <v>20</v>
      </c>
      <c r="P125" s="100" t="s">
        <v>311</v>
      </c>
      <c r="V125" s="103" t="s">
        <v>104</v>
      </c>
      <c r="W125" s="104">
        <v>115.06</v>
      </c>
      <c r="X125" s="97" t="s">
        <v>477</v>
      </c>
      <c r="Y125" s="97" t="s">
        <v>475</v>
      </c>
      <c r="Z125" s="100" t="s">
        <v>275</v>
      </c>
      <c r="AB125" s="100">
        <v>1</v>
      </c>
      <c r="AC125" s="100" t="s">
        <v>145</v>
      </c>
      <c r="AJ125" s="87" t="s">
        <v>146</v>
      </c>
      <c r="AK125" s="87" t="s">
        <v>147</v>
      </c>
    </row>
    <row r="126" spans="1:37">
      <c r="A126" s="95">
        <v>98</v>
      </c>
      <c r="B126" s="96" t="s">
        <v>148</v>
      </c>
      <c r="C126" s="97" t="s">
        <v>478</v>
      </c>
      <c r="D126" s="98" t="s">
        <v>479</v>
      </c>
      <c r="E126" s="99">
        <v>2615</v>
      </c>
      <c r="F126" s="100" t="s">
        <v>165</v>
      </c>
      <c r="L126" s="102">
        <f t="shared" si="6"/>
        <v>0</v>
      </c>
      <c r="N126" s="99">
        <f t="shared" si="7"/>
        <v>0</v>
      </c>
      <c r="O126" s="100">
        <v>20</v>
      </c>
      <c r="P126" s="100" t="s">
        <v>311</v>
      </c>
      <c r="V126" s="103" t="s">
        <v>104</v>
      </c>
      <c r="W126" s="104">
        <v>758.35</v>
      </c>
      <c r="X126" s="97" t="s">
        <v>480</v>
      </c>
      <c r="Y126" s="97" t="s">
        <v>478</v>
      </c>
      <c r="Z126" s="100" t="s">
        <v>275</v>
      </c>
      <c r="AB126" s="100">
        <v>1</v>
      </c>
      <c r="AC126" s="100" t="s">
        <v>145</v>
      </c>
      <c r="AJ126" s="87" t="s">
        <v>146</v>
      </c>
      <c r="AK126" s="87" t="s">
        <v>147</v>
      </c>
    </row>
    <row r="127" spans="1:37" ht="20.399999999999999">
      <c r="A127" s="95">
        <v>99</v>
      </c>
      <c r="B127" s="96" t="s">
        <v>148</v>
      </c>
      <c r="C127" s="97" t="s">
        <v>481</v>
      </c>
      <c r="D127" s="98" t="s">
        <v>482</v>
      </c>
      <c r="E127" s="99">
        <v>1</v>
      </c>
      <c r="F127" s="100" t="s">
        <v>141</v>
      </c>
      <c r="K127" s="102">
        <v>0.36898999999999998</v>
      </c>
      <c r="L127" s="102">
        <f t="shared" si="6"/>
        <v>0.36898999999999998</v>
      </c>
      <c r="N127" s="99">
        <f t="shared" si="7"/>
        <v>0</v>
      </c>
      <c r="O127" s="100">
        <v>20</v>
      </c>
      <c r="P127" s="100" t="s">
        <v>311</v>
      </c>
      <c r="V127" s="103" t="s">
        <v>104</v>
      </c>
      <c r="W127" s="104">
        <v>1.99</v>
      </c>
      <c r="X127" s="97" t="s">
        <v>483</v>
      </c>
      <c r="Y127" s="97" t="s">
        <v>481</v>
      </c>
      <c r="Z127" s="100" t="s">
        <v>144</v>
      </c>
      <c r="AB127" s="100">
        <v>7</v>
      </c>
      <c r="AC127" s="100" t="s">
        <v>145</v>
      </c>
      <c r="AJ127" s="87" t="s">
        <v>146</v>
      </c>
      <c r="AK127" s="87" t="s">
        <v>147</v>
      </c>
    </row>
    <row r="128" spans="1:37">
      <c r="A128" s="95">
        <v>100</v>
      </c>
      <c r="B128" s="139" t="s">
        <v>197</v>
      </c>
      <c r="C128" s="140" t="s">
        <v>484</v>
      </c>
      <c r="D128" s="98" t="s">
        <v>485</v>
      </c>
      <c r="E128" s="99">
        <v>1</v>
      </c>
      <c r="F128" s="100" t="s">
        <v>141</v>
      </c>
      <c r="L128" s="102">
        <f t="shared" si="6"/>
        <v>0</v>
      </c>
      <c r="N128" s="99">
        <f t="shared" si="7"/>
        <v>0</v>
      </c>
      <c r="O128" s="100">
        <v>20</v>
      </c>
      <c r="P128" s="100" t="s">
        <v>311</v>
      </c>
      <c r="V128" s="103" t="s">
        <v>97</v>
      </c>
      <c r="X128" s="97" t="s">
        <v>486</v>
      </c>
      <c r="Y128" s="97" t="s">
        <v>484</v>
      </c>
      <c r="Z128" s="100" t="s">
        <v>200</v>
      </c>
      <c r="AA128" s="97" t="s">
        <v>487</v>
      </c>
      <c r="AB128" s="100">
        <v>8</v>
      </c>
      <c r="AC128" s="100" t="s">
        <v>145</v>
      </c>
      <c r="AJ128" s="87" t="s">
        <v>202</v>
      </c>
      <c r="AK128" s="87" t="s">
        <v>147</v>
      </c>
    </row>
    <row r="129" spans="1:37" ht="20.399999999999999">
      <c r="A129" s="95">
        <v>101</v>
      </c>
      <c r="B129" s="96" t="s">
        <v>148</v>
      </c>
      <c r="C129" s="97" t="s">
        <v>488</v>
      </c>
      <c r="D129" s="98" t="s">
        <v>489</v>
      </c>
      <c r="E129" s="99">
        <v>13</v>
      </c>
      <c r="F129" s="100" t="s">
        <v>141</v>
      </c>
      <c r="K129" s="102">
        <v>3.0000000000000001E-5</v>
      </c>
      <c r="L129" s="102">
        <f t="shared" si="6"/>
        <v>3.8999999999999999E-4</v>
      </c>
      <c r="N129" s="99">
        <f t="shared" si="7"/>
        <v>0</v>
      </c>
      <c r="O129" s="100">
        <v>20</v>
      </c>
      <c r="P129" s="100" t="s">
        <v>311</v>
      </c>
      <c r="V129" s="103" t="s">
        <v>104</v>
      </c>
      <c r="W129" s="104">
        <v>113.581</v>
      </c>
      <c r="X129" s="97" t="s">
        <v>490</v>
      </c>
      <c r="Y129" s="97" t="s">
        <v>488</v>
      </c>
      <c r="Z129" s="100" t="s">
        <v>144</v>
      </c>
      <c r="AB129" s="100">
        <v>1</v>
      </c>
      <c r="AC129" s="100" t="s">
        <v>145</v>
      </c>
      <c r="AJ129" s="87" t="s">
        <v>146</v>
      </c>
      <c r="AK129" s="87" t="s">
        <v>147</v>
      </c>
    </row>
    <row r="130" spans="1:37">
      <c r="A130" s="95">
        <v>102</v>
      </c>
      <c r="B130" s="139" t="s">
        <v>197</v>
      </c>
      <c r="C130" s="140" t="s">
        <v>491</v>
      </c>
      <c r="D130" s="98" t="s">
        <v>492</v>
      </c>
      <c r="E130" s="99">
        <v>13</v>
      </c>
      <c r="F130" s="100" t="s">
        <v>141</v>
      </c>
      <c r="L130" s="102">
        <f t="shared" si="6"/>
        <v>0</v>
      </c>
      <c r="N130" s="99">
        <f t="shared" si="7"/>
        <v>0</v>
      </c>
      <c r="O130" s="100">
        <v>20</v>
      </c>
      <c r="P130" s="100" t="s">
        <v>311</v>
      </c>
      <c r="V130" s="103" t="s">
        <v>97</v>
      </c>
      <c r="X130" s="97" t="s">
        <v>491</v>
      </c>
      <c r="Y130" s="97" t="s">
        <v>491</v>
      </c>
      <c r="Z130" s="100" t="s">
        <v>200</v>
      </c>
      <c r="AA130" s="97" t="s">
        <v>493</v>
      </c>
      <c r="AB130" s="100">
        <v>2</v>
      </c>
      <c r="AC130" s="100" t="s">
        <v>145</v>
      </c>
      <c r="AJ130" s="87" t="s">
        <v>202</v>
      </c>
      <c r="AK130" s="87" t="s">
        <v>147</v>
      </c>
    </row>
    <row r="131" spans="1:37">
      <c r="A131" s="95">
        <v>103</v>
      </c>
      <c r="B131" s="139" t="s">
        <v>197</v>
      </c>
      <c r="C131" s="140" t="s">
        <v>494</v>
      </c>
      <c r="D131" s="98" t="s">
        <v>495</v>
      </c>
      <c r="E131" s="99">
        <v>13</v>
      </c>
      <c r="F131" s="100" t="s">
        <v>141</v>
      </c>
      <c r="L131" s="102">
        <f t="shared" si="6"/>
        <v>0</v>
      </c>
      <c r="N131" s="99">
        <f t="shared" si="7"/>
        <v>0</v>
      </c>
      <c r="O131" s="100">
        <v>20</v>
      </c>
      <c r="P131" s="100" t="s">
        <v>311</v>
      </c>
      <c r="V131" s="103" t="s">
        <v>97</v>
      </c>
      <c r="X131" s="97" t="s">
        <v>494</v>
      </c>
      <c r="Y131" s="97" t="s">
        <v>494</v>
      </c>
      <c r="Z131" s="100" t="s">
        <v>200</v>
      </c>
      <c r="AA131" s="97" t="s">
        <v>496</v>
      </c>
      <c r="AB131" s="100">
        <v>2</v>
      </c>
      <c r="AC131" s="100" t="s">
        <v>145</v>
      </c>
      <c r="AJ131" s="87" t="s">
        <v>202</v>
      </c>
      <c r="AK131" s="87" t="s">
        <v>147</v>
      </c>
    </row>
    <row r="132" spans="1:37">
      <c r="A132" s="95">
        <v>104</v>
      </c>
      <c r="B132" s="139" t="s">
        <v>197</v>
      </c>
      <c r="C132" s="140" t="s">
        <v>497</v>
      </c>
      <c r="D132" s="98" t="s">
        <v>498</v>
      </c>
      <c r="E132" s="99">
        <v>26</v>
      </c>
      <c r="F132" s="100" t="s">
        <v>165</v>
      </c>
      <c r="L132" s="102">
        <f t="shared" si="6"/>
        <v>0</v>
      </c>
      <c r="N132" s="99">
        <f t="shared" si="7"/>
        <v>0</v>
      </c>
      <c r="O132" s="100">
        <v>20</v>
      </c>
      <c r="P132" s="100" t="s">
        <v>311</v>
      </c>
      <c r="V132" s="103" t="s">
        <v>97</v>
      </c>
      <c r="X132" s="97" t="s">
        <v>497</v>
      </c>
      <c r="Y132" s="97" t="s">
        <v>497</v>
      </c>
      <c r="Z132" s="100" t="s">
        <v>200</v>
      </c>
      <c r="AA132" s="97" t="s">
        <v>499</v>
      </c>
      <c r="AB132" s="100">
        <v>2</v>
      </c>
      <c r="AC132" s="100" t="s">
        <v>145</v>
      </c>
      <c r="AJ132" s="87" t="s">
        <v>202</v>
      </c>
      <c r="AK132" s="87" t="s">
        <v>147</v>
      </c>
    </row>
    <row r="133" spans="1:37">
      <c r="A133" s="95">
        <v>105</v>
      </c>
      <c r="B133" s="139" t="s">
        <v>197</v>
      </c>
      <c r="C133" s="140" t="s">
        <v>500</v>
      </c>
      <c r="D133" s="98" t="s">
        <v>501</v>
      </c>
      <c r="E133" s="99">
        <v>34</v>
      </c>
      <c r="F133" s="100" t="s">
        <v>165</v>
      </c>
      <c r="L133" s="102">
        <f t="shared" si="6"/>
        <v>0</v>
      </c>
      <c r="N133" s="99">
        <f t="shared" si="7"/>
        <v>0</v>
      </c>
      <c r="O133" s="100">
        <v>20</v>
      </c>
      <c r="P133" s="100" t="s">
        <v>311</v>
      </c>
      <c r="V133" s="103" t="s">
        <v>97</v>
      </c>
      <c r="X133" s="97" t="s">
        <v>500</v>
      </c>
      <c r="Y133" s="97" t="s">
        <v>500</v>
      </c>
      <c r="Z133" s="100" t="s">
        <v>200</v>
      </c>
      <c r="AA133" s="97" t="s">
        <v>502</v>
      </c>
      <c r="AB133" s="100">
        <v>2</v>
      </c>
      <c r="AC133" s="100" t="s">
        <v>145</v>
      </c>
      <c r="AJ133" s="87" t="s">
        <v>202</v>
      </c>
      <c r="AK133" s="87" t="s">
        <v>147</v>
      </c>
    </row>
    <row r="134" spans="1:37">
      <c r="A134" s="95">
        <v>106</v>
      </c>
      <c r="B134" s="139" t="s">
        <v>197</v>
      </c>
      <c r="C134" s="140" t="s">
        <v>503</v>
      </c>
      <c r="D134" s="98" t="s">
        <v>504</v>
      </c>
      <c r="E134" s="99">
        <v>1</v>
      </c>
      <c r="F134" s="100" t="s">
        <v>141</v>
      </c>
      <c r="L134" s="102">
        <f t="shared" si="6"/>
        <v>0</v>
      </c>
      <c r="N134" s="99">
        <f t="shared" si="7"/>
        <v>0</v>
      </c>
      <c r="O134" s="100">
        <v>20</v>
      </c>
      <c r="P134" s="100" t="s">
        <v>311</v>
      </c>
      <c r="V134" s="103" t="s">
        <v>97</v>
      </c>
      <c r="X134" s="97" t="s">
        <v>503</v>
      </c>
      <c r="Y134" s="97" t="s">
        <v>503</v>
      </c>
      <c r="Z134" s="100" t="s">
        <v>200</v>
      </c>
      <c r="AA134" s="97" t="s">
        <v>505</v>
      </c>
      <c r="AB134" s="100">
        <v>2</v>
      </c>
      <c r="AC134" s="100" t="s">
        <v>145</v>
      </c>
      <c r="AJ134" s="87" t="s">
        <v>202</v>
      </c>
      <c r="AK134" s="87" t="s">
        <v>147</v>
      </c>
    </row>
    <row r="135" spans="1:37">
      <c r="A135" s="95">
        <v>107</v>
      </c>
      <c r="B135" s="139" t="s">
        <v>197</v>
      </c>
      <c r="C135" s="140" t="s">
        <v>506</v>
      </c>
      <c r="D135" s="98" t="s">
        <v>507</v>
      </c>
      <c r="E135" s="99">
        <v>13</v>
      </c>
      <c r="F135" s="100" t="s">
        <v>141</v>
      </c>
      <c r="L135" s="102">
        <f t="shared" ref="L135:L141" si="8">E135*K135</f>
        <v>0</v>
      </c>
      <c r="N135" s="99">
        <f t="shared" ref="N135:N141" si="9">E135*M135</f>
        <v>0</v>
      </c>
      <c r="O135" s="100">
        <v>20</v>
      </c>
      <c r="P135" s="100" t="s">
        <v>311</v>
      </c>
      <c r="V135" s="103" t="s">
        <v>97</v>
      </c>
      <c r="X135" s="97" t="s">
        <v>506</v>
      </c>
      <c r="Y135" s="97" t="s">
        <v>506</v>
      </c>
      <c r="Z135" s="100" t="s">
        <v>200</v>
      </c>
      <c r="AA135" s="97" t="s">
        <v>508</v>
      </c>
      <c r="AB135" s="100">
        <v>8</v>
      </c>
      <c r="AC135" s="100" t="s">
        <v>145</v>
      </c>
      <c r="AJ135" s="87" t="s">
        <v>202</v>
      </c>
      <c r="AK135" s="87" t="s">
        <v>147</v>
      </c>
    </row>
    <row r="136" spans="1:37">
      <c r="A136" s="95">
        <v>108</v>
      </c>
      <c r="B136" s="139" t="s">
        <v>197</v>
      </c>
      <c r="C136" s="140" t="s">
        <v>509</v>
      </c>
      <c r="D136" s="98" t="s">
        <v>510</v>
      </c>
      <c r="E136" s="99">
        <v>13</v>
      </c>
      <c r="F136" s="100" t="s">
        <v>141</v>
      </c>
      <c r="L136" s="102">
        <f t="shared" si="8"/>
        <v>0</v>
      </c>
      <c r="N136" s="99">
        <f t="shared" si="9"/>
        <v>0</v>
      </c>
      <c r="O136" s="100">
        <v>20</v>
      </c>
      <c r="P136" s="100" t="s">
        <v>311</v>
      </c>
      <c r="V136" s="103" t="s">
        <v>97</v>
      </c>
      <c r="X136" s="97" t="s">
        <v>509</v>
      </c>
      <c r="Y136" s="97" t="s">
        <v>509</v>
      </c>
      <c r="Z136" s="100" t="s">
        <v>200</v>
      </c>
      <c r="AA136" s="97" t="s">
        <v>511</v>
      </c>
      <c r="AB136" s="100">
        <v>2</v>
      </c>
      <c r="AC136" s="100" t="s">
        <v>145</v>
      </c>
      <c r="AJ136" s="87" t="s">
        <v>202</v>
      </c>
      <c r="AK136" s="87" t="s">
        <v>147</v>
      </c>
    </row>
    <row r="137" spans="1:37" ht="20.399999999999999">
      <c r="A137" s="95">
        <v>109</v>
      </c>
      <c r="B137" s="96" t="s">
        <v>148</v>
      </c>
      <c r="C137" s="97" t="s">
        <v>512</v>
      </c>
      <c r="D137" s="98" t="s">
        <v>513</v>
      </c>
      <c r="E137" s="99">
        <v>1</v>
      </c>
      <c r="F137" s="100" t="s">
        <v>141</v>
      </c>
      <c r="K137" s="102">
        <v>7.0200000000000002E-3</v>
      </c>
      <c r="L137" s="102">
        <f t="shared" si="8"/>
        <v>7.0200000000000002E-3</v>
      </c>
      <c r="N137" s="99">
        <f t="shared" si="9"/>
        <v>0</v>
      </c>
      <c r="O137" s="100">
        <v>20</v>
      </c>
      <c r="P137" s="100" t="s">
        <v>311</v>
      </c>
      <c r="V137" s="103" t="s">
        <v>104</v>
      </c>
      <c r="W137" s="104">
        <v>1.1839999999999999</v>
      </c>
      <c r="X137" s="97" t="s">
        <v>514</v>
      </c>
      <c r="Y137" s="97" t="s">
        <v>512</v>
      </c>
      <c r="Z137" s="100" t="s">
        <v>275</v>
      </c>
      <c r="AB137" s="100">
        <v>1</v>
      </c>
      <c r="AC137" s="100" t="s">
        <v>145</v>
      </c>
      <c r="AJ137" s="87" t="s">
        <v>146</v>
      </c>
      <c r="AK137" s="87" t="s">
        <v>147</v>
      </c>
    </row>
    <row r="138" spans="1:37">
      <c r="A138" s="95">
        <v>110</v>
      </c>
      <c r="B138" s="139" t="s">
        <v>197</v>
      </c>
      <c r="C138" s="140" t="s">
        <v>515</v>
      </c>
      <c r="D138" s="98" t="s">
        <v>516</v>
      </c>
      <c r="E138" s="99">
        <v>1</v>
      </c>
      <c r="F138" s="100" t="s">
        <v>141</v>
      </c>
      <c r="K138" s="102">
        <v>0.104</v>
      </c>
      <c r="L138" s="102">
        <f t="shared" si="8"/>
        <v>0.104</v>
      </c>
      <c r="N138" s="99">
        <f t="shared" si="9"/>
        <v>0</v>
      </c>
      <c r="O138" s="100">
        <v>20</v>
      </c>
      <c r="P138" s="100" t="s">
        <v>311</v>
      </c>
      <c r="V138" s="103" t="s">
        <v>97</v>
      </c>
      <c r="X138" s="97" t="s">
        <v>515</v>
      </c>
      <c r="Y138" s="97" t="s">
        <v>515</v>
      </c>
      <c r="Z138" s="100" t="s">
        <v>517</v>
      </c>
      <c r="AA138" s="97" t="s">
        <v>222</v>
      </c>
      <c r="AB138" s="100">
        <v>2</v>
      </c>
      <c r="AC138" s="100" t="s">
        <v>145</v>
      </c>
      <c r="AJ138" s="87" t="s">
        <v>202</v>
      </c>
      <c r="AK138" s="87" t="s">
        <v>147</v>
      </c>
    </row>
    <row r="139" spans="1:37">
      <c r="A139" s="95">
        <v>111</v>
      </c>
      <c r="B139" s="96" t="s">
        <v>148</v>
      </c>
      <c r="C139" s="97" t="s">
        <v>518</v>
      </c>
      <c r="D139" s="98" t="s">
        <v>519</v>
      </c>
      <c r="E139" s="99">
        <v>3</v>
      </c>
      <c r="F139" s="100" t="s">
        <v>141</v>
      </c>
      <c r="K139" s="102">
        <v>0.10213999999999999</v>
      </c>
      <c r="L139" s="102">
        <f t="shared" si="8"/>
        <v>0.30641999999999997</v>
      </c>
      <c r="N139" s="99">
        <f t="shared" si="9"/>
        <v>0</v>
      </c>
      <c r="O139" s="100">
        <v>20</v>
      </c>
      <c r="P139" s="100" t="s">
        <v>311</v>
      </c>
      <c r="V139" s="103" t="s">
        <v>104</v>
      </c>
      <c r="W139" s="104">
        <v>2.3370000000000002</v>
      </c>
      <c r="X139" s="97" t="s">
        <v>520</v>
      </c>
      <c r="Y139" s="97" t="s">
        <v>518</v>
      </c>
      <c r="Z139" s="100" t="s">
        <v>275</v>
      </c>
      <c r="AB139" s="100">
        <v>1</v>
      </c>
      <c r="AC139" s="100" t="s">
        <v>145</v>
      </c>
      <c r="AJ139" s="87" t="s">
        <v>146</v>
      </c>
      <c r="AK139" s="87" t="s">
        <v>147</v>
      </c>
    </row>
    <row r="140" spans="1:37">
      <c r="A140" s="95">
        <v>112</v>
      </c>
      <c r="B140" s="139" t="s">
        <v>197</v>
      </c>
      <c r="C140" s="140" t="s">
        <v>521</v>
      </c>
      <c r="D140" s="98" t="s">
        <v>522</v>
      </c>
      <c r="E140" s="99">
        <v>3</v>
      </c>
      <c r="F140" s="100" t="s">
        <v>141</v>
      </c>
      <c r="K140" s="102">
        <v>2.5499999999999998E-2</v>
      </c>
      <c r="L140" s="102">
        <f t="shared" si="8"/>
        <v>7.6499999999999999E-2</v>
      </c>
      <c r="N140" s="99">
        <f t="shared" si="9"/>
        <v>0</v>
      </c>
      <c r="O140" s="100">
        <v>20</v>
      </c>
      <c r="P140" s="100" t="s">
        <v>311</v>
      </c>
      <c r="V140" s="103" t="s">
        <v>97</v>
      </c>
      <c r="X140" s="97" t="s">
        <v>523</v>
      </c>
      <c r="Y140" s="97" t="s">
        <v>521</v>
      </c>
      <c r="Z140" s="100" t="s">
        <v>524</v>
      </c>
      <c r="AA140" s="97" t="s">
        <v>525</v>
      </c>
      <c r="AB140" s="100">
        <v>8</v>
      </c>
      <c r="AC140" s="100" t="s">
        <v>145</v>
      </c>
      <c r="AJ140" s="87" t="s">
        <v>202</v>
      </c>
      <c r="AK140" s="87" t="s">
        <v>147</v>
      </c>
    </row>
    <row r="141" spans="1:37" ht="20.399999999999999">
      <c r="A141" s="95">
        <v>113</v>
      </c>
      <c r="B141" s="96" t="s">
        <v>148</v>
      </c>
      <c r="C141" s="97" t="s">
        <v>526</v>
      </c>
      <c r="D141" s="98" t="s">
        <v>527</v>
      </c>
      <c r="E141" s="99">
        <v>2587</v>
      </c>
      <c r="F141" s="100" t="s">
        <v>165</v>
      </c>
      <c r="K141" s="102">
        <v>9.0000000000000006E-5</v>
      </c>
      <c r="L141" s="102">
        <f t="shared" si="8"/>
        <v>0.23283000000000001</v>
      </c>
      <c r="N141" s="99">
        <f t="shared" si="9"/>
        <v>0</v>
      </c>
      <c r="O141" s="100">
        <v>20</v>
      </c>
      <c r="P141" s="100" t="s">
        <v>311</v>
      </c>
      <c r="V141" s="103" t="s">
        <v>104</v>
      </c>
      <c r="W141" s="104">
        <v>67.262</v>
      </c>
      <c r="X141" s="97" t="s">
        <v>528</v>
      </c>
      <c r="Y141" s="97" t="s">
        <v>526</v>
      </c>
      <c r="Z141" s="100" t="s">
        <v>275</v>
      </c>
      <c r="AB141" s="100">
        <v>1</v>
      </c>
      <c r="AC141" s="100" t="s">
        <v>145</v>
      </c>
      <c r="AJ141" s="87" t="s">
        <v>146</v>
      </c>
      <c r="AK141" s="87" t="s">
        <v>147</v>
      </c>
    </row>
    <row r="142" spans="1:37">
      <c r="D142" s="142" t="s">
        <v>529</v>
      </c>
      <c r="E142" s="143">
        <f>J142</f>
        <v>0</v>
      </c>
      <c r="H142" s="143"/>
      <c r="I142" s="143"/>
      <c r="J142" s="143"/>
      <c r="L142" s="144">
        <f>SUM(L70:L141)</f>
        <v>2.7546499999999998</v>
      </c>
      <c r="N142" s="145">
        <f>SUM(N70:N141)</f>
        <v>0</v>
      </c>
      <c r="W142" s="104">
        <f>SUM(W70:W141)</f>
        <v>1951.105</v>
      </c>
    </row>
    <row r="144" spans="1:37">
      <c r="B144" s="97" t="s">
        <v>530</v>
      </c>
    </row>
    <row r="145" spans="1:37" ht="20.399999999999999">
      <c r="A145" s="95">
        <v>114</v>
      </c>
      <c r="B145" s="96" t="s">
        <v>138</v>
      </c>
      <c r="C145" s="97" t="s">
        <v>531</v>
      </c>
      <c r="D145" s="98" t="s">
        <v>532</v>
      </c>
      <c r="E145" s="99">
        <v>62</v>
      </c>
      <c r="F145" s="100" t="s">
        <v>165</v>
      </c>
      <c r="L145" s="102">
        <f t="shared" ref="L145:L153" si="10">E145*K145</f>
        <v>0</v>
      </c>
      <c r="N145" s="99">
        <f t="shared" ref="N145:N153" si="11">E145*M145</f>
        <v>0</v>
      </c>
      <c r="O145" s="100">
        <v>20</v>
      </c>
      <c r="P145" s="100" t="s">
        <v>533</v>
      </c>
      <c r="V145" s="103" t="s">
        <v>104</v>
      </c>
      <c r="W145" s="104">
        <v>4.1539999999999999</v>
      </c>
      <c r="X145" s="97" t="s">
        <v>534</v>
      </c>
      <c r="Y145" s="97" t="s">
        <v>531</v>
      </c>
      <c r="Z145" s="100" t="s">
        <v>298</v>
      </c>
      <c r="AB145" s="100">
        <v>1</v>
      </c>
      <c r="AC145" s="100" t="s">
        <v>145</v>
      </c>
      <c r="AJ145" s="87" t="s">
        <v>146</v>
      </c>
      <c r="AK145" s="87" t="s">
        <v>147</v>
      </c>
    </row>
    <row r="146" spans="1:37" ht="20.399999999999999">
      <c r="A146" s="95">
        <v>115</v>
      </c>
      <c r="B146" s="96" t="s">
        <v>138</v>
      </c>
      <c r="C146" s="97" t="s">
        <v>535</v>
      </c>
      <c r="D146" s="98" t="s">
        <v>536</v>
      </c>
      <c r="E146" s="99">
        <v>62</v>
      </c>
      <c r="F146" s="100" t="s">
        <v>165</v>
      </c>
      <c r="K146" s="102">
        <v>2.0000000000000002E-5</v>
      </c>
      <c r="L146" s="102">
        <f t="shared" si="10"/>
        <v>1.24E-3</v>
      </c>
      <c r="N146" s="99">
        <f t="shared" si="11"/>
        <v>0</v>
      </c>
      <c r="O146" s="100">
        <v>20</v>
      </c>
      <c r="P146" s="100" t="s">
        <v>533</v>
      </c>
      <c r="V146" s="103" t="s">
        <v>104</v>
      </c>
      <c r="W146" s="104">
        <v>3.782</v>
      </c>
      <c r="X146" s="97" t="s">
        <v>537</v>
      </c>
      <c r="Y146" s="97" t="s">
        <v>535</v>
      </c>
      <c r="Z146" s="100" t="s">
        <v>298</v>
      </c>
      <c r="AB146" s="100">
        <v>1</v>
      </c>
      <c r="AC146" s="100" t="s">
        <v>145</v>
      </c>
      <c r="AJ146" s="87" t="s">
        <v>146</v>
      </c>
      <c r="AK146" s="87" t="s">
        <v>147</v>
      </c>
    </row>
    <row r="147" spans="1:37" ht="20.399999999999999">
      <c r="A147" s="95">
        <v>116</v>
      </c>
      <c r="B147" s="96" t="s">
        <v>159</v>
      </c>
      <c r="C147" s="97" t="s">
        <v>538</v>
      </c>
      <c r="D147" s="98" t="s">
        <v>539</v>
      </c>
      <c r="E147" s="99">
        <v>24</v>
      </c>
      <c r="F147" s="100" t="s">
        <v>156</v>
      </c>
      <c r="L147" s="102">
        <f t="shared" si="10"/>
        <v>0</v>
      </c>
      <c r="N147" s="99">
        <f t="shared" si="11"/>
        <v>0</v>
      </c>
      <c r="O147" s="100">
        <v>20</v>
      </c>
      <c r="P147" s="100" t="s">
        <v>533</v>
      </c>
      <c r="V147" s="103" t="s">
        <v>104</v>
      </c>
      <c r="W147" s="104">
        <v>2.7120000000000002</v>
      </c>
      <c r="X147" s="97" t="s">
        <v>540</v>
      </c>
      <c r="Y147" s="97" t="s">
        <v>538</v>
      </c>
      <c r="Z147" s="100" t="s">
        <v>158</v>
      </c>
      <c r="AB147" s="100">
        <v>1</v>
      </c>
      <c r="AC147" s="100" t="s">
        <v>145</v>
      </c>
      <c r="AJ147" s="87" t="s">
        <v>146</v>
      </c>
      <c r="AK147" s="87" t="s">
        <v>147</v>
      </c>
    </row>
    <row r="148" spans="1:37">
      <c r="A148" s="95">
        <v>117</v>
      </c>
      <c r="B148" s="96" t="s">
        <v>138</v>
      </c>
      <c r="C148" s="97" t="s">
        <v>541</v>
      </c>
      <c r="D148" s="98" t="s">
        <v>542</v>
      </c>
      <c r="E148" s="99">
        <v>6.7329999999999997</v>
      </c>
      <c r="F148" s="100" t="s">
        <v>220</v>
      </c>
      <c r="L148" s="102">
        <f t="shared" si="10"/>
        <v>0</v>
      </c>
      <c r="N148" s="99">
        <f t="shared" si="11"/>
        <v>0</v>
      </c>
      <c r="O148" s="100">
        <v>20</v>
      </c>
      <c r="P148" s="100" t="s">
        <v>533</v>
      </c>
      <c r="V148" s="103" t="s">
        <v>104</v>
      </c>
      <c r="W148" s="104">
        <v>6.7000000000000004E-2</v>
      </c>
      <c r="X148" s="97" t="s">
        <v>543</v>
      </c>
      <c r="Y148" s="97" t="s">
        <v>541</v>
      </c>
      <c r="Z148" s="100" t="s">
        <v>158</v>
      </c>
      <c r="AB148" s="100">
        <v>1</v>
      </c>
      <c r="AC148" s="100" t="s">
        <v>145</v>
      </c>
      <c r="AJ148" s="87" t="s">
        <v>146</v>
      </c>
      <c r="AK148" s="87" t="s">
        <v>147</v>
      </c>
    </row>
    <row r="149" spans="1:37">
      <c r="A149" s="95">
        <v>118</v>
      </c>
      <c r="B149" s="96" t="s">
        <v>138</v>
      </c>
      <c r="C149" s="97" t="s">
        <v>544</v>
      </c>
      <c r="D149" s="98" t="s">
        <v>545</v>
      </c>
      <c r="E149" s="99">
        <v>127.92700000000001</v>
      </c>
      <c r="F149" s="100" t="s">
        <v>220</v>
      </c>
      <c r="L149" s="102">
        <f t="shared" si="10"/>
        <v>0</v>
      </c>
      <c r="N149" s="99">
        <f t="shared" si="11"/>
        <v>0</v>
      </c>
      <c r="O149" s="100">
        <v>20</v>
      </c>
      <c r="P149" s="100" t="s">
        <v>533</v>
      </c>
      <c r="V149" s="103" t="s">
        <v>104</v>
      </c>
      <c r="X149" s="97" t="s">
        <v>546</v>
      </c>
      <c r="Y149" s="97" t="s">
        <v>544</v>
      </c>
      <c r="Z149" s="100" t="s">
        <v>158</v>
      </c>
      <c r="AB149" s="100">
        <v>1</v>
      </c>
      <c r="AC149" s="100" t="s">
        <v>145</v>
      </c>
      <c r="AJ149" s="87" t="s">
        <v>146</v>
      </c>
      <c r="AK149" s="87" t="s">
        <v>147</v>
      </c>
    </row>
    <row r="150" spans="1:37">
      <c r="A150" s="95">
        <v>119</v>
      </c>
      <c r="B150" s="96" t="s">
        <v>547</v>
      </c>
      <c r="C150" s="97" t="s">
        <v>548</v>
      </c>
      <c r="D150" s="98" t="s">
        <v>549</v>
      </c>
      <c r="E150" s="99">
        <v>6.7329999999999997</v>
      </c>
      <c r="F150" s="100" t="s">
        <v>220</v>
      </c>
      <c r="L150" s="102">
        <f t="shared" si="10"/>
        <v>0</v>
      </c>
      <c r="N150" s="99">
        <f t="shared" si="11"/>
        <v>0</v>
      </c>
      <c r="O150" s="100">
        <v>20</v>
      </c>
      <c r="P150" s="100" t="s">
        <v>533</v>
      </c>
      <c r="V150" s="103" t="s">
        <v>104</v>
      </c>
      <c r="W150" s="104">
        <v>1.0229999999999999</v>
      </c>
      <c r="X150" s="97" t="s">
        <v>550</v>
      </c>
      <c r="Y150" s="97" t="s">
        <v>548</v>
      </c>
      <c r="Z150" s="100" t="s">
        <v>158</v>
      </c>
      <c r="AB150" s="100">
        <v>1</v>
      </c>
      <c r="AC150" s="100" t="s">
        <v>145</v>
      </c>
      <c r="AJ150" s="87" t="s">
        <v>146</v>
      </c>
      <c r="AK150" s="87" t="s">
        <v>147</v>
      </c>
    </row>
    <row r="151" spans="1:37" ht="20.399999999999999">
      <c r="A151" s="95">
        <v>120</v>
      </c>
      <c r="B151" s="96" t="s">
        <v>138</v>
      </c>
      <c r="C151" s="97" t="s">
        <v>551</v>
      </c>
      <c r="D151" s="98" t="s">
        <v>552</v>
      </c>
      <c r="E151" s="99">
        <v>6.7329999999999997</v>
      </c>
      <c r="F151" s="100" t="s">
        <v>220</v>
      </c>
      <c r="L151" s="102">
        <f t="shared" si="10"/>
        <v>0</v>
      </c>
      <c r="N151" s="99">
        <f t="shared" si="11"/>
        <v>0</v>
      </c>
      <c r="O151" s="100">
        <v>20</v>
      </c>
      <c r="P151" s="100" t="s">
        <v>533</v>
      </c>
      <c r="V151" s="103" t="s">
        <v>104</v>
      </c>
      <c r="X151" s="97" t="s">
        <v>553</v>
      </c>
      <c r="Y151" s="97" t="s">
        <v>551</v>
      </c>
      <c r="Z151" s="100" t="s">
        <v>158</v>
      </c>
      <c r="AB151" s="100">
        <v>1</v>
      </c>
      <c r="AC151" s="100" t="s">
        <v>145</v>
      </c>
      <c r="AJ151" s="87" t="s">
        <v>146</v>
      </c>
      <c r="AK151" s="87" t="s">
        <v>147</v>
      </c>
    </row>
    <row r="152" spans="1:37" ht="20.399999999999999">
      <c r="A152" s="95">
        <v>121</v>
      </c>
      <c r="B152" s="96" t="s">
        <v>148</v>
      </c>
      <c r="C152" s="97" t="s">
        <v>554</v>
      </c>
      <c r="D152" s="98" t="s">
        <v>555</v>
      </c>
      <c r="E152" s="99">
        <v>192.39400000000001</v>
      </c>
      <c r="F152" s="100" t="s">
        <v>220</v>
      </c>
      <c r="L152" s="102">
        <f t="shared" si="10"/>
        <v>0</v>
      </c>
      <c r="N152" s="99">
        <f t="shared" si="11"/>
        <v>0</v>
      </c>
      <c r="O152" s="100">
        <v>20</v>
      </c>
      <c r="P152" s="100" t="s">
        <v>533</v>
      </c>
      <c r="V152" s="103" t="s">
        <v>104</v>
      </c>
      <c r="W152" s="104">
        <v>282.43400000000003</v>
      </c>
      <c r="X152" s="97" t="s">
        <v>556</v>
      </c>
      <c r="Y152" s="97" t="s">
        <v>554</v>
      </c>
      <c r="Z152" s="100" t="s">
        <v>275</v>
      </c>
      <c r="AB152" s="100">
        <v>1</v>
      </c>
      <c r="AC152" s="100" t="s">
        <v>145</v>
      </c>
      <c r="AJ152" s="87" t="s">
        <v>146</v>
      </c>
      <c r="AK152" s="87" t="s">
        <v>147</v>
      </c>
    </row>
    <row r="153" spans="1:37" ht="20.399999999999999">
      <c r="A153" s="95">
        <v>122</v>
      </c>
      <c r="B153" s="96" t="s">
        <v>148</v>
      </c>
      <c r="C153" s="97" t="s">
        <v>557</v>
      </c>
      <c r="D153" s="98" t="s">
        <v>558</v>
      </c>
      <c r="E153" s="99">
        <v>192.39400000000001</v>
      </c>
      <c r="F153" s="100" t="s">
        <v>220</v>
      </c>
      <c r="L153" s="102">
        <f t="shared" si="10"/>
        <v>0</v>
      </c>
      <c r="N153" s="99">
        <f t="shared" si="11"/>
        <v>0</v>
      </c>
      <c r="O153" s="100">
        <v>20</v>
      </c>
      <c r="P153" s="100" t="s">
        <v>533</v>
      </c>
      <c r="V153" s="103" t="s">
        <v>104</v>
      </c>
      <c r="W153" s="104">
        <v>161.803</v>
      </c>
      <c r="X153" s="97" t="s">
        <v>559</v>
      </c>
      <c r="Y153" s="97" t="s">
        <v>557</v>
      </c>
      <c r="Z153" s="100" t="s">
        <v>275</v>
      </c>
      <c r="AB153" s="100">
        <v>1</v>
      </c>
      <c r="AC153" s="100" t="s">
        <v>145</v>
      </c>
      <c r="AJ153" s="87" t="s">
        <v>146</v>
      </c>
      <c r="AK153" s="87" t="s">
        <v>147</v>
      </c>
    </row>
    <row r="154" spans="1:37">
      <c r="D154" s="142" t="s">
        <v>560</v>
      </c>
      <c r="E154" s="143">
        <f>J154</f>
        <v>0</v>
      </c>
      <c r="H154" s="143"/>
      <c r="I154" s="143"/>
      <c r="J154" s="143"/>
      <c r="L154" s="144">
        <f>SUM(L144:L153)</f>
        <v>1.24E-3</v>
      </c>
      <c r="N154" s="145">
        <f>SUM(N144:N153)</f>
        <v>0</v>
      </c>
      <c r="W154" s="104">
        <f>SUM(W144:W153)</f>
        <v>455.97500000000002</v>
      </c>
    </row>
    <row r="156" spans="1:37">
      <c r="D156" s="142" t="s">
        <v>561</v>
      </c>
      <c r="E156" s="145">
        <f>J156</f>
        <v>0</v>
      </c>
      <c r="H156" s="143"/>
      <c r="I156" s="143"/>
      <c r="J156" s="143"/>
      <c r="L156" s="144">
        <f>+L40+L46+L51+L59+L68+L142+L154</f>
        <v>192.39361923999999</v>
      </c>
      <c r="N156" s="145">
        <f>+N40+N46+N51+N59+N68+N142+N154</f>
        <v>12.2532</v>
      </c>
      <c r="W156" s="104">
        <f>+W40+W46+W51+W59+W68+W142+W154</f>
        <v>12228.524000000001</v>
      </c>
    </row>
    <row r="158" spans="1:37">
      <c r="B158" s="140" t="s">
        <v>562</v>
      </c>
    </row>
    <row r="159" spans="1:37">
      <c r="B159" s="97" t="s">
        <v>563</v>
      </c>
    </row>
    <row r="160" spans="1:37">
      <c r="A160" s="95">
        <v>123</v>
      </c>
      <c r="B160" s="96" t="s">
        <v>138</v>
      </c>
      <c r="C160" s="97" t="s">
        <v>564</v>
      </c>
      <c r="D160" s="98" t="s">
        <v>565</v>
      </c>
      <c r="E160" s="99">
        <v>2615</v>
      </c>
      <c r="F160" s="100" t="s">
        <v>165</v>
      </c>
      <c r="K160" s="102">
        <v>5.0000000000000002E-5</v>
      </c>
      <c r="L160" s="102">
        <f>E160*K160</f>
        <v>0.13075000000000001</v>
      </c>
      <c r="N160" s="99">
        <f>E160*M160</f>
        <v>0</v>
      </c>
      <c r="O160" s="100">
        <v>20</v>
      </c>
      <c r="P160" s="100" t="s">
        <v>311</v>
      </c>
      <c r="V160" s="103" t="s">
        <v>566</v>
      </c>
      <c r="W160" s="104">
        <v>52.3</v>
      </c>
      <c r="X160" s="97" t="s">
        <v>567</v>
      </c>
      <c r="Y160" s="97" t="s">
        <v>564</v>
      </c>
      <c r="Z160" s="100" t="s">
        <v>275</v>
      </c>
      <c r="AB160" s="100">
        <v>1</v>
      </c>
      <c r="AC160" s="100" t="s">
        <v>145</v>
      </c>
      <c r="AJ160" s="87" t="s">
        <v>568</v>
      </c>
      <c r="AK160" s="87" t="s">
        <v>147</v>
      </c>
    </row>
    <row r="161" spans="1:37">
      <c r="D161" s="142" t="s">
        <v>569</v>
      </c>
      <c r="E161" s="143">
        <f>J161</f>
        <v>0</v>
      </c>
      <c r="H161" s="143"/>
      <c r="I161" s="143"/>
      <c r="J161" s="143"/>
      <c r="L161" s="144">
        <f>SUM(L158:L160)</f>
        <v>0.13075000000000001</v>
      </c>
      <c r="N161" s="145">
        <f>SUM(N158:N160)</f>
        <v>0</v>
      </c>
      <c r="W161" s="104">
        <f>SUM(W158:W160)</f>
        <v>52.3</v>
      </c>
    </row>
    <row r="163" spans="1:37">
      <c r="D163" s="142" t="s">
        <v>570</v>
      </c>
      <c r="E163" s="145">
        <f>J163</f>
        <v>0</v>
      </c>
      <c r="H163" s="143"/>
      <c r="I163" s="143"/>
      <c r="J163" s="143"/>
      <c r="L163" s="144">
        <f>+L161</f>
        <v>0.13075000000000001</v>
      </c>
      <c r="N163" s="145">
        <f>+N161</f>
        <v>0</v>
      </c>
      <c r="W163" s="104">
        <f>+W161</f>
        <v>52.3</v>
      </c>
    </row>
    <row r="165" spans="1:37">
      <c r="B165" s="140" t="s">
        <v>571</v>
      </c>
    </row>
    <row r="166" spans="1:37">
      <c r="B166" s="97" t="s">
        <v>572</v>
      </c>
    </row>
    <row r="167" spans="1:37">
      <c r="A167" s="95">
        <v>124</v>
      </c>
      <c r="B167" s="96" t="s">
        <v>573</v>
      </c>
      <c r="C167" s="97" t="s">
        <v>574</v>
      </c>
      <c r="D167" s="98" t="s">
        <v>575</v>
      </c>
      <c r="E167" s="99">
        <v>5250</v>
      </c>
      <c r="F167" s="100" t="s">
        <v>165</v>
      </c>
      <c r="L167" s="102">
        <f>E167*K167</f>
        <v>0</v>
      </c>
      <c r="N167" s="99">
        <f>E167*M167</f>
        <v>0</v>
      </c>
      <c r="O167" s="100">
        <v>20</v>
      </c>
      <c r="P167" s="100" t="s">
        <v>576</v>
      </c>
      <c r="V167" s="103" t="s">
        <v>577</v>
      </c>
      <c r="X167" s="97" t="s">
        <v>578</v>
      </c>
      <c r="Y167" s="97" t="s">
        <v>574</v>
      </c>
      <c r="Z167" s="100" t="s">
        <v>144</v>
      </c>
      <c r="AB167" s="100">
        <v>7</v>
      </c>
      <c r="AC167" s="100" t="s">
        <v>145</v>
      </c>
      <c r="AJ167" s="87" t="s">
        <v>577</v>
      </c>
      <c r="AK167" s="87" t="s">
        <v>147</v>
      </c>
    </row>
    <row r="168" spans="1:37">
      <c r="A168" s="95">
        <v>125</v>
      </c>
      <c r="B168" s="96" t="s">
        <v>573</v>
      </c>
      <c r="C168" s="97" t="s">
        <v>579</v>
      </c>
      <c r="D168" s="98" t="s">
        <v>580</v>
      </c>
      <c r="E168" s="99">
        <v>1</v>
      </c>
      <c r="F168" s="100" t="s">
        <v>473</v>
      </c>
      <c r="L168" s="102">
        <f>E168*K168</f>
        <v>0</v>
      </c>
      <c r="N168" s="99">
        <f>E168*M168</f>
        <v>0</v>
      </c>
      <c r="O168" s="100">
        <v>20</v>
      </c>
      <c r="P168" s="100" t="s">
        <v>576</v>
      </c>
      <c r="V168" s="103" t="s">
        <v>577</v>
      </c>
      <c r="X168" s="97" t="s">
        <v>581</v>
      </c>
      <c r="Y168" s="97" t="s">
        <v>579</v>
      </c>
      <c r="Z168" s="100" t="s">
        <v>144</v>
      </c>
      <c r="AB168" s="100">
        <v>7</v>
      </c>
      <c r="AC168" s="100" t="s">
        <v>145</v>
      </c>
      <c r="AJ168" s="87" t="s">
        <v>577</v>
      </c>
      <c r="AK168" s="87" t="s">
        <v>147</v>
      </c>
    </row>
    <row r="169" spans="1:37">
      <c r="D169" s="142" t="s">
        <v>582</v>
      </c>
      <c r="E169" s="143">
        <f>J169</f>
        <v>0</v>
      </c>
      <c r="H169" s="143"/>
      <c r="I169" s="143"/>
      <c r="J169" s="143"/>
      <c r="L169" s="144">
        <f>SUM(L165:L168)</f>
        <v>0</v>
      </c>
      <c r="N169" s="145">
        <f>SUM(N165:N168)</f>
        <v>0</v>
      </c>
      <c r="W169" s="104">
        <f>SUM(W165:W168)</f>
        <v>0</v>
      </c>
    </row>
    <row r="171" spans="1:37">
      <c r="D171" s="142" t="s">
        <v>583</v>
      </c>
      <c r="E171" s="143">
        <f>J171</f>
        <v>0</v>
      </c>
      <c r="H171" s="143"/>
      <c r="I171" s="143"/>
      <c r="J171" s="143"/>
      <c r="L171" s="144">
        <f>+L169</f>
        <v>0</v>
      </c>
      <c r="N171" s="145">
        <f>+N169</f>
        <v>0</v>
      </c>
      <c r="W171" s="104">
        <f>+W169</f>
        <v>0</v>
      </c>
    </row>
    <row r="173" spans="1:37">
      <c r="D173" s="146" t="s">
        <v>584</v>
      </c>
      <c r="E173" s="143">
        <f>J173</f>
        <v>0</v>
      </c>
      <c r="H173" s="143"/>
      <c r="I173" s="143"/>
      <c r="J173" s="143"/>
      <c r="L173" s="144">
        <f>+L156+L163+L171</f>
        <v>192.52436924</v>
      </c>
      <c r="N173" s="145">
        <f>+N156+N163+N171</f>
        <v>12.2532</v>
      </c>
      <c r="W173" s="104">
        <f>+W156+W163+W171</f>
        <v>12280.824000000001</v>
      </c>
    </row>
  </sheetData>
  <printOptions horizontalCentered="1"/>
  <pageMargins left="0.39305600000000002" right="0.35416700000000001" top="0.62916700000000003" bottom="0.59027799999999997" header="0.51180599999999998" footer="0.35416700000000001"/>
  <pageSetup paperSize="9" fitToWidth="0" orientation="portrait" r:id="rId1"/>
  <headerFooter>
    <oddFooter>&amp;R&amp;"Arial Narrow"&amp;8Strana &amp;P</oddFooter>
  </headerFooter>
  <extLst>
    <ext uri="smNativeData">
      <pm:sheetPrefs xmlns:pm="smNativeData" day="16067559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5</vt:i4>
      </vt:variant>
    </vt:vector>
  </HeadingPairs>
  <TitlesOfParts>
    <vt:vector size="8" baseType="lpstr">
      <vt:lpstr>Kryci list</vt:lpstr>
      <vt:lpstr>Rekapitulacia</vt:lpstr>
      <vt:lpstr>Prehlad</vt:lpstr>
      <vt:lpstr>Prehlad!Názvy_tlače</vt:lpstr>
      <vt:lpstr>Rekapitulacia!Názvy_tlače</vt:lpstr>
      <vt:lpstr>'Kryci list'!Oblasť_tlače</vt:lpstr>
      <vt:lpstr>Prehlad!Oblasť_tlače</vt:lpstr>
      <vt:lpstr>Rekapitulacia!Oblasť_tlače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2016-04-18T11:45:00Z</cp:lastPrinted>
  <dcterms:created xsi:type="dcterms:W3CDTF">1999-04-06T07:39:00Z</dcterms:created>
  <dcterms:modified xsi:type="dcterms:W3CDTF">2023-07-21T06:22:53Z</dcterms:modified>
</cp:coreProperties>
</file>