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lgaš\Desktop\ACER\Vranov tržnica\PD\VO\"/>
    </mc:Choice>
  </mc:AlternateContent>
  <bookViews>
    <workbookView xWindow="0" yWindow="0" windowWidth="17970" windowHeight="8190"/>
  </bookViews>
  <sheets>
    <sheet name="Rekapitulácia" sheetId="1" r:id="rId1"/>
    <sheet name="Krycí list stavby" sheetId="2" r:id="rId2"/>
    <sheet name="Kryci_list 14217" sheetId="3" r:id="rId3"/>
    <sheet name="Rekap 14217" sheetId="4" r:id="rId4"/>
    <sheet name="SO 14217" sheetId="5" r:id="rId5"/>
    <sheet name="Kryci_list 14218" sheetId="6" r:id="rId6"/>
    <sheet name="Rekap 14218" sheetId="7" r:id="rId7"/>
    <sheet name="SO 14218" sheetId="8" r:id="rId8"/>
    <sheet name="Kryci_list 14219" sheetId="9" r:id="rId9"/>
    <sheet name="Rekap 14219" sheetId="10" r:id="rId10"/>
    <sheet name="SO 14219" sheetId="11" r:id="rId11"/>
    <sheet name="Kryci_list 14220" sheetId="12" r:id="rId12"/>
    <sheet name="Rekap 14220" sheetId="13" r:id="rId13"/>
    <sheet name="SO 14220" sheetId="14" r:id="rId14"/>
    <sheet name="Kryci_list 14221" sheetId="15" r:id="rId15"/>
    <sheet name="Rekap 14221" sheetId="16" r:id="rId16"/>
    <sheet name="SO 14221" sheetId="17" r:id="rId17"/>
    <sheet name="Kryci_list 14222" sheetId="18" r:id="rId18"/>
    <sheet name="Rekap 14222" sheetId="19" r:id="rId19"/>
    <sheet name="SO 14222" sheetId="20" r:id="rId20"/>
    <sheet name="Rekap 14223" sheetId="22" r:id="rId21"/>
    <sheet name="SO 14223" sheetId="23" r:id="rId22"/>
    <sheet name="Kryci_list 14223" sheetId="21" r:id="rId23"/>
  </sheets>
  <definedNames>
    <definedName name="_xlnm.Print_Titles" localSheetId="3">'Rekap 14217'!$9:$9</definedName>
    <definedName name="_xlnm.Print_Titles" localSheetId="6">'Rekap 14218'!$9:$9</definedName>
    <definedName name="_xlnm.Print_Titles" localSheetId="9">'Rekap 14219'!$9:$9</definedName>
    <definedName name="_xlnm.Print_Titles" localSheetId="12">'Rekap 14220'!$9:$9</definedName>
    <definedName name="_xlnm.Print_Titles" localSheetId="15">'Rekap 14221'!$9:$9</definedName>
    <definedName name="_xlnm.Print_Titles" localSheetId="18">'Rekap 14222'!$9:$9</definedName>
    <definedName name="_xlnm.Print_Titles" localSheetId="20">'Rekap 14223'!$9:$9</definedName>
    <definedName name="_xlnm.Print_Titles" localSheetId="4">'SO 14217'!$8:$8</definedName>
    <definedName name="_xlnm.Print_Titles" localSheetId="7">'SO 14218'!$8:$8</definedName>
    <definedName name="_xlnm.Print_Titles" localSheetId="10">'SO 14219'!$8:$8</definedName>
    <definedName name="_xlnm.Print_Titles" localSheetId="13">'SO 14220'!$8:$8</definedName>
    <definedName name="_xlnm.Print_Titles" localSheetId="16">'SO 14221'!$8:$8</definedName>
    <definedName name="_xlnm.Print_Titles" localSheetId="19">'SO 14222'!$8:$8</definedName>
    <definedName name="_xlnm.Print_Titles" localSheetId="21">'SO 14223'!$8:$8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F14" i="1"/>
  <c r="J16" i="2" s="1"/>
  <c r="J20" i="2" s="1"/>
  <c r="D14" i="1"/>
  <c r="J18" i="2" s="1"/>
  <c r="E13" i="1"/>
  <c r="E12" i="1"/>
  <c r="E11" i="1"/>
  <c r="E10" i="1"/>
  <c r="E9" i="1"/>
  <c r="E8" i="1"/>
  <c r="E7" i="1"/>
  <c r="E14" i="1" s="1"/>
  <c r="J17" i="2" s="1"/>
  <c r="J17" i="21"/>
  <c r="K13" i="1"/>
  <c r="I30" i="21"/>
  <c r="J30" i="21" s="1"/>
  <c r="Z85" i="23"/>
  <c r="E19" i="22"/>
  <c r="V82" i="23"/>
  <c r="V84" i="23" s="1"/>
  <c r="F20" i="22" s="1"/>
  <c r="K81" i="23"/>
  <c r="J81" i="23"/>
  <c r="M81" i="23"/>
  <c r="I81" i="23"/>
  <c r="K80" i="23"/>
  <c r="J80" i="23"/>
  <c r="L80" i="23"/>
  <c r="I80" i="23"/>
  <c r="K79" i="23"/>
  <c r="J79" i="23"/>
  <c r="L79" i="23"/>
  <c r="I79" i="23"/>
  <c r="K78" i="23"/>
  <c r="J78" i="23"/>
  <c r="L78" i="23"/>
  <c r="I78" i="23"/>
  <c r="K77" i="23"/>
  <c r="J77" i="23"/>
  <c r="L77" i="23"/>
  <c r="I77" i="23"/>
  <c r="K76" i="23"/>
  <c r="J76" i="23"/>
  <c r="L76" i="23"/>
  <c r="I76" i="23"/>
  <c r="K75" i="23"/>
  <c r="J75" i="23"/>
  <c r="L75" i="23"/>
  <c r="I75" i="23"/>
  <c r="K74" i="23"/>
  <c r="J74" i="23"/>
  <c r="L74" i="23"/>
  <c r="I74" i="23"/>
  <c r="K73" i="23"/>
  <c r="J73" i="23"/>
  <c r="L73" i="23"/>
  <c r="I73" i="23"/>
  <c r="K72" i="23"/>
  <c r="J72" i="23"/>
  <c r="S72" i="23"/>
  <c r="L72" i="23"/>
  <c r="I72" i="23"/>
  <c r="K71" i="23"/>
  <c r="J71" i="23"/>
  <c r="S71" i="23"/>
  <c r="S82" i="23" s="1"/>
  <c r="F19" i="22" s="1"/>
  <c r="L71" i="23"/>
  <c r="I71" i="23"/>
  <c r="P65" i="23"/>
  <c r="E15" i="22" s="1"/>
  <c r="H65" i="23"/>
  <c r="M65" i="23"/>
  <c r="C15" i="22" s="1"/>
  <c r="K64" i="23"/>
  <c r="J64" i="23"/>
  <c r="L64" i="23"/>
  <c r="I64" i="23"/>
  <c r="K63" i="23"/>
  <c r="J63" i="23"/>
  <c r="L63" i="23"/>
  <c r="I63" i="23"/>
  <c r="K62" i="23"/>
  <c r="J62" i="23"/>
  <c r="L62" i="23"/>
  <c r="I62" i="23"/>
  <c r="K61" i="23"/>
  <c r="J61" i="23"/>
  <c r="L61" i="23"/>
  <c r="I61" i="23"/>
  <c r="K60" i="23"/>
  <c r="J60" i="23"/>
  <c r="S60" i="23"/>
  <c r="S65" i="23" s="1"/>
  <c r="F15" i="22" s="1"/>
  <c r="L60" i="23"/>
  <c r="I60" i="23"/>
  <c r="K59" i="23"/>
  <c r="J59" i="23"/>
  <c r="L59" i="23"/>
  <c r="I59" i="23"/>
  <c r="K58" i="23"/>
  <c r="J58" i="23"/>
  <c r="L58" i="23"/>
  <c r="I58" i="23"/>
  <c r="K57" i="23"/>
  <c r="J57" i="23"/>
  <c r="L57" i="23"/>
  <c r="I57" i="23"/>
  <c r="K56" i="23"/>
  <c r="J56" i="23"/>
  <c r="L56" i="23"/>
  <c r="I56" i="23"/>
  <c r="I65" i="23" s="1"/>
  <c r="D15" i="22" s="1"/>
  <c r="P53" i="23"/>
  <c r="E14" i="22" s="1"/>
  <c r="H53" i="23"/>
  <c r="M53" i="23"/>
  <c r="C14" i="22" s="1"/>
  <c r="K52" i="23"/>
  <c r="J52" i="23"/>
  <c r="L52" i="23"/>
  <c r="I52" i="23"/>
  <c r="K51" i="23"/>
  <c r="J51" i="23"/>
  <c r="L51" i="23"/>
  <c r="I51" i="23"/>
  <c r="K50" i="23"/>
  <c r="J50" i="23"/>
  <c r="L50" i="23"/>
  <c r="I50" i="23"/>
  <c r="K49" i="23"/>
  <c r="J49" i="23"/>
  <c r="L49" i="23"/>
  <c r="I49" i="23"/>
  <c r="K48" i="23"/>
  <c r="J48" i="23"/>
  <c r="L48" i="23"/>
  <c r="I48" i="23"/>
  <c r="K47" i="23"/>
  <c r="J47" i="23"/>
  <c r="L47" i="23"/>
  <c r="I47" i="23"/>
  <c r="K46" i="23"/>
  <c r="J46" i="23"/>
  <c r="L46" i="23"/>
  <c r="I46" i="23"/>
  <c r="K45" i="23"/>
  <c r="J45" i="23"/>
  <c r="L45" i="23"/>
  <c r="I45" i="23"/>
  <c r="K44" i="23"/>
  <c r="J44" i="23"/>
  <c r="L44" i="23"/>
  <c r="I44" i="23"/>
  <c r="K43" i="23"/>
  <c r="J43" i="23"/>
  <c r="S43" i="23"/>
  <c r="L43" i="23"/>
  <c r="I43" i="23"/>
  <c r="K42" i="23"/>
  <c r="J42" i="23"/>
  <c r="L42" i="23"/>
  <c r="I42" i="23"/>
  <c r="K41" i="23"/>
  <c r="J41" i="23"/>
  <c r="S41" i="23"/>
  <c r="L41" i="23"/>
  <c r="I41" i="23"/>
  <c r="K40" i="23"/>
  <c r="J40" i="23"/>
  <c r="L40" i="23"/>
  <c r="I40" i="23"/>
  <c r="K39" i="23"/>
  <c r="J39" i="23"/>
  <c r="L39" i="23"/>
  <c r="I39" i="23"/>
  <c r="K38" i="23"/>
  <c r="J38" i="23"/>
  <c r="S38" i="23"/>
  <c r="S53" i="23" s="1"/>
  <c r="F14" i="22" s="1"/>
  <c r="L38" i="23"/>
  <c r="I38" i="23"/>
  <c r="I53" i="23" s="1"/>
  <c r="D14" i="22" s="1"/>
  <c r="P35" i="23"/>
  <c r="E13" i="22" s="1"/>
  <c r="H35" i="23"/>
  <c r="M35" i="23"/>
  <c r="C13" i="22" s="1"/>
  <c r="K34" i="23"/>
  <c r="J34" i="23"/>
  <c r="L34" i="23"/>
  <c r="I34" i="23"/>
  <c r="K33" i="23"/>
  <c r="J33" i="23"/>
  <c r="L33" i="23"/>
  <c r="I33" i="23"/>
  <c r="K32" i="23"/>
  <c r="J32" i="23"/>
  <c r="S32" i="23"/>
  <c r="S35" i="23" s="1"/>
  <c r="F13" i="22" s="1"/>
  <c r="L32" i="23"/>
  <c r="I32" i="23"/>
  <c r="P29" i="23"/>
  <c r="E12" i="22" s="1"/>
  <c r="H29" i="23"/>
  <c r="M29" i="23"/>
  <c r="C12" i="22" s="1"/>
  <c r="K28" i="23"/>
  <c r="J28" i="23"/>
  <c r="S28" i="23"/>
  <c r="L28" i="23"/>
  <c r="I28" i="23"/>
  <c r="K27" i="23"/>
  <c r="J27" i="23"/>
  <c r="S27" i="23"/>
  <c r="S29" i="23" s="1"/>
  <c r="F12" i="22" s="1"/>
  <c r="L27" i="23"/>
  <c r="L29" i="23" s="1"/>
  <c r="B12" i="22" s="1"/>
  <c r="I27" i="23"/>
  <c r="E11" i="22"/>
  <c r="C11" i="22"/>
  <c r="S24" i="23"/>
  <c r="P24" i="23"/>
  <c r="P67" i="23" s="1"/>
  <c r="E16" i="22" s="1"/>
  <c r="H24" i="23"/>
  <c r="M24" i="23"/>
  <c r="K23" i="23"/>
  <c r="J23" i="23"/>
  <c r="L23" i="23"/>
  <c r="I23" i="23"/>
  <c r="K22" i="23"/>
  <c r="J22" i="23"/>
  <c r="L22" i="23"/>
  <c r="I22" i="23"/>
  <c r="K21" i="23"/>
  <c r="J21" i="23"/>
  <c r="L21" i="23"/>
  <c r="I21" i="23"/>
  <c r="K20" i="23"/>
  <c r="J20" i="23"/>
  <c r="L20" i="23"/>
  <c r="I20" i="23"/>
  <c r="K19" i="23"/>
  <c r="J19" i="23"/>
  <c r="L19" i="23"/>
  <c r="I19" i="23"/>
  <c r="K18" i="23"/>
  <c r="J18" i="23"/>
  <c r="L18" i="23"/>
  <c r="I18" i="23"/>
  <c r="K17" i="23"/>
  <c r="J17" i="23"/>
  <c r="L17" i="23"/>
  <c r="I17" i="23"/>
  <c r="K16" i="23"/>
  <c r="J16" i="23"/>
  <c r="L16" i="23"/>
  <c r="I16" i="23"/>
  <c r="K15" i="23"/>
  <c r="J15" i="23"/>
  <c r="L15" i="23"/>
  <c r="I15" i="23"/>
  <c r="K14" i="23"/>
  <c r="J14" i="23"/>
  <c r="L14" i="23"/>
  <c r="I14" i="23"/>
  <c r="K13" i="23"/>
  <c r="J13" i="23"/>
  <c r="L13" i="23"/>
  <c r="I13" i="23"/>
  <c r="K12" i="23"/>
  <c r="J12" i="23"/>
  <c r="L12" i="23"/>
  <c r="I12" i="23"/>
  <c r="K11" i="23"/>
  <c r="K85" i="23" s="1"/>
  <c r="J11" i="23"/>
  <c r="L11" i="23"/>
  <c r="I11" i="23"/>
  <c r="J20" i="21"/>
  <c r="J17" i="18"/>
  <c r="K12" i="1"/>
  <c r="I30" i="18"/>
  <c r="J30" i="18" s="1"/>
  <c r="Z78" i="20"/>
  <c r="E16" i="19"/>
  <c r="V75" i="20"/>
  <c r="V77" i="20" s="1"/>
  <c r="F17" i="19" s="1"/>
  <c r="S75" i="20"/>
  <c r="F16" i="19" s="1"/>
  <c r="M75" i="20"/>
  <c r="C16" i="19" s="1"/>
  <c r="K74" i="20"/>
  <c r="J74" i="20"/>
  <c r="L74" i="20"/>
  <c r="L75" i="20" s="1"/>
  <c r="B16" i="19" s="1"/>
  <c r="I74" i="20"/>
  <c r="I75" i="20" s="1"/>
  <c r="D16" i="19" s="1"/>
  <c r="P71" i="20"/>
  <c r="E15" i="19" s="1"/>
  <c r="H71" i="20"/>
  <c r="M71" i="20"/>
  <c r="C15" i="19" s="1"/>
  <c r="K70" i="20"/>
  <c r="J70" i="20"/>
  <c r="L70" i="20"/>
  <c r="I70" i="20"/>
  <c r="K69" i="20"/>
  <c r="J69" i="20"/>
  <c r="L69" i="20"/>
  <c r="I69" i="20"/>
  <c r="K68" i="20"/>
  <c r="J68" i="20"/>
  <c r="L68" i="20"/>
  <c r="I68" i="20"/>
  <c r="K67" i="20"/>
  <c r="J67" i="20"/>
  <c r="L67" i="20"/>
  <c r="I67" i="20"/>
  <c r="K66" i="20"/>
  <c r="J66" i="20"/>
  <c r="L66" i="20"/>
  <c r="I66" i="20"/>
  <c r="K65" i="20"/>
  <c r="J65" i="20"/>
  <c r="L65" i="20"/>
  <c r="I65" i="20"/>
  <c r="K64" i="20"/>
  <c r="J64" i="20"/>
  <c r="L64" i="20"/>
  <c r="I64" i="20"/>
  <c r="K63" i="20"/>
  <c r="J63" i="20"/>
  <c r="S63" i="20"/>
  <c r="S71" i="20" s="1"/>
  <c r="F15" i="19" s="1"/>
  <c r="L63" i="20"/>
  <c r="I63" i="20"/>
  <c r="K62" i="20"/>
  <c r="J62" i="20"/>
  <c r="L62" i="20"/>
  <c r="I62" i="20"/>
  <c r="K61" i="20"/>
  <c r="J61" i="20"/>
  <c r="L61" i="20"/>
  <c r="I61" i="20"/>
  <c r="K60" i="20"/>
  <c r="J60" i="20"/>
  <c r="L60" i="20"/>
  <c r="I60" i="20"/>
  <c r="K59" i="20"/>
  <c r="J59" i="20"/>
  <c r="L59" i="20"/>
  <c r="I59" i="20"/>
  <c r="I71" i="20" s="1"/>
  <c r="D15" i="19" s="1"/>
  <c r="P56" i="20"/>
  <c r="E14" i="19" s="1"/>
  <c r="H56" i="20"/>
  <c r="M56" i="20"/>
  <c r="C14" i="19" s="1"/>
  <c r="K55" i="20"/>
  <c r="J55" i="20"/>
  <c r="L55" i="20"/>
  <c r="I55" i="20"/>
  <c r="K54" i="20"/>
  <c r="J54" i="20"/>
  <c r="L54" i="20"/>
  <c r="I54" i="20"/>
  <c r="K53" i="20"/>
  <c r="J53" i="20"/>
  <c r="L53" i="20"/>
  <c r="I53" i="20"/>
  <c r="K52" i="20"/>
  <c r="J52" i="20"/>
  <c r="L52" i="20"/>
  <c r="I52" i="20"/>
  <c r="K51" i="20"/>
  <c r="J51" i="20"/>
  <c r="L51" i="20"/>
  <c r="I51" i="20"/>
  <c r="K50" i="20"/>
  <c r="J50" i="20"/>
  <c r="L50" i="20"/>
  <c r="I50" i="20"/>
  <c r="K49" i="20"/>
  <c r="J49" i="20"/>
  <c r="L49" i="20"/>
  <c r="I49" i="20"/>
  <c r="K48" i="20"/>
  <c r="J48" i="20"/>
  <c r="L48" i="20"/>
  <c r="I48" i="20"/>
  <c r="K47" i="20"/>
  <c r="J47" i="20"/>
  <c r="L47" i="20"/>
  <c r="I47" i="20"/>
  <c r="K46" i="20"/>
  <c r="J46" i="20"/>
  <c r="L46" i="20"/>
  <c r="I46" i="20"/>
  <c r="K45" i="20"/>
  <c r="J45" i="20"/>
  <c r="L45" i="20"/>
  <c r="I45" i="20"/>
  <c r="K44" i="20"/>
  <c r="J44" i="20"/>
  <c r="L44" i="20"/>
  <c r="I44" i="20"/>
  <c r="K43" i="20"/>
  <c r="J43" i="20"/>
  <c r="L43" i="20"/>
  <c r="I43" i="20"/>
  <c r="K42" i="20"/>
  <c r="J42" i="20"/>
  <c r="S42" i="20"/>
  <c r="L42" i="20"/>
  <c r="I42" i="20"/>
  <c r="K41" i="20"/>
  <c r="J41" i="20"/>
  <c r="S41" i="20"/>
  <c r="L41" i="20"/>
  <c r="I41" i="20"/>
  <c r="K40" i="20"/>
  <c r="J40" i="20"/>
  <c r="L40" i="20"/>
  <c r="I40" i="20"/>
  <c r="K39" i="20"/>
  <c r="J39" i="20"/>
  <c r="S39" i="20"/>
  <c r="L39" i="20"/>
  <c r="I39" i="20"/>
  <c r="K38" i="20"/>
  <c r="J38" i="20"/>
  <c r="S38" i="20"/>
  <c r="S56" i="20" s="1"/>
  <c r="F14" i="19" s="1"/>
  <c r="L38" i="20"/>
  <c r="L56" i="20" s="1"/>
  <c r="B14" i="19" s="1"/>
  <c r="I38" i="20"/>
  <c r="E13" i="19"/>
  <c r="C13" i="19"/>
  <c r="P35" i="20"/>
  <c r="H35" i="20"/>
  <c r="M35" i="20"/>
  <c r="K34" i="20"/>
  <c r="J34" i="20"/>
  <c r="L34" i="20"/>
  <c r="I34" i="20"/>
  <c r="K33" i="20"/>
  <c r="J33" i="20"/>
  <c r="L33" i="20"/>
  <c r="I33" i="20"/>
  <c r="K32" i="20"/>
  <c r="J32" i="20"/>
  <c r="S32" i="20"/>
  <c r="S35" i="20" s="1"/>
  <c r="F13" i="19" s="1"/>
  <c r="L32" i="20"/>
  <c r="L35" i="20" s="1"/>
  <c r="B13" i="19" s="1"/>
  <c r="I32" i="20"/>
  <c r="E12" i="19"/>
  <c r="C12" i="19"/>
  <c r="P29" i="20"/>
  <c r="H29" i="20"/>
  <c r="M29" i="20"/>
  <c r="K28" i="20"/>
  <c r="J28" i="20"/>
  <c r="S28" i="20"/>
  <c r="L28" i="20"/>
  <c r="I28" i="20"/>
  <c r="K27" i="20"/>
  <c r="J27" i="20"/>
  <c r="S27" i="20"/>
  <c r="S29" i="20" s="1"/>
  <c r="F12" i="19" s="1"/>
  <c r="L27" i="20"/>
  <c r="I27" i="20"/>
  <c r="I29" i="20" s="1"/>
  <c r="D12" i="19" s="1"/>
  <c r="F11" i="19"/>
  <c r="S24" i="20"/>
  <c r="P24" i="20"/>
  <c r="E11" i="19" s="1"/>
  <c r="H24" i="20"/>
  <c r="M24" i="20"/>
  <c r="M77" i="20" s="1"/>
  <c r="C17" i="19" s="1"/>
  <c r="E16" i="18" s="1"/>
  <c r="K23" i="20"/>
  <c r="J23" i="20"/>
  <c r="L23" i="20"/>
  <c r="I23" i="20"/>
  <c r="K22" i="20"/>
  <c r="J22" i="20"/>
  <c r="L22" i="20"/>
  <c r="I22" i="20"/>
  <c r="K21" i="20"/>
  <c r="J21" i="20"/>
  <c r="L21" i="20"/>
  <c r="I21" i="20"/>
  <c r="K20" i="20"/>
  <c r="J20" i="20"/>
  <c r="L20" i="20"/>
  <c r="I20" i="20"/>
  <c r="K19" i="20"/>
  <c r="J19" i="20"/>
  <c r="L19" i="20"/>
  <c r="I19" i="20"/>
  <c r="K18" i="20"/>
  <c r="J18" i="20"/>
  <c r="L18" i="20"/>
  <c r="I18" i="20"/>
  <c r="K17" i="20"/>
  <c r="J17" i="20"/>
  <c r="L17" i="20"/>
  <c r="I17" i="20"/>
  <c r="K16" i="20"/>
  <c r="J16" i="20"/>
  <c r="L16" i="20"/>
  <c r="I16" i="20"/>
  <c r="K15" i="20"/>
  <c r="J15" i="20"/>
  <c r="L15" i="20"/>
  <c r="I15" i="20"/>
  <c r="K14" i="20"/>
  <c r="J14" i="20"/>
  <c r="L14" i="20"/>
  <c r="I14" i="20"/>
  <c r="K13" i="20"/>
  <c r="J13" i="20"/>
  <c r="L13" i="20"/>
  <c r="I13" i="20"/>
  <c r="K12" i="20"/>
  <c r="J12" i="20"/>
  <c r="L12" i="20"/>
  <c r="I12" i="20"/>
  <c r="K11" i="20"/>
  <c r="K78" i="20" s="1"/>
  <c r="J11" i="20"/>
  <c r="L11" i="20"/>
  <c r="I11" i="20"/>
  <c r="J20" i="18"/>
  <c r="J17" i="15"/>
  <c r="K11" i="1"/>
  <c r="I30" i="15"/>
  <c r="J30" i="15" s="1"/>
  <c r="Z92" i="17"/>
  <c r="S91" i="17"/>
  <c r="E22" i="16" s="1"/>
  <c r="E21" i="16"/>
  <c r="V89" i="17"/>
  <c r="V91" i="17" s="1"/>
  <c r="F22" i="16" s="1"/>
  <c r="S89" i="17"/>
  <c r="F21" i="16" s="1"/>
  <c r="M89" i="17"/>
  <c r="M91" i="17" s="1"/>
  <c r="C22" i="16" s="1"/>
  <c r="E17" i="15" s="1"/>
  <c r="K88" i="17"/>
  <c r="J88" i="17"/>
  <c r="L88" i="17"/>
  <c r="L89" i="17" s="1"/>
  <c r="I88" i="17"/>
  <c r="F17" i="16"/>
  <c r="S82" i="17"/>
  <c r="P82" i="17"/>
  <c r="E17" i="16" s="1"/>
  <c r="H82" i="17"/>
  <c r="M82" i="17"/>
  <c r="C17" i="16" s="1"/>
  <c r="K81" i="17"/>
  <c r="J81" i="17"/>
  <c r="L81" i="17"/>
  <c r="L82" i="17" s="1"/>
  <c r="B17" i="16" s="1"/>
  <c r="I81" i="17"/>
  <c r="I82" i="17" s="1"/>
  <c r="D17" i="16" s="1"/>
  <c r="E16" i="16"/>
  <c r="C16" i="16"/>
  <c r="P78" i="17"/>
  <c r="H78" i="17"/>
  <c r="M78" i="17"/>
  <c r="K77" i="17"/>
  <c r="J77" i="17"/>
  <c r="L77" i="17"/>
  <c r="I77" i="17"/>
  <c r="K76" i="17"/>
  <c r="J76" i="17"/>
  <c r="L76" i="17"/>
  <c r="I76" i="17"/>
  <c r="K75" i="17"/>
  <c r="J75" i="17"/>
  <c r="L75" i="17"/>
  <c r="I75" i="17"/>
  <c r="K74" i="17"/>
  <c r="J74" i="17"/>
  <c r="L74" i="17"/>
  <c r="I74" i="17"/>
  <c r="K73" i="17"/>
  <c r="J73" i="17"/>
  <c r="L73" i="17"/>
  <c r="L78" i="17" s="1"/>
  <c r="B16" i="16" s="1"/>
  <c r="I73" i="17"/>
  <c r="K72" i="17"/>
  <c r="J72" i="17"/>
  <c r="S72" i="17"/>
  <c r="S78" i="17" s="1"/>
  <c r="F16" i="16" s="1"/>
  <c r="L72" i="17"/>
  <c r="I72" i="17"/>
  <c r="K71" i="17"/>
  <c r="J71" i="17"/>
  <c r="L71" i="17"/>
  <c r="I71" i="17"/>
  <c r="K70" i="17"/>
  <c r="J70" i="17"/>
  <c r="L70" i="17"/>
  <c r="I70" i="17"/>
  <c r="K69" i="17"/>
  <c r="J69" i="17"/>
  <c r="L69" i="17"/>
  <c r="I69" i="17"/>
  <c r="K68" i="17"/>
  <c r="J68" i="17"/>
  <c r="L68" i="17"/>
  <c r="I68" i="17"/>
  <c r="I78" i="17" s="1"/>
  <c r="D16" i="16" s="1"/>
  <c r="E15" i="16"/>
  <c r="C15" i="16"/>
  <c r="P65" i="17"/>
  <c r="H65" i="17"/>
  <c r="M65" i="17"/>
  <c r="K64" i="17"/>
  <c r="J64" i="17"/>
  <c r="L64" i="17"/>
  <c r="I64" i="17"/>
  <c r="K63" i="17"/>
  <c r="J63" i="17"/>
  <c r="L63" i="17"/>
  <c r="I63" i="17"/>
  <c r="K62" i="17"/>
  <c r="J62" i="17"/>
  <c r="L62" i="17"/>
  <c r="I62" i="17"/>
  <c r="K61" i="17"/>
  <c r="J61" i="17"/>
  <c r="L61" i="17"/>
  <c r="I61" i="17"/>
  <c r="K60" i="17"/>
  <c r="J60" i="17"/>
  <c r="L60" i="17"/>
  <c r="I60" i="17"/>
  <c r="K59" i="17"/>
  <c r="J59" i="17"/>
  <c r="L59" i="17"/>
  <c r="I59" i="17"/>
  <c r="K58" i="17"/>
  <c r="J58" i="17"/>
  <c r="L58" i="17"/>
  <c r="I58" i="17"/>
  <c r="K57" i="17"/>
  <c r="J57" i="17"/>
  <c r="L57" i="17"/>
  <c r="I57" i="17"/>
  <c r="K56" i="17"/>
  <c r="J56" i="17"/>
  <c r="L56" i="17"/>
  <c r="I56" i="17"/>
  <c r="K55" i="17"/>
  <c r="J55" i="17"/>
  <c r="L55" i="17"/>
  <c r="I55" i="17"/>
  <c r="K54" i="17"/>
  <c r="J54" i="17"/>
  <c r="L54" i="17"/>
  <c r="I54" i="17"/>
  <c r="K53" i="17"/>
  <c r="J53" i="17"/>
  <c r="L53" i="17"/>
  <c r="I53" i="17"/>
  <c r="K52" i="17"/>
  <c r="J52" i="17"/>
  <c r="L52" i="17"/>
  <c r="I52" i="17"/>
  <c r="K51" i="17"/>
  <c r="J51" i="17"/>
  <c r="L51" i="17"/>
  <c r="I51" i="17"/>
  <c r="K50" i="17"/>
  <c r="J50" i="17"/>
  <c r="L50" i="17"/>
  <c r="I50" i="17"/>
  <c r="K49" i="17"/>
  <c r="J49" i="17"/>
  <c r="L49" i="17"/>
  <c r="I49" i="17"/>
  <c r="K48" i="17"/>
  <c r="J48" i="17"/>
  <c r="L48" i="17"/>
  <c r="I48" i="17"/>
  <c r="K47" i="17"/>
  <c r="J47" i="17"/>
  <c r="L47" i="17"/>
  <c r="I47" i="17"/>
  <c r="K46" i="17"/>
  <c r="J46" i="17"/>
  <c r="L46" i="17"/>
  <c r="I46" i="17"/>
  <c r="K45" i="17"/>
  <c r="J45" i="17"/>
  <c r="S45" i="17"/>
  <c r="S65" i="17" s="1"/>
  <c r="F15" i="16" s="1"/>
  <c r="L45" i="17"/>
  <c r="I45" i="17"/>
  <c r="K44" i="17"/>
  <c r="J44" i="17"/>
  <c r="L44" i="17"/>
  <c r="I44" i="17"/>
  <c r="K43" i="17"/>
  <c r="J43" i="17"/>
  <c r="S43" i="17"/>
  <c r="L43" i="17"/>
  <c r="L65" i="17" s="1"/>
  <c r="B15" i="16" s="1"/>
  <c r="I43" i="17"/>
  <c r="F14" i="16"/>
  <c r="S40" i="17"/>
  <c r="P40" i="17"/>
  <c r="E14" i="16" s="1"/>
  <c r="H40" i="17"/>
  <c r="M40" i="17"/>
  <c r="C14" i="16" s="1"/>
  <c r="K39" i="17"/>
  <c r="J39" i="17"/>
  <c r="L39" i="17"/>
  <c r="I39" i="17"/>
  <c r="K38" i="17"/>
  <c r="J38" i="17"/>
  <c r="L38" i="17"/>
  <c r="L40" i="17" s="1"/>
  <c r="B14" i="16" s="1"/>
  <c r="I38" i="17"/>
  <c r="I40" i="17" s="1"/>
  <c r="D14" i="16" s="1"/>
  <c r="E13" i="16"/>
  <c r="C13" i="16"/>
  <c r="P35" i="17"/>
  <c r="H35" i="17"/>
  <c r="M35" i="17"/>
  <c r="K34" i="17"/>
  <c r="J34" i="17"/>
  <c r="L34" i="17"/>
  <c r="I34" i="17"/>
  <c r="K33" i="17"/>
  <c r="J33" i="17"/>
  <c r="L33" i="17"/>
  <c r="L35" i="17" s="1"/>
  <c r="B13" i="16" s="1"/>
  <c r="I33" i="17"/>
  <c r="K32" i="17"/>
  <c r="J32" i="17"/>
  <c r="S32" i="17"/>
  <c r="S35" i="17" s="1"/>
  <c r="F13" i="16" s="1"/>
  <c r="L32" i="17"/>
  <c r="I32" i="17"/>
  <c r="I35" i="17" s="1"/>
  <c r="D13" i="16" s="1"/>
  <c r="E12" i="16"/>
  <c r="C12" i="16"/>
  <c r="P29" i="17"/>
  <c r="H29" i="17"/>
  <c r="M29" i="17"/>
  <c r="K28" i="17"/>
  <c r="J28" i="17"/>
  <c r="S28" i="17"/>
  <c r="L28" i="17"/>
  <c r="I28" i="17"/>
  <c r="K27" i="17"/>
  <c r="J27" i="17"/>
  <c r="S27" i="17"/>
  <c r="L27" i="17"/>
  <c r="L29" i="17" s="1"/>
  <c r="B12" i="16" s="1"/>
  <c r="I27" i="17"/>
  <c r="F11" i="16"/>
  <c r="S24" i="17"/>
  <c r="P24" i="17"/>
  <c r="P84" i="17" s="1"/>
  <c r="E18" i="16" s="1"/>
  <c r="H24" i="17"/>
  <c r="M24" i="17"/>
  <c r="C11" i="16" s="1"/>
  <c r="K23" i="17"/>
  <c r="J23" i="17"/>
  <c r="L23" i="17"/>
  <c r="I23" i="17"/>
  <c r="K22" i="17"/>
  <c r="J22" i="17"/>
  <c r="L22" i="17"/>
  <c r="I22" i="17"/>
  <c r="K21" i="17"/>
  <c r="J21" i="17"/>
  <c r="L21" i="17"/>
  <c r="I21" i="17"/>
  <c r="K20" i="17"/>
  <c r="J20" i="17"/>
  <c r="L20" i="17"/>
  <c r="I20" i="17"/>
  <c r="K19" i="17"/>
  <c r="J19" i="17"/>
  <c r="L19" i="17"/>
  <c r="I19" i="17"/>
  <c r="K18" i="17"/>
  <c r="J18" i="17"/>
  <c r="L18" i="17"/>
  <c r="I18" i="17"/>
  <c r="K17" i="17"/>
  <c r="J17" i="17"/>
  <c r="L17" i="17"/>
  <c r="I17" i="17"/>
  <c r="K16" i="17"/>
  <c r="J16" i="17"/>
  <c r="L16" i="17"/>
  <c r="I16" i="17"/>
  <c r="K15" i="17"/>
  <c r="J15" i="17"/>
  <c r="L15" i="17"/>
  <c r="I15" i="17"/>
  <c r="K14" i="17"/>
  <c r="J14" i="17"/>
  <c r="L14" i="17"/>
  <c r="I14" i="17"/>
  <c r="K13" i="17"/>
  <c r="J13" i="17"/>
  <c r="L13" i="17"/>
  <c r="I13" i="17"/>
  <c r="K12" i="17"/>
  <c r="J12" i="17"/>
  <c r="L12" i="17"/>
  <c r="I12" i="17"/>
  <c r="K11" i="17"/>
  <c r="K92" i="17" s="1"/>
  <c r="J11" i="17"/>
  <c r="L11" i="17"/>
  <c r="I11" i="17"/>
  <c r="J20" i="15"/>
  <c r="J17" i="12"/>
  <c r="K10" i="1"/>
  <c r="J30" i="12"/>
  <c r="I30" i="12"/>
  <c r="Z76" i="14"/>
  <c r="E20" i="13"/>
  <c r="V73" i="14"/>
  <c r="V75" i="14" s="1"/>
  <c r="F21" i="13" s="1"/>
  <c r="S73" i="14"/>
  <c r="F20" i="13" s="1"/>
  <c r="M73" i="14"/>
  <c r="M75" i="14" s="1"/>
  <c r="C21" i="13" s="1"/>
  <c r="E17" i="12" s="1"/>
  <c r="K72" i="14"/>
  <c r="J72" i="14"/>
  <c r="L72" i="14"/>
  <c r="I72" i="14"/>
  <c r="K71" i="14"/>
  <c r="J71" i="14"/>
  <c r="L71" i="14"/>
  <c r="I71" i="14"/>
  <c r="K70" i="14"/>
  <c r="J70" i="14"/>
  <c r="L70" i="14"/>
  <c r="I70" i="14"/>
  <c r="K69" i="14"/>
  <c r="J69" i="14"/>
  <c r="L69" i="14"/>
  <c r="L73" i="14" s="1"/>
  <c r="B20" i="13" s="1"/>
  <c r="I69" i="14"/>
  <c r="F16" i="13"/>
  <c r="S63" i="14"/>
  <c r="P63" i="14"/>
  <c r="E16" i="13" s="1"/>
  <c r="H63" i="14"/>
  <c r="M63" i="14"/>
  <c r="C16" i="13" s="1"/>
  <c r="K62" i="14"/>
  <c r="J62" i="14"/>
  <c r="L62" i="14"/>
  <c r="L63" i="14" s="1"/>
  <c r="B16" i="13" s="1"/>
  <c r="I62" i="14"/>
  <c r="I63" i="14" s="1"/>
  <c r="D16" i="13" s="1"/>
  <c r="P59" i="14"/>
  <c r="E15" i="13" s="1"/>
  <c r="H59" i="14"/>
  <c r="M59" i="14"/>
  <c r="C15" i="13" s="1"/>
  <c r="K58" i="14"/>
  <c r="J58" i="14"/>
  <c r="L58" i="14"/>
  <c r="I58" i="14"/>
  <c r="K57" i="14"/>
  <c r="J57" i="14"/>
  <c r="L57" i="14"/>
  <c r="I57" i="14"/>
  <c r="K56" i="14"/>
  <c r="J56" i="14"/>
  <c r="L56" i="14"/>
  <c r="I56" i="14"/>
  <c r="K55" i="14"/>
  <c r="J55" i="14"/>
  <c r="L55" i="14"/>
  <c r="I55" i="14"/>
  <c r="K54" i="14"/>
  <c r="J54" i="14"/>
  <c r="L54" i="14"/>
  <c r="I54" i="14"/>
  <c r="K53" i="14"/>
  <c r="J53" i="14"/>
  <c r="L53" i="14"/>
  <c r="I53" i="14"/>
  <c r="K52" i="14"/>
  <c r="J52" i="14"/>
  <c r="L52" i="14"/>
  <c r="I52" i="14"/>
  <c r="K51" i="14"/>
  <c r="J51" i="14"/>
  <c r="L51" i="14"/>
  <c r="I51" i="14"/>
  <c r="K50" i="14"/>
  <c r="J50" i="14"/>
  <c r="S50" i="14"/>
  <c r="L50" i="14"/>
  <c r="I50" i="14"/>
  <c r="K49" i="14"/>
  <c r="J49" i="14"/>
  <c r="S49" i="14"/>
  <c r="S59" i="14" s="1"/>
  <c r="F15" i="13" s="1"/>
  <c r="L49" i="14"/>
  <c r="I49" i="14"/>
  <c r="K48" i="14"/>
  <c r="J48" i="14"/>
  <c r="L48" i="14"/>
  <c r="I48" i="14"/>
  <c r="K47" i="14"/>
  <c r="J47" i="14"/>
  <c r="L47" i="14"/>
  <c r="I47" i="14"/>
  <c r="K46" i="14"/>
  <c r="J46" i="14"/>
  <c r="L46" i="14"/>
  <c r="I46" i="14"/>
  <c r="K45" i="14"/>
  <c r="J45" i="14"/>
  <c r="L45" i="14"/>
  <c r="I45" i="14"/>
  <c r="K44" i="14"/>
  <c r="J44" i="14"/>
  <c r="L44" i="14"/>
  <c r="I44" i="14"/>
  <c r="K43" i="14"/>
  <c r="J43" i="14"/>
  <c r="L43" i="14"/>
  <c r="I43" i="14"/>
  <c r="I59" i="14" s="1"/>
  <c r="D15" i="13" s="1"/>
  <c r="E14" i="13"/>
  <c r="C14" i="13"/>
  <c r="P40" i="14"/>
  <c r="H40" i="14"/>
  <c r="M40" i="14"/>
  <c r="K39" i="14"/>
  <c r="J39" i="14"/>
  <c r="L39" i="14"/>
  <c r="I39" i="14"/>
  <c r="K38" i="14"/>
  <c r="J38" i="14"/>
  <c r="L38" i="14"/>
  <c r="I38" i="14"/>
  <c r="K37" i="14"/>
  <c r="J37" i="14"/>
  <c r="S37" i="14"/>
  <c r="S40" i="14" s="1"/>
  <c r="F14" i="13" s="1"/>
  <c r="L37" i="14"/>
  <c r="I37" i="14"/>
  <c r="I40" i="14" s="1"/>
  <c r="D14" i="13" s="1"/>
  <c r="E13" i="13"/>
  <c r="C13" i="13"/>
  <c r="S34" i="14"/>
  <c r="F13" i="13" s="1"/>
  <c r="P34" i="14"/>
  <c r="H34" i="14"/>
  <c r="M34" i="14"/>
  <c r="K33" i="14"/>
  <c r="J33" i="14"/>
  <c r="L33" i="14"/>
  <c r="L34" i="14" s="1"/>
  <c r="B13" i="13" s="1"/>
  <c r="I33" i="14"/>
  <c r="I34" i="14" s="1"/>
  <c r="D13" i="13" s="1"/>
  <c r="P30" i="14"/>
  <c r="E12" i="13" s="1"/>
  <c r="H30" i="14"/>
  <c r="M30" i="14"/>
  <c r="C12" i="13" s="1"/>
  <c r="K29" i="14"/>
  <c r="J29" i="14"/>
  <c r="L29" i="14"/>
  <c r="I29" i="14"/>
  <c r="K28" i="14"/>
  <c r="J28" i="14"/>
  <c r="S28" i="14"/>
  <c r="L28" i="14"/>
  <c r="I28" i="14"/>
  <c r="K27" i="14"/>
  <c r="J27" i="14"/>
  <c r="S27" i="14"/>
  <c r="L27" i="14"/>
  <c r="I27" i="14"/>
  <c r="K26" i="14"/>
  <c r="J26" i="14"/>
  <c r="S26" i="14"/>
  <c r="S30" i="14" s="1"/>
  <c r="F12" i="13" s="1"/>
  <c r="L26" i="14"/>
  <c r="I26" i="14"/>
  <c r="I30" i="14" s="1"/>
  <c r="D12" i="13" s="1"/>
  <c r="F11" i="13"/>
  <c r="S23" i="14"/>
  <c r="P23" i="14"/>
  <c r="P65" i="14" s="1"/>
  <c r="E17" i="13" s="1"/>
  <c r="H23" i="14"/>
  <c r="M23" i="14"/>
  <c r="K22" i="14"/>
  <c r="J22" i="14"/>
  <c r="L22" i="14"/>
  <c r="I22" i="14"/>
  <c r="K21" i="14"/>
  <c r="J21" i="14"/>
  <c r="L21" i="14"/>
  <c r="I21" i="14"/>
  <c r="K20" i="14"/>
  <c r="J20" i="14"/>
  <c r="L20" i="14"/>
  <c r="I20" i="14"/>
  <c r="K19" i="14"/>
  <c r="J19" i="14"/>
  <c r="L19" i="14"/>
  <c r="I19" i="14"/>
  <c r="K18" i="14"/>
  <c r="J18" i="14"/>
  <c r="L18" i="14"/>
  <c r="I18" i="14"/>
  <c r="K17" i="14"/>
  <c r="J17" i="14"/>
  <c r="L17" i="14"/>
  <c r="I17" i="14"/>
  <c r="K16" i="14"/>
  <c r="J16" i="14"/>
  <c r="L16" i="14"/>
  <c r="I16" i="14"/>
  <c r="K15" i="14"/>
  <c r="J15" i="14"/>
  <c r="L15" i="14"/>
  <c r="I15" i="14"/>
  <c r="K14" i="14"/>
  <c r="J14" i="14"/>
  <c r="L14" i="14"/>
  <c r="I14" i="14"/>
  <c r="K13" i="14"/>
  <c r="J13" i="14"/>
  <c r="L13" i="14"/>
  <c r="I13" i="14"/>
  <c r="K12" i="14"/>
  <c r="J12" i="14"/>
  <c r="L12" i="14"/>
  <c r="I12" i="14"/>
  <c r="K11" i="14"/>
  <c r="K76" i="14" s="1"/>
  <c r="J11" i="14"/>
  <c r="L11" i="14"/>
  <c r="I11" i="14"/>
  <c r="J20" i="12"/>
  <c r="J17" i="9"/>
  <c r="K9" i="1"/>
  <c r="J30" i="9"/>
  <c r="I30" i="9"/>
  <c r="Z162" i="11"/>
  <c r="E16" i="10"/>
  <c r="V159" i="11"/>
  <c r="V161" i="11" s="1"/>
  <c r="F17" i="10" s="1"/>
  <c r="S159" i="11"/>
  <c r="F16" i="10" s="1"/>
  <c r="M159" i="11"/>
  <c r="C16" i="10" s="1"/>
  <c r="K158" i="11"/>
  <c r="J158" i="11"/>
  <c r="L158" i="11"/>
  <c r="I158" i="11"/>
  <c r="K157" i="11"/>
  <c r="J157" i="11"/>
  <c r="L157" i="11"/>
  <c r="I157" i="11"/>
  <c r="K156" i="11"/>
  <c r="J156" i="11"/>
  <c r="L156" i="11"/>
  <c r="L159" i="11" s="1"/>
  <c r="B16" i="10" s="1"/>
  <c r="I156" i="11"/>
  <c r="I159" i="11" s="1"/>
  <c r="D16" i="10" s="1"/>
  <c r="S153" i="11"/>
  <c r="F15" i="10" s="1"/>
  <c r="P153" i="11"/>
  <c r="E15" i="10" s="1"/>
  <c r="K152" i="11"/>
  <c r="J152" i="11"/>
  <c r="M152" i="11"/>
  <c r="I152" i="11"/>
  <c r="K151" i="11"/>
  <c r="J151" i="11"/>
  <c r="M151" i="11"/>
  <c r="I151" i="11"/>
  <c r="K150" i="11"/>
  <c r="J150" i="11"/>
  <c r="M150" i="11"/>
  <c r="I150" i="11"/>
  <c r="K149" i="11"/>
  <c r="J149" i="11"/>
  <c r="M149" i="11"/>
  <c r="I149" i="11"/>
  <c r="K148" i="11"/>
  <c r="J148" i="11"/>
  <c r="M148" i="11"/>
  <c r="I148" i="11"/>
  <c r="K147" i="11"/>
  <c r="J147" i="11"/>
  <c r="L147" i="11"/>
  <c r="I147" i="11"/>
  <c r="K146" i="11"/>
  <c r="J146" i="11"/>
  <c r="L146" i="11"/>
  <c r="I146" i="11"/>
  <c r="K145" i="11"/>
  <c r="J145" i="11"/>
  <c r="L145" i="11"/>
  <c r="I145" i="11"/>
  <c r="K144" i="11"/>
  <c r="J144" i="11"/>
  <c r="L144" i="11"/>
  <c r="I144" i="11"/>
  <c r="K143" i="11"/>
  <c r="J143" i="11"/>
  <c r="L143" i="11"/>
  <c r="I143" i="11"/>
  <c r="K142" i="11"/>
  <c r="J142" i="11"/>
  <c r="L142" i="11"/>
  <c r="I142" i="11"/>
  <c r="K141" i="11"/>
  <c r="J141" i="11"/>
  <c r="L141" i="11"/>
  <c r="I141" i="11"/>
  <c r="K140" i="11"/>
  <c r="J140" i="11"/>
  <c r="L140" i="11"/>
  <c r="I140" i="11"/>
  <c r="K139" i="11"/>
  <c r="J139" i="11"/>
  <c r="L139" i="11"/>
  <c r="I139" i="11"/>
  <c r="K138" i="11"/>
  <c r="J138" i="11"/>
  <c r="L138" i="11"/>
  <c r="I138" i="11"/>
  <c r="K137" i="11"/>
  <c r="J137" i="11"/>
  <c r="L137" i="11"/>
  <c r="I137" i="11"/>
  <c r="K136" i="11"/>
  <c r="J136" i="11"/>
  <c r="L136" i="11"/>
  <c r="I136" i="11"/>
  <c r="K135" i="11"/>
  <c r="J135" i="11"/>
  <c r="L135" i="11"/>
  <c r="I135" i="11"/>
  <c r="K134" i="11"/>
  <c r="J134" i="11"/>
  <c r="L134" i="11"/>
  <c r="I134" i="11"/>
  <c r="K133" i="11"/>
  <c r="J133" i="11"/>
  <c r="L133" i="11"/>
  <c r="I133" i="11"/>
  <c r="K132" i="11"/>
  <c r="J132" i="11"/>
  <c r="L132" i="11"/>
  <c r="I132" i="11"/>
  <c r="K131" i="11"/>
  <c r="J131" i="11"/>
  <c r="L131" i="11"/>
  <c r="I131" i="11"/>
  <c r="K130" i="11"/>
  <c r="J130" i="11"/>
  <c r="L130" i="11"/>
  <c r="I130" i="11"/>
  <c r="K129" i="11"/>
  <c r="J129" i="11"/>
  <c r="L129" i="11"/>
  <c r="I129" i="11"/>
  <c r="K128" i="11"/>
  <c r="J128" i="11"/>
  <c r="L128" i="11"/>
  <c r="I128" i="11"/>
  <c r="K127" i="11"/>
  <c r="J127" i="11"/>
  <c r="L127" i="11"/>
  <c r="I127" i="11"/>
  <c r="K126" i="11"/>
  <c r="J126" i="11"/>
  <c r="L126" i="11"/>
  <c r="I126" i="11"/>
  <c r="K125" i="11"/>
  <c r="J125" i="11"/>
  <c r="L125" i="11"/>
  <c r="I125" i="11"/>
  <c r="K124" i="11"/>
  <c r="J124" i="11"/>
  <c r="L124" i="11"/>
  <c r="I124" i="11"/>
  <c r="K123" i="11"/>
  <c r="J123" i="11"/>
  <c r="L123" i="11"/>
  <c r="I123" i="11"/>
  <c r="K122" i="11"/>
  <c r="J122" i="11"/>
  <c r="L122" i="11"/>
  <c r="I122" i="11"/>
  <c r="K121" i="11"/>
  <c r="J121" i="11"/>
  <c r="L121" i="11"/>
  <c r="I121" i="11"/>
  <c r="K120" i="11"/>
  <c r="J120" i="11"/>
  <c r="L120" i="11"/>
  <c r="I120" i="11"/>
  <c r="K119" i="11"/>
  <c r="J119" i="11"/>
  <c r="L119" i="11"/>
  <c r="I119" i="11"/>
  <c r="K118" i="11"/>
  <c r="J118" i="11"/>
  <c r="L118" i="11"/>
  <c r="I118" i="11"/>
  <c r="K117" i="11"/>
  <c r="J117" i="11"/>
  <c r="L117" i="11"/>
  <c r="I117" i="11"/>
  <c r="K116" i="11"/>
  <c r="J116" i="11"/>
  <c r="L116" i="11"/>
  <c r="I116" i="11"/>
  <c r="K115" i="11"/>
  <c r="J115" i="11"/>
  <c r="L115" i="11"/>
  <c r="I115" i="11"/>
  <c r="K114" i="11"/>
  <c r="J114" i="11"/>
  <c r="L114" i="11"/>
  <c r="I114" i="11"/>
  <c r="K113" i="11"/>
  <c r="J113" i="11"/>
  <c r="L113" i="11"/>
  <c r="I113" i="11"/>
  <c r="K112" i="11"/>
  <c r="J112" i="11"/>
  <c r="L112" i="11"/>
  <c r="I112" i="11"/>
  <c r="K111" i="11"/>
  <c r="J111" i="11"/>
  <c r="L111" i="11"/>
  <c r="I111" i="11"/>
  <c r="K110" i="11"/>
  <c r="J110" i="11"/>
  <c r="L110" i="11"/>
  <c r="I110" i="11"/>
  <c r="K109" i="11"/>
  <c r="J109" i="11"/>
  <c r="L109" i="11"/>
  <c r="I109" i="11"/>
  <c r="K108" i="11"/>
  <c r="J108" i="11"/>
  <c r="L108" i="11"/>
  <c r="I108" i="11"/>
  <c r="K107" i="11"/>
  <c r="J107" i="11"/>
  <c r="L107" i="11"/>
  <c r="I107" i="11"/>
  <c r="K106" i="11"/>
  <c r="J106" i="11"/>
  <c r="L106" i="11"/>
  <c r="I106" i="11"/>
  <c r="K105" i="11"/>
  <c r="J105" i="11"/>
  <c r="L105" i="11"/>
  <c r="I105" i="11"/>
  <c r="K104" i="11"/>
  <c r="J104" i="11"/>
  <c r="L104" i="11"/>
  <c r="I104" i="11"/>
  <c r="K103" i="11"/>
  <c r="J103" i="11"/>
  <c r="L103" i="11"/>
  <c r="I103" i="11"/>
  <c r="K102" i="11"/>
  <c r="J102" i="11"/>
  <c r="L102" i="11"/>
  <c r="I102" i="11"/>
  <c r="K101" i="11"/>
  <c r="J101" i="11"/>
  <c r="L101" i="11"/>
  <c r="I101" i="11"/>
  <c r="K100" i="11"/>
  <c r="J100" i="11"/>
  <c r="L100" i="11"/>
  <c r="I100" i="11"/>
  <c r="K99" i="11"/>
  <c r="J99" i="11"/>
  <c r="L99" i="11"/>
  <c r="I99" i="11"/>
  <c r="K98" i="11"/>
  <c r="J98" i="11"/>
  <c r="L98" i="11"/>
  <c r="I98" i="11"/>
  <c r="K97" i="11"/>
  <c r="J97" i="11"/>
  <c r="L97" i="11"/>
  <c r="I97" i="11"/>
  <c r="K96" i="11"/>
  <c r="J96" i="11"/>
  <c r="L96" i="11"/>
  <c r="I96" i="11"/>
  <c r="K95" i="11"/>
  <c r="J95" i="11"/>
  <c r="L95" i="11"/>
  <c r="I95" i="11"/>
  <c r="K94" i="11"/>
  <c r="J94" i="11"/>
  <c r="L94" i="11"/>
  <c r="I94" i="11"/>
  <c r="K93" i="11"/>
  <c r="J93" i="11"/>
  <c r="L93" i="11"/>
  <c r="I93" i="11"/>
  <c r="K92" i="11"/>
  <c r="J92" i="11"/>
  <c r="L92" i="11"/>
  <c r="I92" i="11"/>
  <c r="K91" i="11"/>
  <c r="J91" i="11"/>
  <c r="L91" i="11"/>
  <c r="I91" i="11"/>
  <c r="K90" i="11"/>
  <c r="J90" i="11"/>
  <c r="L90" i="11"/>
  <c r="I90" i="11"/>
  <c r="K89" i="11"/>
  <c r="J89" i="11"/>
  <c r="L89" i="11"/>
  <c r="I89" i="11"/>
  <c r="K88" i="11"/>
  <c r="J88" i="11"/>
  <c r="L88" i="11"/>
  <c r="I88" i="11"/>
  <c r="K87" i="11"/>
  <c r="J87" i="11"/>
  <c r="L87" i="11"/>
  <c r="I87" i="11"/>
  <c r="K86" i="11"/>
  <c r="J86" i="11"/>
  <c r="L86" i="11"/>
  <c r="I86" i="11"/>
  <c r="K85" i="11"/>
  <c r="J85" i="11"/>
  <c r="L85" i="11"/>
  <c r="I85" i="11"/>
  <c r="K84" i="11"/>
  <c r="J84" i="11"/>
  <c r="L84" i="11"/>
  <c r="I84" i="11"/>
  <c r="K83" i="11"/>
  <c r="J83" i="11"/>
  <c r="L83" i="11"/>
  <c r="I83" i="11"/>
  <c r="K82" i="11"/>
  <c r="J82" i="11"/>
  <c r="L82" i="11"/>
  <c r="I82" i="11"/>
  <c r="K81" i="11"/>
  <c r="J81" i="11"/>
  <c r="L81" i="11"/>
  <c r="I81" i="11"/>
  <c r="K80" i="11"/>
  <c r="J80" i="11"/>
  <c r="L80" i="11"/>
  <c r="I80" i="11"/>
  <c r="K79" i="11"/>
  <c r="J79" i="11"/>
  <c r="L79" i="11"/>
  <c r="I79" i="11"/>
  <c r="K78" i="11"/>
  <c r="J78" i="11"/>
  <c r="L78" i="11"/>
  <c r="I78" i="11"/>
  <c r="K77" i="11"/>
  <c r="J77" i="11"/>
  <c r="L77" i="11"/>
  <c r="I77" i="11"/>
  <c r="K76" i="11"/>
  <c r="J76" i="11"/>
  <c r="L76" i="11"/>
  <c r="I76" i="11"/>
  <c r="K75" i="11"/>
  <c r="J75" i="11"/>
  <c r="L75" i="11"/>
  <c r="I75" i="11"/>
  <c r="K74" i="11"/>
  <c r="J74" i="11"/>
  <c r="L74" i="11"/>
  <c r="I74" i="11"/>
  <c r="K73" i="11"/>
  <c r="J73" i="11"/>
  <c r="L73" i="11"/>
  <c r="I73" i="11"/>
  <c r="K72" i="11"/>
  <c r="J72" i="11"/>
  <c r="L72" i="11"/>
  <c r="I72" i="11"/>
  <c r="K71" i="11"/>
  <c r="J71" i="11"/>
  <c r="L71" i="11"/>
  <c r="I71" i="11"/>
  <c r="K70" i="11"/>
  <c r="J70" i="11"/>
  <c r="L70" i="11"/>
  <c r="I70" i="11"/>
  <c r="K69" i="11"/>
  <c r="J69" i="11"/>
  <c r="L69" i="11"/>
  <c r="I69" i="11"/>
  <c r="K68" i="11"/>
  <c r="J68" i="11"/>
  <c r="L68" i="11"/>
  <c r="I68" i="11"/>
  <c r="K67" i="11"/>
  <c r="J67" i="11"/>
  <c r="L67" i="11"/>
  <c r="I67" i="11"/>
  <c r="K66" i="11"/>
  <c r="J66" i="11"/>
  <c r="L66" i="11"/>
  <c r="I66" i="11"/>
  <c r="K65" i="11"/>
  <c r="J65" i="11"/>
  <c r="L65" i="11"/>
  <c r="I65" i="11"/>
  <c r="K64" i="11"/>
  <c r="J64" i="11"/>
  <c r="L64" i="11"/>
  <c r="I64" i="11"/>
  <c r="K63" i="11"/>
  <c r="J63" i="11"/>
  <c r="L63" i="11"/>
  <c r="I63" i="11"/>
  <c r="K62" i="11"/>
  <c r="J62" i="11"/>
  <c r="L62" i="11"/>
  <c r="I62" i="11"/>
  <c r="K61" i="11"/>
  <c r="J61" i="11"/>
  <c r="L61" i="11"/>
  <c r="I61" i="11"/>
  <c r="K60" i="11"/>
  <c r="J60" i="11"/>
  <c r="L60" i="11"/>
  <c r="I60" i="11"/>
  <c r="K59" i="11"/>
  <c r="J59" i="11"/>
  <c r="L59" i="11"/>
  <c r="I59" i="11"/>
  <c r="K58" i="11"/>
  <c r="J58" i="11"/>
  <c r="L58" i="11"/>
  <c r="I58" i="11"/>
  <c r="K57" i="11"/>
  <c r="J57" i="11"/>
  <c r="L57" i="11"/>
  <c r="I57" i="11"/>
  <c r="K56" i="11"/>
  <c r="J56" i="11"/>
  <c r="L56" i="11"/>
  <c r="I56" i="11"/>
  <c r="K55" i="11"/>
  <c r="J55" i="11"/>
  <c r="L55" i="11"/>
  <c r="I55" i="11"/>
  <c r="K54" i="11"/>
  <c r="J54" i="11"/>
  <c r="L54" i="11"/>
  <c r="I54" i="11"/>
  <c r="K53" i="11"/>
  <c r="J53" i="11"/>
  <c r="L53" i="11"/>
  <c r="I53" i="11"/>
  <c r="K52" i="11"/>
  <c r="J52" i="11"/>
  <c r="L52" i="11"/>
  <c r="I52" i="11"/>
  <c r="K51" i="11"/>
  <c r="J51" i="11"/>
  <c r="L51" i="11"/>
  <c r="I51" i="11"/>
  <c r="K50" i="11"/>
  <c r="J50" i="11"/>
  <c r="L50" i="11"/>
  <c r="I50" i="11"/>
  <c r="K49" i="11"/>
  <c r="J49" i="11"/>
  <c r="L49" i="11"/>
  <c r="I49" i="11"/>
  <c r="K48" i="11"/>
  <c r="J48" i="11"/>
  <c r="L48" i="11"/>
  <c r="I48" i="11"/>
  <c r="K47" i="11"/>
  <c r="J47" i="11"/>
  <c r="L47" i="11"/>
  <c r="I47" i="11"/>
  <c r="K46" i="11"/>
  <c r="J46" i="11"/>
  <c r="L46" i="11"/>
  <c r="I46" i="11"/>
  <c r="K45" i="11"/>
  <c r="J45" i="11"/>
  <c r="L45" i="11"/>
  <c r="I45" i="11"/>
  <c r="K44" i="11"/>
  <c r="J44" i="11"/>
  <c r="L44" i="11"/>
  <c r="I44" i="11"/>
  <c r="K43" i="11"/>
  <c r="J43" i="11"/>
  <c r="L43" i="11"/>
  <c r="I43" i="11"/>
  <c r="K42" i="11"/>
  <c r="J42" i="11"/>
  <c r="L42" i="11"/>
  <c r="I42" i="11"/>
  <c r="K41" i="11"/>
  <c r="J41" i="11"/>
  <c r="L41" i="11"/>
  <c r="I41" i="11"/>
  <c r="K40" i="11"/>
  <c r="J40" i="11"/>
  <c r="L40" i="11"/>
  <c r="I40" i="11"/>
  <c r="K39" i="11"/>
  <c r="J39" i="11"/>
  <c r="L39" i="11"/>
  <c r="I39" i="11"/>
  <c r="K38" i="11"/>
  <c r="J38" i="11"/>
  <c r="L38" i="11"/>
  <c r="I38" i="11"/>
  <c r="K37" i="11"/>
  <c r="J37" i="11"/>
  <c r="L37" i="11"/>
  <c r="I37" i="11"/>
  <c r="K36" i="11"/>
  <c r="J36" i="11"/>
  <c r="L36" i="11"/>
  <c r="I36" i="11"/>
  <c r="K35" i="11"/>
  <c r="J35" i="11"/>
  <c r="L35" i="11"/>
  <c r="I35" i="11"/>
  <c r="K34" i="11"/>
  <c r="J34" i="11"/>
  <c r="L34" i="11"/>
  <c r="I34" i="11"/>
  <c r="K33" i="11"/>
  <c r="J33" i="11"/>
  <c r="L33" i="11"/>
  <c r="I33" i="11"/>
  <c r="K32" i="11"/>
  <c r="J32" i="11"/>
  <c r="L32" i="11"/>
  <c r="I32" i="11"/>
  <c r="K31" i="11"/>
  <c r="J31" i="11"/>
  <c r="L31" i="11"/>
  <c r="I31" i="11"/>
  <c r="K30" i="11"/>
  <c r="J30" i="11"/>
  <c r="L30" i="11"/>
  <c r="I30" i="11"/>
  <c r="K29" i="11"/>
  <c r="J29" i="11"/>
  <c r="L29" i="11"/>
  <c r="I29" i="11"/>
  <c r="K28" i="11"/>
  <c r="J28" i="11"/>
  <c r="L28" i="11"/>
  <c r="I28" i="11"/>
  <c r="K27" i="11"/>
  <c r="J27" i="11"/>
  <c r="L27" i="11"/>
  <c r="I27" i="11"/>
  <c r="K26" i="11"/>
  <c r="J26" i="11"/>
  <c r="L26" i="11"/>
  <c r="I26" i="11"/>
  <c r="K25" i="11"/>
  <c r="J25" i="11"/>
  <c r="L25" i="11"/>
  <c r="I25" i="11"/>
  <c r="K24" i="11"/>
  <c r="J24" i="11"/>
  <c r="L24" i="11"/>
  <c r="I24" i="11"/>
  <c r="K23" i="11"/>
  <c r="J23" i="11"/>
  <c r="L23" i="11"/>
  <c r="I23" i="11"/>
  <c r="K22" i="11"/>
  <c r="J22" i="11"/>
  <c r="L22" i="11"/>
  <c r="I22" i="11"/>
  <c r="K21" i="11"/>
  <c r="J21" i="11"/>
  <c r="L21" i="11"/>
  <c r="I21" i="11"/>
  <c r="K20" i="11"/>
  <c r="J20" i="11"/>
  <c r="L20" i="11"/>
  <c r="I20" i="11"/>
  <c r="K19" i="11"/>
  <c r="J19" i="11"/>
  <c r="L19" i="11"/>
  <c r="I19" i="11"/>
  <c r="K18" i="11"/>
  <c r="J18" i="11"/>
  <c r="L18" i="11"/>
  <c r="I18" i="11"/>
  <c r="I153" i="11" s="1"/>
  <c r="D15" i="10" s="1"/>
  <c r="S14" i="11"/>
  <c r="F12" i="10" s="1"/>
  <c r="F11" i="10"/>
  <c r="S12" i="11"/>
  <c r="P12" i="11"/>
  <c r="P14" i="11" s="1"/>
  <c r="E12" i="10" s="1"/>
  <c r="H12" i="11"/>
  <c r="M12" i="11"/>
  <c r="M14" i="11" s="1"/>
  <c r="C12" i="10" s="1"/>
  <c r="E16" i="9" s="1"/>
  <c r="K11" i="11"/>
  <c r="K162" i="11" s="1"/>
  <c r="J11" i="11"/>
  <c r="L11" i="11"/>
  <c r="I11" i="11"/>
  <c r="J20" i="9"/>
  <c r="J17" i="6"/>
  <c r="K8" i="1"/>
  <c r="I30" i="6"/>
  <c r="J30" i="6" s="1"/>
  <c r="Z136" i="8"/>
  <c r="E20" i="7"/>
  <c r="V133" i="8"/>
  <c r="V135" i="8" s="1"/>
  <c r="F21" i="7" s="1"/>
  <c r="M133" i="8"/>
  <c r="C20" i="7" s="1"/>
  <c r="K132" i="8"/>
  <c r="J132" i="8"/>
  <c r="L132" i="8"/>
  <c r="I132" i="8"/>
  <c r="K131" i="8"/>
  <c r="J131" i="8"/>
  <c r="L131" i="8"/>
  <c r="I131" i="8"/>
  <c r="K130" i="8"/>
  <c r="J130" i="8"/>
  <c r="L130" i="8"/>
  <c r="I130" i="8"/>
  <c r="K129" i="8"/>
  <c r="J129" i="8"/>
  <c r="L129" i="8"/>
  <c r="I129" i="8"/>
  <c r="K128" i="8"/>
  <c r="J128" i="8"/>
  <c r="L128" i="8"/>
  <c r="I128" i="8"/>
  <c r="K127" i="8"/>
  <c r="J127" i="8"/>
  <c r="L127" i="8"/>
  <c r="I127" i="8"/>
  <c r="K126" i="8"/>
  <c r="J126" i="8"/>
  <c r="L126" i="8"/>
  <c r="I126" i="8"/>
  <c r="K125" i="8"/>
  <c r="J125" i="8"/>
  <c r="L125" i="8"/>
  <c r="I125" i="8"/>
  <c r="K124" i="8"/>
  <c r="J124" i="8"/>
  <c r="L124" i="8"/>
  <c r="I124" i="8"/>
  <c r="K123" i="8"/>
  <c r="J123" i="8"/>
  <c r="L123" i="8"/>
  <c r="I123" i="8"/>
  <c r="K122" i="8"/>
  <c r="J122" i="8"/>
  <c r="L122" i="8"/>
  <c r="I122" i="8"/>
  <c r="K121" i="8"/>
  <c r="J121" i="8"/>
  <c r="S121" i="8"/>
  <c r="L121" i="8"/>
  <c r="I121" i="8"/>
  <c r="K120" i="8"/>
  <c r="J120" i="8"/>
  <c r="L120" i="8"/>
  <c r="I120" i="8"/>
  <c r="K119" i="8"/>
  <c r="J119" i="8"/>
  <c r="S119" i="8"/>
  <c r="L119" i="8"/>
  <c r="I119" i="8"/>
  <c r="K118" i="8"/>
  <c r="J118" i="8"/>
  <c r="S118" i="8"/>
  <c r="L118" i="8"/>
  <c r="I118" i="8"/>
  <c r="K117" i="8"/>
  <c r="J117" i="8"/>
  <c r="S117" i="8"/>
  <c r="L117" i="8"/>
  <c r="I117" i="8"/>
  <c r="K116" i="8"/>
  <c r="J116" i="8"/>
  <c r="S116" i="8"/>
  <c r="S133" i="8" s="1"/>
  <c r="F20" i="7" s="1"/>
  <c r="L116" i="8"/>
  <c r="L133" i="8" s="1"/>
  <c r="B20" i="7" s="1"/>
  <c r="I116" i="8"/>
  <c r="P113" i="8"/>
  <c r="E19" i="7" s="1"/>
  <c r="H113" i="8"/>
  <c r="M113" i="8"/>
  <c r="C19" i="7" s="1"/>
  <c r="K112" i="8"/>
  <c r="J112" i="8"/>
  <c r="L112" i="8"/>
  <c r="I112" i="8"/>
  <c r="K111" i="8"/>
  <c r="J111" i="8"/>
  <c r="L111" i="8"/>
  <c r="I111" i="8"/>
  <c r="K110" i="8"/>
  <c r="J110" i="8"/>
  <c r="L110" i="8"/>
  <c r="I110" i="8"/>
  <c r="K109" i="8"/>
  <c r="J109" i="8"/>
  <c r="L109" i="8"/>
  <c r="I109" i="8"/>
  <c r="K108" i="8"/>
  <c r="J108" i="8"/>
  <c r="L108" i="8"/>
  <c r="I108" i="8"/>
  <c r="K107" i="8"/>
  <c r="J107" i="8"/>
  <c r="L107" i="8"/>
  <c r="I107" i="8"/>
  <c r="K106" i="8"/>
  <c r="J106" i="8"/>
  <c r="L106" i="8"/>
  <c r="I106" i="8"/>
  <c r="K105" i="8"/>
  <c r="J105" i="8"/>
  <c r="L105" i="8"/>
  <c r="I105" i="8"/>
  <c r="K104" i="8"/>
  <c r="J104" i="8"/>
  <c r="L104" i="8"/>
  <c r="I104" i="8"/>
  <c r="K103" i="8"/>
  <c r="J103" i="8"/>
  <c r="L103" i="8"/>
  <c r="I103" i="8"/>
  <c r="K102" i="8"/>
  <c r="J102" i="8"/>
  <c r="L102" i="8"/>
  <c r="I102" i="8"/>
  <c r="K101" i="8"/>
  <c r="J101" i="8"/>
  <c r="L101" i="8"/>
  <c r="I101" i="8"/>
  <c r="K100" i="8"/>
  <c r="J100" i="8"/>
  <c r="L100" i="8"/>
  <c r="I100" i="8"/>
  <c r="K99" i="8"/>
  <c r="J99" i="8"/>
  <c r="L99" i="8"/>
  <c r="I99" i="8"/>
  <c r="K98" i="8"/>
  <c r="J98" i="8"/>
  <c r="L98" i="8"/>
  <c r="I98" i="8"/>
  <c r="K97" i="8"/>
  <c r="J97" i="8"/>
  <c r="L97" i="8"/>
  <c r="I97" i="8"/>
  <c r="K96" i="8"/>
  <c r="J96" i="8"/>
  <c r="L96" i="8"/>
  <c r="I96" i="8"/>
  <c r="K95" i="8"/>
  <c r="J95" i="8"/>
  <c r="L95" i="8"/>
  <c r="I95" i="8"/>
  <c r="K94" i="8"/>
  <c r="J94" i="8"/>
  <c r="L94" i="8"/>
  <c r="I94" i="8"/>
  <c r="K93" i="8"/>
  <c r="J93" i="8"/>
  <c r="S93" i="8"/>
  <c r="L93" i="8"/>
  <c r="I93" i="8"/>
  <c r="K92" i="8"/>
  <c r="J92" i="8"/>
  <c r="S92" i="8"/>
  <c r="L92" i="8"/>
  <c r="I92" i="8"/>
  <c r="K91" i="8"/>
  <c r="J91" i="8"/>
  <c r="S91" i="8"/>
  <c r="L91" i="8"/>
  <c r="I91" i="8"/>
  <c r="K90" i="8"/>
  <c r="J90" i="8"/>
  <c r="S90" i="8"/>
  <c r="L90" i="8"/>
  <c r="I90" i="8"/>
  <c r="K89" i="8"/>
  <c r="J89" i="8"/>
  <c r="S89" i="8"/>
  <c r="L89" i="8"/>
  <c r="I89" i="8"/>
  <c r="K88" i="8"/>
  <c r="J88" i="8"/>
  <c r="S88" i="8"/>
  <c r="L88" i="8"/>
  <c r="I88" i="8"/>
  <c r="K87" i="8"/>
  <c r="J87" i="8"/>
  <c r="S87" i="8"/>
  <c r="L87" i="8"/>
  <c r="I87" i="8"/>
  <c r="K86" i="8"/>
  <c r="J86" i="8"/>
  <c r="S86" i="8"/>
  <c r="S113" i="8" s="1"/>
  <c r="F19" i="7" s="1"/>
  <c r="L86" i="8"/>
  <c r="I86" i="8"/>
  <c r="I113" i="8" s="1"/>
  <c r="D19" i="7" s="1"/>
  <c r="E18" i="7"/>
  <c r="C18" i="7"/>
  <c r="P83" i="8"/>
  <c r="H83" i="8"/>
  <c r="M83" i="8"/>
  <c r="M135" i="8" s="1"/>
  <c r="C21" i="7" s="1"/>
  <c r="E17" i="6" s="1"/>
  <c r="K82" i="8"/>
  <c r="J82" i="8"/>
  <c r="L82" i="8"/>
  <c r="I82" i="8"/>
  <c r="K81" i="8"/>
  <c r="J81" i="8"/>
  <c r="L81" i="8"/>
  <c r="I81" i="8"/>
  <c r="K80" i="8"/>
  <c r="J80" i="8"/>
  <c r="L80" i="8"/>
  <c r="I80" i="8"/>
  <c r="K79" i="8"/>
  <c r="J79" i="8"/>
  <c r="L79" i="8"/>
  <c r="I79" i="8"/>
  <c r="K78" i="8"/>
  <c r="J78" i="8"/>
  <c r="L78" i="8"/>
  <c r="I78" i="8"/>
  <c r="K77" i="8"/>
  <c r="J77" i="8"/>
  <c r="L77" i="8"/>
  <c r="I77" i="8"/>
  <c r="K76" i="8"/>
  <c r="J76" i="8"/>
  <c r="L76" i="8"/>
  <c r="I76" i="8"/>
  <c r="K75" i="8"/>
  <c r="J75" i="8"/>
  <c r="L75" i="8"/>
  <c r="I75" i="8"/>
  <c r="K74" i="8"/>
  <c r="J74" i="8"/>
  <c r="L74" i="8"/>
  <c r="I74" i="8"/>
  <c r="K73" i="8"/>
  <c r="J73" i="8"/>
  <c r="L73" i="8"/>
  <c r="I73" i="8"/>
  <c r="K72" i="8"/>
  <c r="J72" i="8"/>
  <c r="L72" i="8"/>
  <c r="I72" i="8"/>
  <c r="K71" i="8"/>
  <c r="J71" i="8"/>
  <c r="L71" i="8"/>
  <c r="I71" i="8"/>
  <c r="K70" i="8"/>
  <c r="J70" i="8"/>
  <c r="L70" i="8"/>
  <c r="I70" i="8"/>
  <c r="K69" i="8"/>
  <c r="J69" i="8"/>
  <c r="L69" i="8"/>
  <c r="I69" i="8"/>
  <c r="K68" i="8"/>
  <c r="J68" i="8"/>
  <c r="L68" i="8"/>
  <c r="I68" i="8"/>
  <c r="K67" i="8"/>
  <c r="J67" i="8"/>
  <c r="L67" i="8"/>
  <c r="I67" i="8"/>
  <c r="K66" i="8"/>
  <c r="J66" i="8"/>
  <c r="L66" i="8"/>
  <c r="I66" i="8"/>
  <c r="K65" i="8"/>
  <c r="J65" i="8"/>
  <c r="L65" i="8"/>
  <c r="I65" i="8"/>
  <c r="K64" i="8"/>
  <c r="J64" i="8"/>
  <c r="L64" i="8"/>
  <c r="I64" i="8"/>
  <c r="K63" i="8"/>
  <c r="J63" i="8"/>
  <c r="L63" i="8"/>
  <c r="I63" i="8"/>
  <c r="K62" i="8"/>
  <c r="J62" i="8"/>
  <c r="L62" i="8"/>
  <c r="I62" i="8"/>
  <c r="K61" i="8"/>
  <c r="J61" i="8"/>
  <c r="L61" i="8"/>
  <c r="I61" i="8"/>
  <c r="K60" i="8"/>
  <c r="J60" i="8"/>
  <c r="L60" i="8"/>
  <c r="I60" i="8"/>
  <c r="K59" i="8"/>
  <c r="J59" i="8"/>
  <c r="S59" i="8"/>
  <c r="L59" i="8"/>
  <c r="I59" i="8"/>
  <c r="K58" i="8"/>
  <c r="J58" i="8"/>
  <c r="S58" i="8"/>
  <c r="L58" i="8"/>
  <c r="I58" i="8"/>
  <c r="K57" i="8"/>
  <c r="J57" i="8"/>
  <c r="S57" i="8"/>
  <c r="L57" i="8"/>
  <c r="I57" i="8"/>
  <c r="K56" i="8"/>
  <c r="J56" i="8"/>
  <c r="S56" i="8"/>
  <c r="L56" i="8"/>
  <c r="I56" i="8"/>
  <c r="K55" i="8"/>
  <c r="J55" i="8"/>
  <c r="S55" i="8"/>
  <c r="L55" i="8"/>
  <c r="I55" i="8"/>
  <c r="I83" i="8" s="1"/>
  <c r="D18" i="7" s="1"/>
  <c r="E14" i="7"/>
  <c r="C14" i="7"/>
  <c r="S49" i="8"/>
  <c r="F14" i="7" s="1"/>
  <c r="P49" i="8"/>
  <c r="H49" i="8"/>
  <c r="M49" i="8"/>
  <c r="K48" i="8"/>
  <c r="J48" i="8"/>
  <c r="L48" i="8"/>
  <c r="L49" i="8" s="1"/>
  <c r="B14" i="7" s="1"/>
  <c r="I48" i="8"/>
  <c r="I49" i="8" s="1"/>
  <c r="D14" i="7" s="1"/>
  <c r="P45" i="8"/>
  <c r="E13" i="7" s="1"/>
  <c r="H45" i="8"/>
  <c r="M45" i="8"/>
  <c r="C13" i="7" s="1"/>
  <c r="K44" i="8"/>
  <c r="J44" i="8"/>
  <c r="L44" i="8"/>
  <c r="I44" i="8"/>
  <c r="K43" i="8"/>
  <c r="J43" i="8"/>
  <c r="L43" i="8"/>
  <c r="I43" i="8"/>
  <c r="K42" i="8"/>
  <c r="J42" i="8"/>
  <c r="L42" i="8"/>
  <c r="I42" i="8"/>
  <c r="K41" i="8"/>
  <c r="J41" i="8"/>
  <c r="L41" i="8"/>
  <c r="I41" i="8"/>
  <c r="K40" i="8"/>
  <c r="J40" i="8"/>
  <c r="L40" i="8"/>
  <c r="I40" i="8"/>
  <c r="K39" i="8"/>
  <c r="J39" i="8"/>
  <c r="L39" i="8"/>
  <c r="I39" i="8"/>
  <c r="K38" i="8"/>
  <c r="J38" i="8"/>
  <c r="L38" i="8"/>
  <c r="I38" i="8"/>
  <c r="K37" i="8"/>
  <c r="J37" i="8"/>
  <c r="L37" i="8"/>
  <c r="I37" i="8"/>
  <c r="K36" i="8"/>
  <c r="J36" i="8"/>
  <c r="L36" i="8"/>
  <c r="I36" i="8"/>
  <c r="K35" i="8"/>
  <c r="J35" i="8"/>
  <c r="L35" i="8"/>
  <c r="I35" i="8"/>
  <c r="K34" i="8"/>
  <c r="J34" i="8"/>
  <c r="L34" i="8"/>
  <c r="I34" i="8"/>
  <c r="K33" i="8"/>
  <c r="J33" i="8"/>
  <c r="L33" i="8"/>
  <c r="I33" i="8"/>
  <c r="K32" i="8"/>
  <c r="J32" i="8"/>
  <c r="L32" i="8"/>
  <c r="I32" i="8"/>
  <c r="K31" i="8"/>
  <c r="J31" i="8"/>
  <c r="L31" i="8"/>
  <c r="I31" i="8"/>
  <c r="K30" i="8"/>
  <c r="J30" i="8"/>
  <c r="L30" i="8"/>
  <c r="I30" i="8"/>
  <c r="K29" i="8"/>
  <c r="J29" i="8"/>
  <c r="S29" i="8"/>
  <c r="S45" i="8" s="1"/>
  <c r="F13" i="7" s="1"/>
  <c r="L29" i="8"/>
  <c r="I29" i="8"/>
  <c r="K28" i="8"/>
  <c r="J28" i="8"/>
  <c r="L28" i="8"/>
  <c r="I28" i="8"/>
  <c r="I45" i="8" s="1"/>
  <c r="D13" i="7" s="1"/>
  <c r="P25" i="8"/>
  <c r="E12" i="7" s="1"/>
  <c r="H25" i="8"/>
  <c r="M25" i="8"/>
  <c r="C12" i="7" s="1"/>
  <c r="K24" i="8"/>
  <c r="J24" i="8"/>
  <c r="S24" i="8"/>
  <c r="L24" i="8"/>
  <c r="I24" i="8"/>
  <c r="K23" i="8"/>
  <c r="J23" i="8"/>
  <c r="S23" i="8"/>
  <c r="S25" i="8" s="1"/>
  <c r="F12" i="7" s="1"/>
  <c r="L23" i="8"/>
  <c r="L25" i="8" s="1"/>
  <c r="B12" i="7" s="1"/>
  <c r="I23" i="8"/>
  <c r="E11" i="7"/>
  <c r="C11" i="7"/>
  <c r="S20" i="8"/>
  <c r="P20" i="8"/>
  <c r="P51" i="8" s="1"/>
  <c r="E15" i="7" s="1"/>
  <c r="H20" i="8"/>
  <c r="M20" i="8"/>
  <c r="K19" i="8"/>
  <c r="J19" i="8"/>
  <c r="L19" i="8"/>
  <c r="I19" i="8"/>
  <c r="K18" i="8"/>
  <c r="J18" i="8"/>
  <c r="L18" i="8"/>
  <c r="I18" i="8"/>
  <c r="K17" i="8"/>
  <c r="J17" i="8"/>
  <c r="L17" i="8"/>
  <c r="I17" i="8"/>
  <c r="K16" i="8"/>
  <c r="J16" i="8"/>
  <c r="L16" i="8"/>
  <c r="I16" i="8"/>
  <c r="K15" i="8"/>
  <c r="J15" i="8"/>
  <c r="L15" i="8"/>
  <c r="I15" i="8"/>
  <c r="K14" i="8"/>
  <c r="J14" i="8"/>
  <c r="L14" i="8"/>
  <c r="I14" i="8"/>
  <c r="K13" i="8"/>
  <c r="J13" i="8"/>
  <c r="L13" i="8"/>
  <c r="I13" i="8"/>
  <c r="K12" i="8"/>
  <c r="J12" i="8"/>
  <c r="L12" i="8"/>
  <c r="I12" i="8"/>
  <c r="K11" i="8"/>
  <c r="K136" i="8" s="1"/>
  <c r="J11" i="8"/>
  <c r="L11" i="8"/>
  <c r="I11" i="8"/>
  <c r="J20" i="6"/>
  <c r="J17" i="3"/>
  <c r="K7" i="1"/>
  <c r="J30" i="3"/>
  <c r="I30" i="3"/>
  <c r="Z225" i="5"/>
  <c r="E36" i="4"/>
  <c r="V222" i="5"/>
  <c r="V224" i="5" s="1"/>
  <c r="F37" i="4" s="1"/>
  <c r="S222" i="5"/>
  <c r="F36" i="4" s="1"/>
  <c r="M222" i="5"/>
  <c r="M224" i="5" s="1"/>
  <c r="C37" i="4" s="1"/>
  <c r="K221" i="5"/>
  <c r="J221" i="5"/>
  <c r="L221" i="5"/>
  <c r="I221" i="5"/>
  <c r="K220" i="5"/>
  <c r="J220" i="5"/>
  <c r="L220" i="5"/>
  <c r="L222" i="5" s="1"/>
  <c r="B36" i="4" s="1"/>
  <c r="I220" i="5"/>
  <c r="P214" i="5"/>
  <c r="E32" i="4" s="1"/>
  <c r="H214" i="5"/>
  <c r="M214" i="5"/>
  <c r="C32" i="4" s="1"/>
  <c r="K213" i="5"/>
  <c r="J213" i="5"/>
  <c r="L213" i="5"/>
  <c r="I213" i="5"/>
  <c r="K212" i="5"/>
  <c r="J212" i="5"/>
  <c r="S212" i="5"/>
  <c r="L212" i="5"/>
  <c r="I212" i="5"/>
  <c r="K211" i="5"/>
  <c r="J211" i="5"/>
  <c r="S211" i="5"/>
  <c r="L211" i="5"/>
  <c r="I211" i="5"/>
  <c r="K210" i="5"/>
  <c r="J210" i="5"/>
  <c r="S210" i="5"/>
  <c r="S214" i="5" s="1"/>
  <c r="F32" i="4" s="1"/>
  <c r="L210" i="5"/>
  <c r="L214" i="5" s="1"/>
  <c r="B32" i="4" s="1"/>
  <c r="I210" i="5"/>
  <c r="P207" i="5"/>
  <c r="E31" i="4" s="1"/>
  <c r="H207" i="5"/>
  <c r="M207" i="5"/>
  <c r="C31" i="4" s="1"/>
  <c r="K206" i="5"/>
  <c r="J206" i="5"/>
  <c r="S206" i="5"/>
  <c r="L206" i="5"/>
  <c r="I206" i="5"/>
  <c r="K205" i="5"/>
  <c r="J205" i="5"/>
  <c r="S205" i="5"/>
  <c r="L205" i="5"/>
  <c r="I205" i="5"/>
  <c r="K204" i="5"/>
  <c r="J204" i="5"/>
  <c r="S204" i="5"/>
  <c r="L204" i="5"/>
  <c r="I204" i="5"/>
  <c r="K203" i="5"/>
  <c r="J203" i="5"/>
  <c r="S203" i="5"/>
  <c r="S207" i="5" s="1"/>
  <c r="F31" i="4" s="1"/>
  <c r="L203" i="5"/>
  <c r="I203" i="5"/>
  <c r="I207" i="5" s="1"/>
  <c r="D31" i="4" s="1"/>
  <c r="P200" i="5"/>
  <c r="E30" i="4" s="1"/>
  <c r="H200" i="5"/>
  <c r="M200" i="5"/>
  <c r="C30" i="4" s="1"/>
  <c r="K199" i="5"/>
  <c r="J199" i="5"/>
  <c r="L199" i="5"/>
  <c r="I199" i="5"/>
  <c r="K198" i="5"/>
  <c r="J198" i="5"/>
  <c r="L198" i="5"/>
  <c r="I198" i="5"/>
  <c r="K197" i="5"/>
  <c r="J197" i="5"/>
  <c r="S197" i="5"/>
  <c r="S200" i="5" s="1"/>
  <c r="F30" i="4" s="1"/>
  <c r="L197" i="5"/>
  <c r="I197" i="5"/>
  <c r="I200" i="5" s="1"/>
  <c r="D30" i="4" s="1"/>
  <c r="P194" i="5"/>
  <c r="E29" i="4" s="1"/>
  <c r="H194" i="5"/>
  <c r="M194" i="5"/>
  <c r="C29" i="4" s="1"/>
  <c r="K193" i="5"/>
  <c r="J193" i="5"/>
  <c r="L193" i="5"/>
  <c r="I193" i="5"/>
  <c r="K192" i="5"/>
  <c r="J192" i="5"/>
  <c r="L192" i="5"/>
  <c r="I192" i="5"/>
  <c r="K191" i="5"/>
  <c r="J191" i="5"/>
  <c r="S191" i="5"/>
  <c r="S194" i="5" s="1"/>
  <c r="F29" i="4" s="1"/>
  <c r="L191" i="5"/>
  <c r="I191" i="5"/>
  <c r="I194" i="5" s="1"/>
  <c r="D29" i="4" s="1"/>
  <c r="P188" i="5"/>
  <c r="E28" i="4" s="1"/>
  <c r="H188" i="5"/>
  <c r="M188" i="5"/>
  <c r="C28" i="4" s="1"/>
  <c r="K187" i="5"/>
  <c r="J187" i="5"/>
  <c r="L187" i="5"/>
  <c r="I187" i="5"/>
  <c r="K186" i="5"/>
  <c r="J186" i="5"/>
  <c r="L186" i="5"/>
  <c r="I186" i="5"/>
  <c r="K185" i="5"/>
  <c r="J185" i="5"/>
  <c r="L185" i="5"/>
  <c r="I185" i="5"/>
  <c r="K184" i="5"/>
  <c r="J184" i="5"/>
  <c r="S184" i="5"/>
  <c r="S188" i="5" s="1"/>
  <c r="F28" i="4" s="1"/>
  <c r="L184" i="5"/>
  <c r="I184" i="5"/>
  <c r="I188" i="5" s="1"/>
  <c r="D28" i="4" s="1"/>
  <c r="P181" i="5"/>
  <c r="E27" i="4" s="1"/>
  <c r="K180" i="5"/>
  <c r="J180" i="5"/>
  <c r="S180" i="5"/>
  <c r="M180" i="5"/>
  <c r="M181" i="5" s="1"/>
  <c r="C27" i="4" s="1"/>
  <c r="I180" i="5"/>
  <c r="K179" i="5"/>
  <c r="J179" i="5"/>
  <c r="L179" i="5"/>
  <c r="I179" i="5"/>
  <c r="K178" i="5"/>
  <c r="J178" i="5"/>
  <c r="L178" i="5"/>
  <c r="I178" i="5"/>
  <c r="K177" i="5"/>
  <c r="J177" i="5"/>
  <c r="S177" i="5"/>
  <c r="S181" i="5" s="1"/>
  <c r="F27" i="4" s="1"/>
  <c r="L177" i="5"/>
  <c r="L181" i="5" s="1"/>
  <c r="B27" i="4" s="1"/>
  <c r="I177" i="5"/>
  <c r="P174" i="5"/>
  <c r="E26" i="4" s="1"/>
  <c r="H174" i="5"/>
  <c r="M174" i="5"/>
  <c r="C26" i="4" s="1"/>
  <c r="K173" i="5"/>
  <c r="J173" i="5"/>
  <c r="L173" i="5"/>
  <c r="I173" i="5"/>
  <c r="K172" i="5"/>
  <c r="J172" i="5"/>
  <c r="L172" i="5"/>
  <c r="I172" i="5"/>
  <c r="K171" i="5"/>
  <c r="J171" i="5"/>
  <c r="L171" i="5"/>
  <c r="I171" i="5"/>
  <c r="K170" i="5"/>
  <c r="J170" i="5"/>
  <c r="L170" i="5"/>
  <c r="I170" i="5"/>
  <c r="K169" i="5"/>
  <c r="J169" i="5"/>
  <c r="L169" i="5"/>
  <c r="I169" i="5"/>
  <c r="K168" i="5"/>
  <c r="J168" i="5"/>
  <c r="L168" i="5"/>
  <c r="I168" i="5"/>
  <c r="K167" i="5"/>
  <c r="J167" i="5"/>
  <c r="L167" i="5"/>
  <c r="I167" i="5"/>
  <c r="K166" i="5"/>
  <c r="J166" i="5"/>
  <c r="L166" i="5"/>
  <c r="I166" i="5"/>
  <c r="K165" i="5"/>
  <c r="J165" i="5"/>
  <c r="L165" i="5"/>
  <c r="I165" i="5"/>
  <c r="K164" i="5"/>
  <c r="J164" i="5"/>
  <c r="L164" i="5"/>
  <c r="I164" i="5"/>
  <c r="K163" i="5"/>
  <c r="J163" i="5"/>
  <c r="L163" i="5"/>
  <c r="I163" i="5"/>
  <c r="K162" i="5"/>
  <c r="J162" i="5"/>
  <c r="L162" i="5"/>
  <c r="I162" i="5"/>
  <c r="K161" i="5"/>
  <c r="J161" i="5"/>
  <c r="L161" i="5"/>
  <c r="I161" i="5"/>
  <c r="K160" i="5"/>
  <c r="J160" i="5"/>
  <c r="S160" i="5"/>
  <c r="L160" i="5"/>
  <c r="I160" i="5"/>
  <c r="K159" i="5"/>
  <c r="J159" i="5"/>
  <c r="S159" i="5"/>
  <c r="L159" i="5"/>
  <c r="I159" i="5"/>
  <c r="K158" i="5"/>
  <c r="J158" i="5"/>
  <c r="L158" i="5"/>
  <c r="I158" i="5"/>
  <c r="K157" i="5"/>
  <c r="J157" i="5"/>
  <c r="S157" i="5"/>
  <c r="L157" i="5"/>
  <c r="I157" i="5"/>
  <c r="K156" i="5"/>
  <c r="J156" i="5"/>
  <c r="S156" i="5"/>
  <c r="S174" i="5" s="1"/>
  <c r="F26" i="4" s="1"/>
  <c r="L156" i="5"/>
  <c r="L174" i="5" s="1"/>
  <c r="B26" i="4" s="1"/>
  <c r="I156" i="5"/>
  <c r="I174" i="5" s="1"/>
  <c r="D26" i="4" s="1"/>
  <c r="E25" i="4"/>
  <c r="C25" i="4"/>
  <c r="S153" i="5"/>
  <c r="F25" i="4" s="1"/>
  <c r="P153" i="5"/>
  <c r="H153" i="5"/>
  <c r="M153" i="5"/>
  <c r="K152" i="5"/>
  <c r="J152" i="5"/>
  <c r="L152" i="5"/>
  <c r="I152" i="5"/>
  <c r="K151" i="5"/>
  <c r="J151" i="5"/>
  <c r="L151" i="5"/>
  <c r="I151" i="5"/>
  <c r="K150" i="5"/>
  <c r="J150" i="5"/>
  <c r="L150" i="5"/>
  <c r="I150" i="5"/>
  <c r="K149" i="5"/>
  <c r="J149" i="5"/>
  <c r="L149" i="5"/>
  <c r="I149" i="5"/>
  <c r="K148" i="5"/>
  <c r="J148" i="5"/>
  <c r="L148" i="5"/>
  <c r="L153" i="5" s="1"/>
  <c r="B25" i="4" s="1"/>
  <c r="I148" i="5"/>
  <c r="I153" i="5" s="1"/>
  <c r="D25" i="4" s="1"/>
  <c r="P145" i="5"/>
  <c r="E24" i="4" s="1"/>
  <c r="H145" i="5"/>
  <c r="M145" i="5"/>
  <c r="C24" i="4" s="1"/>
  <c r="K144" i="5"/>
  <c r="J144" i="5"/>
  <c r="L144" i="5"/>
  <c r="I144" i="5"/>
  <c r="K143" i="5"/>
  <c r="J143" i="5"/>
  <c r="L143" i="5"/>
  <c r="I143" i="5"/>
  <c r="K142" i="5"/>
  <c r="J142" i="5"/>
  <c r="L142" i="5"/>
  <c r="I142" i="5"/>
  <c r="K141" i="5"/>
  <c r="J141" i="5"/>
  <c r="L141" i="5"/>
  <c r="I141" i="5"/>
  <c r="K140" i="5"/>
  <c r="J140" i="5"/>
  <c r="L140" i="5"/>
  <c r="I140" i="5"/>
  <c r="K139" i="5"/>
  <c r="J139" i="5"/>
  <c r="L139" i="5"/>
  <c r="I139" i="5"/>
  <c r="K138" i="5"/>
  <c r="J138" i="5"/>
  <c r="L138" i="5"/>
  <c r="I138" i="5"/>
  <c r="K137" i="5"/>
  <c r="J137" i="5"/>
  <c r="L137" i="5"/>
  <c r="I137" i="5"/>
  <c r="K136" i="5"/>
  <c r="J136" i="5"/>
  <c r="L136" i="5"/>
  <c r="I136" i="5"/>
  <c r="K135" i="5"/>
  <c r="J135" i="5"/>
  <c r="L135" i="5"/>
  <c r="I135" i="5"/>
  <c r="K134" i="5"/>
  <c r="J134" i="5"/>
  <c r="L134" i="5"/>
  <c r="I134" i="5"/>
  <c r="K133" i="5"/>
  <c r="J133" i="5"/>
  <c r="L133" i="5"/>
  <c r="I133" i="5"/>
  <c r="K132" i="5"/>
  <c r="J132" i="5"/>
  <c r="L132" i="5"/>
  <c r="I132" i="5"/>
  <c r="K131" i="5"/>
  <c r="J131" i="5"/>
  <c r="S131" i="5"/>
  <c r="L131" i="5"/>
  <c r="I131" i="5"/>
  <c r="K130" i="5"/>
  <c r="J130" i="5"/>
  <c r="S130" i="5"/>
  <c r="L130" i="5"/>
  <c r="I130" i="5"/>
  <c r="K129" i="5"/>
  <c r="J129" i="5"/>
  <c r="S129" i="5"/>
  <c r="L129" i="5"/>
  <c r="I129" i="5"/>
  <c r="K128" i="5"/>
  <c r="J128" i="5"/>
  <c r="S128" i="5"/>
  <c r="L128" i="5"/>
  <c r="I128" i="5"/>
  <c r="K127" i="5"/>
  <c r="J127" i="5"/>
  <c r="S127" i="5"/>
  <c r="L127" i="5"/>
  <c r="I127" i="5"/>
  <c r="K126" i="5"/>
  <c r="J126" i="5"/>
  <c r="S126" i="5"/>
  <c r="S145" i="5" s="1"/>
  <c r="F24" i="4" s="1"/>
  <c r="L126" i="5"/>
  <c r="L145" i="5" s="1"/>
  <c r="B24" i="4" s="1"/>
  <c r="I126" i="5"/>
  <c r="I145" i="5" s="1"/>
  <c r="D24" i="4" s="1"/>
  <c r="E23" i="4"/>
  <c r="C23" i="4"/>
  <c r="P123" i="5"/>
  <c r="H123" i="5"/>
  <c r="M123" i="5"/>
  <c r="K122" i="5"/>
  <c r="J122" i="5"/>
  <c r="L122" i="5"/>
  <c r="I122" i="5"/>
  <c r="K121" i="5"/>
  <c r="J121" i="5"/>
  <c r="L121" i="5"/>
  <c r="I121" i="5"/>
  <c r="K120" i="5"/>
  <c r="J120" i="5"/>
  <c r="L120" i="5"/>
  <c r="I120" i="5"/>
  <c r="K119" i="5"/>
  <c r="J119" i="5"/>
  <c r="L119" i="5"/>
  <c r="I119" i="5"/>
  <c r="K118" i="5"/>
  <c r="J118" i="5"/>
  <c r="L118" i="5"/>
  <c r="I118" i="5"/>
  <c r="K117" i="5"/>
  <c r="J117" i="5"/>
  <c r="L117" i="5"/>
  <c r="I117" i="5"/>
  <c r="K116" i="5"/>
  <c r="J116" i="5"/>
  <c r="L116" i="5"/>
  <c r="I116" i="5"/>
  <c r="K115" i="5"/>
  <c r="J115" i="5"/>
  <c r="L115" i="5"/>
  <c r="I115" i="5"/>
  <c r="K114" i="5"/>
  <c r="J114" i="5"/>
  <c r="L114" i="5"/>
  <c r="I114" i="5"/>
  <c r="K113" i="5"/>
  <c r="J113" i="5"/>
  <c r="L113" i="5"/>
  <c r="I113" i="5"/>
  <c r="K112" i="5"/>
  <c r="J112" i="5"/>
  <c r="L112" i="5"/>
  <c r="I112" i="5"/>
  <c r="K111" i="5"/>
  <c r="J111" i="5"/>
  <c r="S111" i="5"/>
  <c r="S123" i="5" s="1"/>
  <c r="F23" i="4" s="1"/>
  <c r="L111" i="5"/>
  <c r="I111" i="5"/>
  <c r="K110" i="5"/>
  <c r="J110" i="5"/>
  <c r="L110" i="5"/>
  <c r="I110" i="5"/>
  <c r="K109" i="5"/>
  <c r="J109" i="5"/>
  <c r="L109" i="5"/>
  <c r="L123" i="5" s="1"/>
  <c r="B23" i="4" s="1"/>
  <c r="I109" i="5"/>
  <c r="I123" i="5" s="1"/>
  <c r="D23" i="4" s="1"/>
  <c r="E22" i="4"/>
  <c r="C22" i="4"/>
  <c r="P106" i="5"/>
  <c r="H106" i="5"/>
  <c r="M106" i="5"/>
  <c r="K105" i="5"/>
  <c r="J105" i="5"/>
  <c r="S105" i="5"/>
  <c r="L105" i="5"/>
  <c r="I105" i="5"/>
  <c r="K104" i="5"/>
  <c r="J104" i="5"/>
  <c r="S104" i="5"/>
  <c r="L104" i="5"/>
  <c r="I104" i="5"/>
  <c r="K103" i="5"/>
  <c r="J103" i="5"/>
  <c r="S103" i="5"/>
  <c r="L103" i="5"/>
  <c r="I103" i="5"/>
  <c r="K102" i="5"/>
  <c r="J102" i="5"/>
  <c r="S102" i="5"/>
  <c r="L102" i="5"/>
  <c r="I102" i="5"/>
  <c r="K101" i="5"/>
  <c r="J101" i="5"/>
  <c r="S101" i="5"/>
  <c r="S106" i="5" s="1"/>
  <c r="F22" i="4" s="1"/>
  <c r="L101" i="5"/>
  <c r="I101" i="5"/>
  <c r="I106" i="5" s="1"/>
  <c r="D22" i="4" s="1"/>
  <c r="E21" i="4"/>
  <c r="C21" i="4"/>
  <c r="S98" i="5"/>
  <c r="F21" i="4" s="1"/>
  <c r="P98" i="5"/>
  <c r="H98" i="5"/>
  <c r="M98" i="5"/>
  <c r="K97" i="5"/>
  <c r="J97" i="5"/>
  <c r="L97" i="5"/>
  <c r="I97" i="5"/>
  <c r="K96" i="5"/>
  <c r="J96" i="5"/>
  <c r="L96" i="5"/>
  <c r="I96" i="5"/>
  <c r="K95" i="5"/>
  <c r="J95" i="5"/>
  <c r="L95" i="5"/>
  <c r="I95" i="5"/>
  <c r="K94" i="5"/>
  <c r="J94" i="5"/>
  <c r="L94" i="5"/>
  <c r="I94" i="5"/>
  <c r="K93" i="5"/>
  <c r="J93" i="5"/>
  <c r="L93" i="5"/>
  <c r="I93" i="5"/>
  <c r="K92" i="5"/>
  <c r="J92" i="5"/>
  <c r="L92" i="5"/>
  <c r="I92" i="5"/>
  <c r="K91" i="5"/>
  <c r="J91" i="5"/>
  <c r="L91" i="5"/>
  <c r="I91" i="5"/>
  <c r="K90" i="5"/>
  <c r="J90" i="5"/>
  <c r="L90" i="5"/>
  <c r="I90" i="5"/>
  <c r="K89" i="5"/>
  <c r="J89" i="5"/>
  <c r="L89" i="5"/>
  <c r="I89" i="5"/>
  <c r="K88" i="5"/>
  <c r="J88" i="5"/>
  <c r="L88" i="5"/>
  <c r="I88" i="5"/>
  <c r="K87" i="5"/>
  <c r="J87" i="5"/>
  <c r="L87" i="5"/>
  <c r="I87" i="5"/>
  <c r="K86" i="5"/>
  <c r="J86" i="5"/>
  <c r="L86" i="5"/>
  <c r="L98" i="5" s="1"/>
  <c r="B21" i="4" s="1"/>
  <c r="I86" i="5"/>
  <c r="I98" i="5" s="1"/>
  <c r="D21" i="4" s="1"/>
  <c r="P83" i="5"/>
  <c r="P216" i="5" s="1"/>
  <c r="E33" i="4" s="1"/>
  <c r="H83" i="5"/>
  <c r="M83" i="5"/>
  <c r="C20" i="4" s="1"/>
  <c r="K82" i="5"/>
  <c r="J82" i="5"/>
  <c r="L82" i="5"/>
  <c r="I82" i="5"/>
  <c r="K81" i="5"/>
  <c r="J81" i="5"/>
  <c r="S81" i="5"/>
  <c r="S83" i="5" s="1"/>
  <c r="F20" i="4" s="1"/>
  <c r="L81" i="5"/>
  <c r="I81" i="5"/>
  <c r="P75" i="5"/>
  <c r="E16" i="4" s="1"/>
  <c r="H75" i="5"/>
  <c r="M75" i="5"/>
  <c r="C16" i="4" s="1"/>
  <c r="K74" i="5"/>
  <c r="J74" i="5"/>
  <c r="L74" i="5"/>
  <c r="I74" i="5"/>
  <c r="K73" i="5"/>
  <c r="J73" i="5"/>
  <c r="L73" i="5"/>
  <c r="I73" i="5"/>
  <c r="K72" i="5"/>
  <c r="J72" i="5"/>
  <c r="L72" i="5"/>
  <c r="I72" i="5"/>
  <c r="K71" i="5"/>
  <c r="J71" i="5"/>
  <c r="L71" i="5"/>
  <c r="I71" i="5"/>
  <c r="K70" i="5"/>
  <c r="J70" i="5"/>
  <c r="L70" i="5"/>
  <c r="I70" i="5"/>
  <c r="K69" i="5"/>
  <c r="J69" i="5"/>
  <c r="L69" i="5"/>
  <c r="I69" i="5"/>
  <c r="K68" i="5"/>
  <c r="J68" i="5"/>
  <c r="L68" i="5"/>
  <c r="I68" i="5"/>
  <c r="K67" i="5"/>
  <c r="J67" i="5"/>
  <c r="L67" i="5"/>
  <c r="I67" i="5"/>
  <c r="K66" i="5"/>
  <c r="J66" i="5"/>
  <c r="L66" i="5"/>
  <c r="I66" i="5"/>
  <c r="K65" i="5"/>
  <c r="J65" i="5"/>
  <c r="S65" i="5"/>
  <c r="L65" i="5"/>
  <c r="I65" i="5"/>
  <c r="K64" i="5"/>
  <c r="J64" i="5"/>
  <c r="L64" i="5"/>
  <c r="I64" i="5"/>
  <c r="K63" i="5"/>
  <c r="J63" i="5"/>
  <c r="L63" i="5"/>
  <c r="I63" i="5"/>
  <c r="K62" i="5"/>
  <c r="J62" i="5"/>
  <c r="L62" i="5"/>
  <c r="I62" i="5"/>
  <c r="K61" i="5"/>
  <c r="J61" i="5"/>
  <c r="L61" i="5"/>
  <c r="I61" i="5"/>
  <c r="K60" i="5"/>
  <c r="J60" i="5"/>
  <c r="L60" i="5"/>
  <c r="I60" i="5"/>
  <c r="K59" i="5"/>
  <c r="J59" i="5"/>
  <c r="L59" i="5"/>
  <c r="I59" i="5"/>
  <c r="K58" i="5"/>
  <c r="J58" i="5"/>
  <c r="L58" i="5"/>
  <c r="I58" i="5"/>
  <c r="K57" i="5"/>
  <c r="J57" i="5"/>
  <c r="L57" i="5"/>
  <c r="I57" i="5"/>
  <c r="K56" i="5"/>
  <c r="J56" i="5"/>
  <c r="L56" i="5"/>
  <c r="I56" i="5"/>
  <c r="K55" i="5"/>
  <c r="J55" i="5"/>
  <c r="L55" i="5"/>
  <c r="I55" i="5"/>
  <c r="K54" i="5"/>
  <c r="J54" i="5"/>
  <c r="S54" i="5"/>
  <c r="L54" i="5"/>
  <c r="I54" i="5"/>
  <c r="K53" i="5"/>
  <c r="J53" i="5"/>
  <c r="S53" i="5"/>
  <c r="S75" i="5" s="1"/>
  <c r="F16" i="4" s="1"/>
  <c r="L53" i="5"/>
  <c r="L75" i="5" s="1"/>
  <c r="B16" i="4" s="1"/>
  <c r="I53" i="5"/>
  <c r="I75" i="5" s="1"/>
  <c r="D16" i="4" s="1"/>
  <c r="P50" i="5"/>
  <c r="E15" i="4" s="1"/>
  <c r="H50" i="5"/>
  <c r="M50" i="5"/>
  <c r="C15" i="4" s="1"/>
  <c r="K49" i="5"/>
  <c r="J49" i="5"/>
  <c r="L49" i="5"/>
  <c r="I49" i="5"/>
  <c r="K48" i="5"/>
  <c r="J48" i="5"/>
  <c r="L48" i="5"/>
  <c r="I48" i="5"/>
  <c r="K47" i="5"/>
  <c r="J47" i="5"/>
  <c r="L47" i="5"/>
  <c r="I47" i="5"/>
  <c r="K46" i="5"/>
  <c r="J46" i="5"/>
  <c r="L46" i="5"/>
  <c r="I46" i="5"/>
  <c r="K45" i="5"/>
  <c r="J45" i="5"/>
  <c r="L45" i="5"/>
  <c r="I45" i="5"/>
  <c r="K44" i="5"/>
  <c r="J44" i="5"/>
  <c r="L44" i="5"/>
  <c r="I44" i="5"/>
  <c r="K43" i="5"/>
  <c r="J43" i="5"/>
  <c r="L43" i="5"/>
  <c r="I43" i="5"/>
  <c r="K42" i="5"/>
  <c r="J42" i="5"/>
  <c r="L42" i="5"/>
  <c r="I42" i="5"/>
  <c r="K41" i="5"/>
  <c r="J41" i="5"/>
  <c r="L41" i="5"/>
  <c r="I41" i="5"/>
  <c r="K40" i="5"/>
  <c r="J40" i="5"/>
  <c r="S40" i="5"/>
  <c r="L40" i="5"/>
  <c r="I40" i="5"/>
  <c r="K39" i="5"/>
  <c r="J39" i="5"/>
  <c r="S39" i="5"/>
  <c r="S50" i="5" s="1"/>
  <c r="F15" i="4" s="1"/>
  <c r="L39" i="5"/>
  <c r="L50" i="5" s="1"/>
  <c r="B15" i="4" s="1"/>
  <c r="I39" i="5"/>
  <c r="E14" i="4"/>
  <c r="C14" i="4"/>
  <c r="S36" i="5"/>
  <c r="F14" i="4" s="1"/>
  <c r="P36" i="5"/>
  <c r="H36" i="5"/>
  <c r="M36" i="5"/>
  <c r="K35" i="5"/>
  <c r="J35" i="5"/>
  <c r="L35" i="5"/>
  <c r="I35" i="5"/>
  <c r="K34" i="5"/>
  <c r="J34" i="5"/>
  <c r="L34" i="5"/>
  <c r="L36" i="5" s="1"/>
  <c r="B14" i="4" s="1"/>
  <c r="I34" i="5"/>
  <c r="I36" i="5" s="1"/>
  <c r="D14" i="4" s="1"/>
  <c r="P31" i="5"/>
  <c r="E13" i="4" s="1"/>
  <c r="H31" i="5"/>
  <c r="M31" i="5"/>
  <c r="C13" i="4" s="1"/>
  <c r="K30" i="5"/>
  <c r="J30" i="5"/>
  <c r="S30" i="5"/>
  <c r="L30" i="5"/>
  <c r="I30" i="5"/>
  <c r="K29" i="5"/>
  <c r="J29" i="5"/>
  <c r="S29" i="5"/>
  <c r="L29" i="5"/>
  <c r="I29" i="5"/>
  <c r="K28" i="5"/>
  <c r="J28" i="5"/>
  <c r="S28" i="5"/>
  <c r="L28" i="5"/>
  <c r="I28" i="5"/>
  <c r="K27" i="5"/>
  <c r="J27" i="5"/>
  <c r="S27" i="5"/>
  <c r="S31" i="5" s="1"/>
  <c r="F13" i="4" s="1"/>
  <c r="L27" i="5"/>
  <c r="I27" i="5"/>
  <c r="I31" i="5" s="1"/>
  <c r="D13" i="4" s="1"/>
  <c r="P24" i="5"/>
  <c r="E12" i="4" s="1"/>
  <c r="H24" i="5"/>
  <c r="M24" i="5"/>
  <c r="C12" i="4" s="1"/>
  <c r="K23" i="5"/>
  <c r="J23" i="5"/>
  <c r="L23" i="5"/>
  <c r="I23" i="5"/>
  <c r="K22" i="5"/>
  <c r="J22" i="5"/>
  <c r="S22" i="5"/>
  <c r="L22" i="5"/>
  <c r="I22" i="5"/>
  <c r="K21" i="5"/>
  <c r="J21" i="5"/>
  <c r="S21" i="5"/>
  <c r="S24" i="5" s="1"/>
  <c r="F12" i="4" s="1"/>
  <c r="L21" i="5"/>
  <c r="L24" i="5" s="1"/>
  <c r="B12" i="4" s="1"/>
  <c r="I21" i="5"/>
  <c r="S18" i="5"/>
  <c r="F11" i="4" s="1"/>
  <c r="P18" i="5"/>
  <c r="P77" i="5" s="1"/>
  <c r="E17" i="4" s="1"/>
  <c r="H18" i="5"/>
  <c r="M18" i="5"/>
  <c r="K17" i="5"/>
  <c r="J17" i="5"/>
  <c r="L17" i="5"/>
  <c r="I17" i="5"/>
  <c r="K16" i="5"/>
  <c r="J16" i="5"/>
  <c r="L16" i="5"/>
  <c r="I16" i="5"/>
  <c r="K15" i="5"/>
  <c r="J15" i="5"/>
  <c r="L15" i="5"/>
  <c r="I15" i="5"/>
  <c r="K14" i="5"/>
  <c r="J14" i="5"/>
  <c r="L14" i="5"/>
  <c r="I14" i="5"/>
  <c r="K13" i="5"/>
  <c r="J13" i="5"/>
  <c r="L13" i="5"/>
  <c r="I13" i="5"/>
  <c r="K12" i="5"/>
  <c r="J12" i="5"/>
  <c r="L12" i="5"/>
  <c r="I12" i="5"/>
  <c r="K11" i="5"/>
  <c r="K225" i="5" s="1"/>
  <c r="J11" i="5"/>
  <c r="L11" i="5"/>
  <c r="I11" i="5"/>
  <c r="E18" i="3"/>
  <c r="J20" i="3"/>
  <c r="I29" i="23" l="1"/>
  <c r="D12" i="22" s="1"/>
  <c r="L35" i="23"/>
  <c r="B13" i="22" s="1"/>
  <c r="I35" i="23"/>
  <c r="D13" i="22" s="1"/>
  <c r="L53" i="23"/>
  <c r="B14" i="22" s="1"/>
  <c r="L65" i="23"/>
  <c r="B15" i="22" s="1"/>
  <c r="L82" i="23"/>
  <c r="B19" i="22" s="1"/>
  <c r="L29" i="20"/>
  <c r="B12" i="19" s="1"/>
  <c r="I35" i="20"/>
  <c r="D13" i="19" s="1"/>
  <c r="I56" i="20"/>
  <c r="D14" i="19" s="1"/>
  <c r="L71" i="20"/>
  <c r="B15" i="19" s="1"/>
  <c r="I29" i="17"/>
  <c r="D12" i="16" s="1"/>
  <c r="I65" i="17"/>
  <c r="D15" i="16" s="1"/>
  <c r="L30" i="14"/>
  <c r="B12" i="13" s="1"/>
  <c r="L40" i="14"/>
  <c r="B14" i="13" s="1"/>
  <c r="L59" i="14"/>
  <c r="B15" i="13" s="1"/>
  <c r="I25" i="8"/>
  <c r="D12" i="7" s="1"/>
  <c r="L45" i="8"/>
  <c r="B13" i="7" s="1"/>
  <c r="L113" i="8"/>
  <c r="B19" i="7" s="1"/>
  <c r="I133" i="8"/>
  <c r="D20" i="7" s="1"/>
  <c r="L106" i="5"/>
  <c r="B22" i="4" s="1"/>
  <c r="I181" i="5"/>
  <c r="D27" i="4" s="1"/>
  <c r="L188" i="5"/>
  <c r="B28" i="4" s="1"/>
  <c r="L194" i="5"/>
  <c r="B29" i="4" s="1"/>
  <c r="L200" i="5"/>
  <c r="B30" i="4" s="1"/>
  <c r="L207" i="5"/>
  <c r="B31" i="4" s="1"/>
  <c r="I214" i="5"/>
  <c r="D32" i="4" s="1"/>
  <c r="I24" i="5"/>
  <c r="D12" i="4" s="1"/>
  <c r="L31" i="5"/>
  <c r="B13" i="4" s="1"/>
  <c r="I50" i="5"/>
  <c r="D15" i="4" s="1"/>
  <c r="L24" i="23"/>
  <c r="B11" i="22" s="1"/>
  <c r="H67" i="23"/>
  <c r="M67" i="23"/>
  <c r="C16" i="22" s="1"/>
  <c r="E16" i="21" s="1"/>
  <c r="S67" i="23"/>
  <c r="F16" i="22" s="1"/>
  <c r="I82" i="23"/>
  <c r="D19" i="22" s="1"/>
  <c r="M82" i="23"/>
  <c r="C19" i="22" s="1"/>
  <c r="L84" i="23"/>
  <c r="B20" i="22" s="1"/>
  <c r="D17" i="21" s="1"/>
  <c r="S84" i="23"/>
  <c r="E20" i="22" s="1"/>
  <c r="V85" i="23"/>
  <c r="F22" i="22" s="1"/>
  <c r="I24" i="23"/>
  <c r="D11" i="22" s="1"/>
  <c r="F11" i="22"/>
  <c r="I67" i="23"/>
  <c r="D16" i="22" s="1"/>
  <c r="F16" i="21" s="1"/>
  <c r="L67" i="23"/>
  <c r="B16" i="22" s="1"/>
  <c r="H84" i="23"/>
  <c r="D16" i="21"/>
  <c r="L24" i="20"/>
  <c r="B11" i="19" s="1"/>
  <c r="C11" i="19"/>
  <c r="L77" i="20"/>
  <c r="B17" i="19" s="1"/>
  <c r="D16" i="18" s="1"/>
  <c r="S77" i="20"/>
  <c r="E17" i="19" s="1"/>
  <c r="H78" i="20"/>
  <c r="M78" i="20"/>
  <c r="C19" i="19" s="1"/>
  <c r="V78" i="20"/>
  <c r="F19" i="19" s="1"/>
  <c r="I24" i="20"/>
  <c r="D11" i="19" s="1"/>
  <c r="H77" i="20"/>
  <c r="B21" i="16"/>
  <c r="L91" i="17"/>
  <c r="B22" i="16" s="1"/>
  <c r="D17" i="15" s="1"/>
  <c r="I24" i="17"/>
  <c r="D11" i="16" s="1"/>
  <c r="S29" i="17"/>
  <c r="F12" i="16" s="1"/>
  <c r="H84" i="17"/>
  <c r="M84" i="17"/>
  <c r="C18" i="16" s="1"/>
  <c r="E16" i="15" s="1"/>
  <c r="I89" i="17"/>
  <c r="D21" i="16" s="1"/>
  <c r="C21" i="16"/>
  <c r="M92" i="17"/>
  <c r="C24" i="16" s="1"/>
  <c r="V92" i="17"/>
  <c r="F24" i="16" s="1"/>
  <c r="L24" i="17"/>
  <c r="B11" i="16" s="1"/>
  <c r="E11" i="16"/>
  <c r="H91" i="17"/>
  <c r="L23" i="14"/>
  <c r="B11" i="13" s="1"/>
  <c r="C11" i="13"/>
  <c r="E11" i="13"/>
  <c r="H65" i="14"/>
  <c r="M65" i="14"/>
  <c r="C17" i="13" s="1"/>
  <c r="S65" i="14"/>
  <c r="F17" i="13" s="1"/>
  <c r="I73" i="14"/>
  <c r="D20" i="13" s="1"/>
  <c r="C20" i="13"/>
  <c r="L75" i="14"/>
  <c r="B21" i="13" s="1"/>
  <c r="D17" i="12" s="1"/>
  <c r="S75" i="14"/>
  <c r="E21" i="13" s="1"/>
  <c r="H76" i="14"/>
  <c r="V76" i="14"/>
  <c r="F23" i="13" s="1"/>
  <c r="I23" i="14"/>
  <c r="D11" i="13" s="1"/>
  <c r="H75" i="14"/>
  <c r="E16" i="12"/>
  <c r="I12" i="11"/>
  <c r="D11" i="10" s="1"/>
  <c r="L12" i="11"/>
  <c r="B11" i="10" s="1"/>
  <c r="C11" i="10"/>
  <c r="E11" i="10"/>
  <c r="I14" i="11"/>
  <c r="D12" i="10" s="1"/>
  <c r="F16" i="9" s="1"/>
  <c r="L14" i="11"/>
  <c r="B12" i="10" s="1"/>
  <c r="D16" i="9" s="1"/>
  <c r="L153" i="11"/>
  <c r="B15" i="10" s="1"/>
  <c r="H153" i="11"/>
  <c r="I161" i="11"/>
  <c r="D17" i="10" s="1"/>
  <c r="F18" i="9" s="1"/>
  <c r="S161" i="11"/>
  <c r="E17" i="10" s="1"/>
  <c r="V162" i="11"/>
  <c r="F19" i="10" s="1"/>
  <c r="H14" i="11"/>
  <c r="M153" i="11"/>
  <c r="C15" i="10" s="1"/>
  <c r="J24" i="9"/>
  <c r="F24" i="9"/>
  <c r="J23" i="9"/>
  <c r="F22" i="9"/>
  <c r="F20" i="9"/>
  <c r="F23" i="9"/>
  <c r="J22" i="9"/>
  <c r="I20" i="8"/>
  <c r="D11" i="7" s="1"/>
  <c r="F11" i="7"/>
  <c r="H51" i="8"/>
  <c r="M51" i="8"/>
  <c r="C15" i="7" s="1"/>
  <c r="E16" i="6" s="1"/>
  <c r="S51" i="8"/>
  <c r="F15" i="7" s="1"/>
  <c r="L83" i="8"/>
  <c r="B18" i="7" s="1"/>
  <c r="S83" i="8"/>
  <c r="F18" i="7" s="1"/>
  <c r="H136" i="8"/>
  <c r="V136" i="8"/>
  <c r="F23" i="7" s="1"/>
  <c r="L20" i="8"/>
  <c r="B11" i="7" s="1"/>
  <c r="L51" i="8"/>
  <c r="B15" i="7" s="1"/>
  <c r="H135" i="8"/>
  <c r="D16" i="6"/>
  <c r="I18" i="5"/>
  <c r="D11" i="4" s="1"/>
  <c r="M77" i="5"/>
  <c r="C17" i="4" s="1"/>
  <c r="H77" i="5"/>
  <c r="L18" i="5"/>
  <c r="B11" i="4" s="1"/>
  <c r="S77" i="5"/>
  <c r="F17" i="4" s="1"/>
  <c r="C11" i="4"/>
  <c r="E11" i="4"/>
  <c r="I83" i="5"/>
  <c r="D20" i="4" s="1"/>
  <c r="H181" i="5"/>
  <c r="H216" i="5"/>
  <c r="M216" i="5"/>
  <c r="C33" i="4" s="1"/>
  <c r="E17" i="3" s="1"/>
  <c r="S216" i="5"/>
  <c r="F33" i="4" s="1"/>
  <c r="I222" i="5"/>
  <c r="D36" i="4" s="1"/>
  <c r="C36" i="4"/>
  <c r="L224" i="5"/>
  <c r="B37" i="4" s="1"/>
  <c r="D18" i="3" s="1"/>
  <c r="S224" i="5"/>
  <c r="E37" i="4" s="1"/>
  <c r="V225" i="5"/>
  <c r="F39" i="4" s="1"/>
  <c r="L83" i="5"/>
  <c r="B20" i="4" s="1"/>
  <c r="E20" i="4"/>
  <c r="H224" i="5"/>
  <c r="E16" i="3"/>
  <c r="I84" i="17" l="1"/>
  <c r="D18" i="16" s="1"/>
  <c r="F16" i="15" s="1"/>
  <c r="L65" i="14"/>
  <c r="B17" i="13" s="1"/>
  <c r="D16" i="12" s="1"/>
  <c r="I51" i="8"/>
  <c r="D15" i="7" s="1"/>
  <c r="F16" i="6" s="1"/>
  <c r="I135" i="8"/>
  <c r="D21" i="7" s="1"/>
  <c r="F17" i="6" s="1"/>
  <c r="J24" i="6" s="1"/>
  <c r="I84" i="23"/>
  <c r="D20" i="22" s="1"/>
  <c r="F17" i="21" s="1"/>
  <c r="L85" i="23"/>
  <c r="B22" i="22" s="1"/>
  <c r="S85" i="23"/>
  <c r="E22" i="22" s="1"/>
  <c r="M84" i="23"/>
  <c r="I85" i="23"/>
  <c r="I77" i="20"/>
  <c r="D17" i="19" s="1"/>
  <c r="F16" i="18" s="1"/>
  <c r="L78" i="20"/>
  <c r="B19" i="19" s="1"/>
  <c r="S78" i="20"/>
  <c r="E19" i="19" s="1"/>
  <c r="I78" i="20"/>
  <c r="J24" i="18"/>
  <c r="J22" i="18"/>
  <c r="F23" i="18"/>
  <c r="J23" i="18"/>
  <c r="F24" i="18"/>
  <c r="F22" i="18"/>
  <c r="F20" i="18"/>
  <c r="L84" i="17"/>
  <c r="B18" i="16" s="1"/>
  <c r="D16" i="15" s="1"/>
  <c r="H92" i="17"/>
  <c r="S84" i="17"/>
  <c r="F18" i="16" s="1"/>
  <c r="I91" i="17"/>
  <c r="D22" i="16" s="1"/>
  <c r="F17" i="15" s="1"/>
  <c r="F24" i="15" s="1"/>
  <c r="L92" i="17"/>
  <c r="B24" i="16" s="1"/>
  <c r="J24" i="15"/>
  <c r="J23" i="15"/>
  <c r="F22" i="15"/>
  <c r="J22" i="15"/>
  <c r="F23" i="15"/>
  <c r="F20" i="15"/>
  <c r="S76" i="14"/>
  <c r="E23" i="13" s="1"/>
  <c r="M76" i="14"/>
  <c r="C23" i="13" s="1"/>
  <c r="I65" i="14"/>
  <c r="D17" i="13" s="1"/>
  <c r="F16" i="12" s="1"/>
  <c r="I75" i="14"/>
  <c r="D21" i="13" s="1"/>
  <c r="F17" i="12" s="1"/>
  <c r="L76" i="14"/>
  <c r="B23" i="13" s="1"/>
  <c r="M161" i="11"/>
  <c r="C17" i="10" s="1"/>
  <c r="E18" i="9" s="1"/>
  <c r="E18" i="2" s="1"/>
  <c r="S162" i="11"/>
  <c r="E19" i="10" s="1"/>
  <c r="J26" i="9"/>
  <c r="H161" i="11"/>
  <c r="M162" i="11"/>
  <c r="C19" i="10" s="1"/>
  <c r="I162" i="11"/>
  <c r="L161" i="11"/>
  <c r="B17" i="10" s="1"/>
  <c r="D18" i="9" s="1"/>
  <c r="D18" i="2" s="1"/>
  <c r="L162" i="11"/>
  <c r="B19" i="10" s="1"/>
  <c r="L135" i="8"/>
  <c r="B21" i="7" s="1"/>
  <c r="D17" i="6" s="1"/>
  <c r="M136" i="8"/>
  <c r="C23" i="7" s="1"/>
  <c r="S135" i="8"/>
  <c r="E21" i="7" s="1"/>
  <c r="L136" i="8"/>
  <c r="B23" i="7" s="1"/>
  <c r="F23" i="6"/>
  <c r="F22" i="6"/>
  <c r="J22" i="6"/>
  <c r="I216" i="5"/>
  <c r="D33" i="4" s="1"/>
  <c r="F17" i="3" s="1"/>
  <c r="S225" i="5"/>
  <c r="E39" i="4" s="1"/>
  <c r="L77" i="5"/>
  <c r="B17" i="4" s="1"/>
  <c r="D16" i="3" s="1"/>
  <c r="D16" i="2" s="1"/>
  <c r="L216" i="5"/>
  <c r="B33" i="4" s="1"/>
  <c r="D17" i="3" s="1"/>
  <c r="M225" i="5"/>
  <c r="C39" i="4" s="1"/>
  <c r="I77" i="5"/>
  <c r="D17" i="4" s="1"/>
  <c r="F16" i="3" s="1"/>
  <c r="I224" i="5"/>
  <c r="D37" i="4" s="1"/>
  <c r="F18" i="3" s="1"/>
  <c r="F18" i="2" s="1"/>
  <c r="L225" i="5"/>
  <c r="B39" i="4" s="1"/>
  <c r="H225" i="5"/>
  <c r="I225" i="5"/>
  <c r="F24" i="3"/>
  <c r="J22" i="3"/>
  <c r="F20" i="3"/>
  <c r="D22" i="22" l="1"/>
  <c r="B13" i="1"/>
  <c r="F17" i="2"/>
  <c r="D19" i="19"/>
  <c r="B12" i="1"/>
  <c r="I92" i="17"/>
  <c r="D19" i="10"/>
  <c r="B9" i="1"/>
  <c r="J28" i="9"/>
  <c r="C9" i="1"/>
  <c r="D17" i="2"/>
  <c r="F24" i="6"/>
  <c r="F20" i="6"/>
  <c r="J23" i="6"/>
  <c r="I136" i="8"/>
  <c r="D39" i="4"/>
  <c r="B7" i="1"/>
  <c r="J24" i="3"/>
  <c r="F16" i="2"/>
  <c r="F20" i="2" s="1"/>
  <c r="F22" i="3"/>
  <c r="F22" i="2" s="1"/>
  <c r="J23" i="3"/>
  <c r="F23" i="3"/>
  <c r="C20" i="22"/>
  <c r="E17" i="21" s="1"/>
  <c r="E17" i="2" s="1"/>
  <c r="H85" i="23"/>
  <c r="M85" i="23"/>
  <c r="C22" i="22" s="1"/>
  <c r="J24" i="21"/>
  <c r="F20" i="21"/>
  <c r="F24" i="21"/>
  <c r="J22" i="21"/>
  <c r="J23" i="21"/>
  <c r="F22" i="21"/>
  <c r="F23" i="21"/>
  <c r="J26" i="18"/>
  <c r="S92" i="17"/>
  <c r="E24" i="16" s="1"/>
  <c r="J26" i="15"/>
  <c r="I76" i="14"/>
  <c r="J24" i="12"/>
  <c r="F20" i="12"/>
  <c r="F24" i="12"/>
  <c r="F23" i="12"/>
  <c r="J23" i="12"/>
  <c r="J22" i="12"/>
  <c r="J22" i="2" s="1"/>
  <c r="F22" i="12"/>
  <c r="I29" i="9"/>
  <c r="J29" i="9" s="1"/>
  <c r="J31" i="9" s="1"/>
  <c r="H162" i="11"/>
  <c r="J26" i="6"/>
  <c r="S136" i="8"/>
  <c r="E23" i="7" s="1"/>
  <c r="J26" i="3"/>
  <c r="J24" i="2" l="1"/>
  <c r="F24" i="2"/>
  <c r="J28" i="18"/>
  <c r="C12" i="1"/>
  <c r="G12" i="1"/>
  <c r="J28" i="15"/>
  <c r="C11" i="1"/>
  <c r="D24" i="16"/>
  <c r="B11" i="1"/>
  <c r="G11" i="1" s="1"/>
  <c r="D23" i="13"/>
  <c r="B10" i="1"/>
  <c r="F23" i="2"/>
  <c r="G9" i="1"/>
  <c r="J28" i="6"/>
  <c r="C8" i="1"/>
  <c r="J23" i="2"/>
  <c r="D23" i="7"/>
  <c r="B8" i="1"/>
  <c r="J28" i="3"/>
  <c r="C7" i="1"/>
  <c r="G7" i="1"/>
  <c r="J26" i="21"/>
  <c r="I29" i="18"/>
  <c r="J29" i="18" s="1"/>
  <c r="J31" i="18" s="1"/>
  <c r="I29" i="15"/>
  <c r="J29" i="15" s="1"/>
  <c r="J31" i="15" s="1"/>
  <c r="J26" i="12"/>
  <c r="I29" i="6"/>
  <c r="J29" i="6" s="1"/>
  <c r="J31" i="6" s="1"/>
  <c r="I29" i="3"/>
  <c r="J29" i="3" s="1"/>
  <c r="J31" i="3" s="1"/>
  <c r="J28" i="21" l="1"/>
  <c r="C13" i="1"/>
  <c r="G13" i="1" s="1"/>
  <c r="J26" i="2"/>
  <c r="J28" i="2" s="1"/>
  <c r="B14" i="1"/>
  <c r="J28" i="12"/>
  <c r="C10" i="1"/>
  <c r="G10" i="1" s="1"/>
  <c r="G8" i="1"/>
  <c r="I29" i="21"/>
  <c r="J29" i="21" s="1"/>
  <c r="J31" i="21" s="1"/>
  <c r="I29" i="12"/>
  <c r="J29" i="12" s="1"/>
  <c r="J31" i="12" s="1"/>
  <c r="C14" i="1" l="1"/>
  <c r="G14" i="1"/>
  <c r="B15" i="1" s="1"/>
  <c r="B16" i="1" s="1"/>
  <c r="I30" i="2" s="1"/>
  <c r="J30" i="2" s="1"/>
  <c r="G16" i="1" l="1"/>
  <c r="I29" i="2"/>
  <c r="J29" i="2" s="1"/>
  <c r="J31" i="2" s="1"/>
  <c r="G15" i="1"/>
  <c r="G17" i="1" s="1"/>
</calcChain>
</file>

<file path=xl/sharedStrings.xml><?xml version="1.0" encoding="utf-8"?>
<sst xmlns="http://schemas.openxmlformats.org/spreadsheetml/2006/main" count="3328" uniqueCount="1071">
  <si>
    <t>Rekapitulácia rozpočtu</t>
  </si>
  <si>
    <t>Stavba MODERNIZÁCIA MESTSKEJ TRŽNICE VO VRANOVE NAD TOPĽOU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</si>
  <si>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</si>
  <si>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</si>
  <si>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</si>
  <si>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</si>
  <si>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</si>
  <si>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</si>
  <si>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</si>
  <si>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</si>
  <si>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</si>
  <si>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</si>
  <si>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Architektonicko-stavebné riešenie</t>
  </si>
  <si>
    <t>ZTI</t>
  </si>
  <si>
    <t>Elektroinštalácia a bleskozvod</t>
  </si>
  <si>
    <t>Spevnené plochy</t>
  </si>
  <si>
    <t>Dažďová kanalizácia</t>
  </si>
  <si>
    <t>Prípojka splaškovej kanalizácie</t>
  </si>
  <si>
    <t>Vodovodná prípojka</t>
  </si>
  <si>
    <t>Krycí list rozpočtu</t>
  </si>
  <si>
    <t xml:space="preserve">Miesto:  </t>
  </si>
  <si>
    <t>Objekt Architektonicko-stavebné riešenie</t>
  </si>
  <si>
    <t xml:space="preserve">Ks: </t>
  </si>
  <si>
    <t xml:space="preserve">Zákazka: </t>
  </si>
  <si>
    <t>Spracoval: Ing. Ján Halgaš</t>
  </si>
  <si>
    <t xml:space="preserve">Dňa </t>
  </si>
  <si>
    <t>28.07.2019</t>
  </si>
  <si>
    <t>Odberateľ: Mesto Vranov nad Topľou</t>
  </si>
  <si>
    <t>Projektant: Ing. arch. Jozef Bednár</t>
  </si>
  <si>
    <t xml:space="preserve">Dodávateľ: 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</si>
  <si>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</si>
  <si>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</si>
  <si>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</si>
  <si>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</si>
  <si>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</si>
  <si>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</si>
  <si>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</si>
  <si>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</si>
  <si>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</si>
  <si>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</si>
  <si>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</si>
  <si>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</si>
  <si>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</si>
  <si>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</si>
  <si>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</si>
  <si>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</si>
  <si>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</si>
  <si>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</si>
  <si>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</si>
  <si>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</si>
  <si>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</si>
  <si>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</si>
  <si>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</si>
  <si>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</si>
  <si>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</si>
  <si>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</si>
  <si>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</si>
  <si>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</si>
  <si>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</si>
  <si>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</si>
  <si>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</si>
  <si>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</si>
  <si>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</si>
  <si>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</si>
  <si>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</si>
  <si>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</si>
  <si>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</si>
  <si>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</si>
  <si>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28.07.2019</t>
  </si>
  <si>
    <t>Prehľad rozpočtových nákladov</t>
  </si>
  <si>
    <t>Práce HSV</t>
  </si>
  <si>
    <t>ZEMNÉ PRÁCE</t>
  </si>
  <si>
    <t>ZÁKLADY</t>
  </si>
  <si>
    <t>ZVISLÉ KONŠTRUKCIE</t>
  </si>
  <si>
    <t>SPEVNENÉ PLOCHY</t>
  </si>
  <si>
    <t>POVRCHOVÉ ÚPRAVY</t>
  </si>
  <si>
    <t>OSTATNÉ PRÁCE</t>
  </si>
  <si>
    <t>Práce PSV</t>
  </si>
  <si>
    <t>IZOLÁCIE PROTI VODE A VLHKOSTI</t>
  </si>
  <si>
    <t>IZOLÁCIE TEPELNÉ BEŽNÝCH STAVEB. KONŠTRUKCIÍ</t>
  </si>
  <si>
    <t>KONŠTRUKCIE TESÁRSKE</t>
  </si>
  <si>
    <t>DREVOSTAVBY</t>
  </si>
  <si>
    <t>KONŠTRUKCIE KLAMPIARSKE</t>
  </si>
  <si>
    <t>KRYTINY TVRDÉ</t>
  </si>
  <si>
    <t>KONŠTRUKCIE STOLÁRSKE</t>
  </si>
  <si>
    <t>KOVOVÉ DOPLNKOVÉ KONŠTRUKCIE</t>
  </si>
  <si>
    <t>PODLAHY A OBKLADY KERAMICKÉ-DLAŽBY</t>
  </si>
  <si>
    <t>KONŠTRUKCIE Z PRÍRODNÉHO KAMEŇA-DLAŽBY</t>
  </si>
  <si>
    <t>PODLAHY A OBKLADY KERAMICKÉ-OBKLADY</t>
  </si>
  <si>
    <t>NÁTERY</t>
  </si>
  <si>
    <t>MAĽBY</t>
  </si>
  <si>
    <t>Montážne práce</t>
  </si>
  <si>
    <t>M-21 ELEKTROMONTÁŽE</t>
  </si>
  <si>
    <t>Celkom v EUR</t>
  </si>
  <si>
    <t>Por.č.</t>
  </si>
  <si>
    <t>Cenník</t>
  </si>
  <si>
    <t>Kód položky</t>
  </si>
  <si>
    <t>Názov</t>
  </si>
  <si>
    <t>Mj</t>
  </si>
  <si>
    <t>Množstvo</t>
  </si>
  <si>
    <t>Cena/Mj</t>
  </si>
  <si>
    <t>Cena celkom</t>
  </si>
  <si>
    <t>Hmotnosť/Mj</t>
  </si>
  <si>
    <t>Hmotnosť</t>
  </si>
  <si>
    <t>Suť</t>
  </si>
  <si>
    <t>Zákazka MODERNIZÁCIA MESTSKEJ TRŽNICE VO VRANOVE NAD TOPĽOU</t>
  </si>
  <si>
    <t xml:space="preserve">  1/A 1</t>
  </si>
  <si>
    <t xml:space="preserve"> 132301101</t>
  </si>
  <si>
    <t>Výkop ryhy do šírky 600 mm v horn.4 do 100 m3</t>
  </si>
  <si>
    <t>m3</t>
  </si>
  <si>
    <t xml:space="preserve"> 162201102</t>
  </si>
  <si>
    <t>Vodorovné premiestnenie výkopku z horniny 1-4 nad 20-50m</t>
  </si>
  <si>
    <t xml:space="preserve"> 162501102</t>
  </si>
  <si>
    <t>Vodorovné premiestnenie výkopku po spevnenej ceste z horniny tr.1-4, do 100 m3 na vzdialenosť do 3000 m</t>
  </si>
  <si>
    <t xml:space="preserve"> 162501105</t>
  </si>
  <si>
    <t>Vodorovné premiestnenie výkopku po spevnenej ceste z horniny tr.1-4, do 100 m3, príplatok k cene za každých ďalšich a začatých 1000 m</t>
  </si>
  <si>
    <t xml:space="preserve"> 171201101</t>
  </si>
  <si>
    <t>Uloženie sypaniny do násypov s rozprestretím sypaniny vo vrstvách a s hrubým urovnaním nezhutnených</t>
  </si>
  <si>
    <t xml:space="preserve"> 171209002</t>
  </si>
  <si>
    <t>Poplatok za skladovanie - zemina a kamenivo (17 05) ostatné</t>
  </si>
  <si>
    <t>t</t>
  </si>
  <si>
    <t>221/B 1</t>
  </si>
  <si>
    <t xml:space="preserve"> 113106612</t>
  </si>
  <si>
    <t>Rozoberanie zámkovej dlažby všetkých druhov v ploche nad 20 m2,  -0,26000t</t>
  </si>
  <si>
    <t>m2</t>
  </si>
  <si>
    <t xml:space="preserve"> 11/A 1</t>
  </si>
  <si>
    <t xml:space="preserve"> 274313611</t>
  </si>
  <si>
    <t>Betón základových pásov, prostý tr. C 16/20</t>
  </si>
  <si>
    <t xml:space="preserve"> 275351217</t>
  </si>
  <si>
    <t>Debnenie stien základových pätiek, zhotovenie-tradičné</t>
  </si>
  <si>
    <t xml:space="preserve"> 275351218</t>
  </si>
  <si>
    <t>Debnenie stien základových pätiek, odstránenie-tradičné</t>
  </si>
  <si>
    <t xml:space="preserve"> 317165121</t>
  </si>
  <si>
    <t>Prekladový trámec YTONG alebo ekvivavalent šírky 150 mm, výšky 124 mm, dĺžky 1150 mm</t>
  </si>
  <si>
    <t>ks</t>
  </si>
  <si>
    <t xml:space="preserve"> 342272102</t>
  </si>
  <si>
    <t>Priečky z tvárnic YTONG hr. 100 mm P2-500 hladkých, na MVC a maltu YTONG alebo ekvivavalent  (100x249x599)</t>
  </si>
  <si>
    <t xml:space="preserve"> 342272104</t>
  </si>
  <si>
    <t>Priečky z tvárnic YTONG hr. 150 mm P2-500 hladkých, na MVC a maltu YTONG alebo ekvivavalent  (150x249x599)</t>
  </si>
  <si>
    <t xml:space="preserve"> 14/C 1</t>
  </si>
  <si>
    <t xml:space="preserve"> 340239235</t>
  </si>
  <si>
    <t>Zamurovanie otvorov plochy nad 1 do 4 m2 tvárnicami YTONG alebo ekvivavalent   (150x599x249)</t>
  </si>
  <si>
    <t>K</t>
  </si>
  <si>
    <t xml:space="preserve"> 596911124</t>
  </si>
  <si>
    <t>Kladenie betónovej zámkovej dlažby komunikácií pre peších hr. 40 mm pre peších nad 300 m2 so zriadením lôžka z kameniva hr. 30 mm</t>
  </si>
  <si>
    <t>M</t>
  </si>
  <si>
    <t xml:space="preserve"> 592460022100</t>
  </si>
  <si>
    <t>Platňa betónová SEMMELROCK PASTELLA alebo ekvivavalent , rozmer 400x400x38 mm, svetlosivá</t>
  </si>
  <si>
    <t xml:space="preserve"> 612481119</t>
  </si>
  <si>
    <t>Potiahnutie vnútorných stien sklotextílnou mriežkou s celoplošným prilepením</t>
  </si>
  <si>
    <t xml:space="preserve"> 622481119</t>
  </si>
  <si>
    <t>Potiahnutie vonkajších stien sklotextílnou mriežkou s celoplošným prilepením</t>
  </si>
  <si>
    <t xml:space="preserve"> 612460121</t>
  </si>
  <si>
    <t>Príprava vnútorného podkladu stien penetráciou základnou</t>
  </si>
  <si>
    <t xml:space="preserve"> 612460211</t>
  </si>
  <si>
    <t>Vnútorná omietka stien vápenná jadrová (hrubá), hr. 10 mm</t>
  </si>
  <si>
    <t xml:space="preserve"> 612460222</t>
  </si>
  <si>
    <t>Vnútorná omietka stien vápenná štuková (jemná), hr. 4 mm</t>
  </si>
  <si>
    <t xml:space="preserve"> 622461033</t>
  </si>
  <si>
    <t>Vonkajšia omietka stien pastovitá silikátová roztieraná, hr. 2 mm</t>
  </si>
  <si>
    <t xml:space="preserve"> 622462493a</t>
  </si>
  <si>
    <t xml:space="preserve">Príprava vonkajšieho podkladu stien PCI, penetrácia s granulátom Gisogrund Rapid alebo ekvivavalent </t>
  </si>
  <si>
    <t xml:space="preserve"> 622491407</t>
  </si>
  <si>
    <t>Fasádny náter akrylátový BAUMIT PuraColor alebo ekvivavalent , dvojnásobný</t>
  </si>
  <si>
    <t xml:space="preserve"> 625259237</t>
  </si>
  <si>
    <t>Kontaktný zatepľovací systém z bieleho EPS hr. 100 mm, zatĺkacie kotvy</t>
  </si>
  <si>
    <t xml:space="preserve"> 631316011</t>
  </si>
  <si>
    <t>Mazanina z betónu s polypropylénovými vláknami  (m3) tr.C16/20 hr. nad 50 do 80 mm</t>
  </si>
  <si>
    <t xml:space="preserve"> 632450295</t>
  </si>
  <si>
    <t>Cementová samonivelizačná stierka BAUMIT Nivello 30 alebo ekvivavalent , triedy CT-C25-F5, hr. 5 mm</t>
  </si>
  <si>
    <t xml:space="preserve">  3/A 1</t>
  </si>
  <si>
    <t xml:space="preserve"> 941955004</t>
  </si>
  <si>
    <t>Lešenie ľahké pracovné pomocné s výškou lešeňovej podlahy nad 2,50 do 3,5 m</t>
  </si>
  <si>
    <t xml:space="preserve"> 952901111</t>
  </si>
  <si>
    <t>Vyčistenie budov pri výške podlaží do 4 m</t>
  </si>
  <si>
    <t xml:space="preserve"> 13/B 1</t>
  </si>
  <si>
    <t xml:space="preserve"> 962031132</t>
  </si>
  <si>
    <t>Búranie priečok alebo vybúranie otvorov plochy nad 4 m2 z tehál pálených, plných alebo dutých hr. do 150 mm,  -0,19600t</t>
  </si>
  <si>
    <t xml:space="preserve"> 965042141</t>
  </si>
  <si>
    <t>Búranie podkladov pod dlažby, liatych dlažieb a mazanín,betón alebo liaty asfalt hr.do 100 mm, plochy nad 4 m2 -2,20000t</t>
  </si>
  <si>
    <t xml:space="preserve"> 968062355</t>
  </si>
  <si>
    <t>Vybúranie drevených rámov okien dvojitých alebo zdvojených, plochy do 2 m2,  -0,06200t</t>
  </si>
  <si>
    <t xml:space="preserve"> 979081111</t>
  </si>
  <si>
    <t>Odvoz sutiny a vybúraných hmôt na skládku do 1 km</t>
  </si>
  <si>
    <t xml:space="preserve"> 979081121</t>
  </si>
  <si>
    <t>Odvoz sutiny a vybúraných hmôt na skládku za každý ďalší 1 km</t>
  </si>
  <si>
    <t xml:space="preserve"> 979082111</t>
  </si>
  <si>
    <t>Vnútrostavenisková doprava sutiny a vybúraných hmôt do 10 m</t>
  </si>
  <si>
    <t xml:space="preserve"> 979082121</t>
  </si>
  <si>
    <t>Vnútrostavenisková doprava sutiny a vybúraných hmôt za každých ďalších 5 m</t>
  </si>
  <si>
    <t xml:space="preserve"> 979089012</t>
  </si>
  <si>
    <t>Poplatok za skladovanie - betón, tehly, dlaždice (17 01) ostatné</t>
  </si>
  <si>
    <t xml:space="preserve"> 15/B 1</t>
  </si>
  <si>
    <t xml:space="preserve"> 966068001</t>
  </si>
  <si>
    <t>Demontáž drevených stien zvislého plášťa, šikmej striešky a ťahového komína úplná</t>
  </si>
  <si>
    <t xml:space="preserve"> 979087007</t>
  </si>
  <si>
    <t>Odvoz na skládku, demontovaných konštrukcií drevených do 5000m</t>
  </si>
  <si>
    <t>221/A 1</t>
  </si>
  <si>
    <t xml:space="preserve"> 917831511</t>
  </si>
  <si>
    <t>Osadenie palisád hranatých betónových do betónu dĺžky 40 cm - do radu</t>
  </si>
  <si>
    <t>m</t>
  </si>
  <si>
    <t xml:space="preserve"> 953991111a</t>
  </si>
  <si>
    <t>Dodanie a osadenie príchytky do steny z tehál pre kotvenie SDk predsadenej steny</t>
  </si>
  <si>
    <t xml:space="preserve"> 953995152a</t>
  </si>
  <si>
    <t>Soklový profil 10 (plastový)</t>
  </si>
  <si>
    <t xml:space="preserve"> 953995406a</t>
  </si>
  <si>
    <t>Okenný a dverový dilatačný profil</t>
  </si>
  <si>
    <t xml:space="preserve"> 953995433</t>
  </si>
  <si>
    <t>Ukončovací profil pre odvetranie striech</t>
  </si>
  <si>
    <t xml:space="preserve"> 968071125</t>
  </si>
  <si>
    <t>Vyvesenie kovového dverného krídla do suti plochy do 2 m2</t>
  </si>
  <si>
    <t xml:space="preserve"> 968072455</t>
  </si>
  <si>
    <t>Vybúranie kovových dverových zárubní plochy do 2 m2,  -0,07600t</t>
  </si>
  <si>
    <t xml:space="preserve"> 978013191</t>
  </si>
  <si>
    <t>Otlčenie omietok stien vnútorných vápenných alebo vápennocementových v rozsahu do 100 %,  -0,04600t</t>
  </si>
  <si>
    <t xml:space="preserve"> 979089714</t>
  </si>
  <si>
    <t>Prenájom kontajneru 10 m3</t>
  </si>
  <si>
    <t xml:space="preserve"> 592170006700</t>
  </si>
  <si>
    <t>Palisáda SEMMELROCK alebo ekvivavalent  mini, rozmer 115x115x400 mm, sivá</t>
  </si>
  <si>
    <t>711/A 1</t>
  </si>
  <si>
    <t xml:space="preserve"> 711141559</t>
  </si>
  <si>
    <t>Zhotovenie  izolácie proti zemnej vlhkosti a tlakovej vode vodorovná NAIP pritavením</t>
  </si>
  <si>
    <t xml:space="preserve"> 628310001000</t>
  </si>
  <si>
    <t xml:space="preserve">Pás asfaltový HYDROBIT V 60 S 35 pre spodné vrstvy hydroizolačných systémov, ICOPAL alebo ekvivavalent </t>
  </si>
  <si>
    <t>713/A 1</t>
  </si>
  <si>
    <t xml:space="preserve"> 713111111</t>
  </si>
  <si>
    <t>Montáž tepelnej izolácie stropov minerálnou vlnou, vrchom kladenou voľne</t>
  </si>
  <si>
    <t>713/A 5</t>
  </si>
  <si>
    <t xml:space="preserve"> 998713101</t>
  </si>
  <si>
    <t>Presun hmôt pre izolácie tepelné v objektoch výšky do 6 m</t>
  </si>
  <si>
    <t xml:space="preserve"> 713111124a</t>
  </si>
  <si>
    <t>Montáž tepelnej izolácie stropov rovných minerálnou vlnou , spodkom pristrelením parotesnej fólie</t>
  </si>
  <si>
    <t xml:space="preserve"> 713131131</t>
  </si>
  <si>
    <t>Montáž tepelnej izolácie stien minerálnou vlnou, pristrelením</t>
  </si>
  <si>
    <t xml:space="preserve"> 713131143</t>
  </si>
  <si>
    <t>Montáž parotesnej fólie na steny</t>
  </si>
  <si>
    <t xml:space="preserve"> 713132211</t>
  </si>
  <si>
    <t>Montáž tepelnej izolácie podzemných stien a základov xps celoplošným prilepením</t>
  </si>
  <si>
    <t xml:space="preserve"> 283230006800a</t>
  </si>
  <si>
    <t>Parotesná zábrana</t>
  </si>
  <si>
    <t xml:space="preserve"> 283750001700</t>
  </si>
  <si>
    <t xml:space="preserve">Doska XPS STYRODUR 3000 CS alebo ekvivavalent  hr. 40 mm, zakladanie stavieb, podlahy, obrátené ploché strechy, ISOVER alebo ekvivavalent </t>
  </si>
  <si>
    <t xml:space="preserve"> 631440043300</t>
  </si>
  <si>
    <t>Doska ISOVER WOODSIL 12 alebo ekvivavalent , 120x580x1200 mm izolácia z kamennej vlny vhodná pre pre izolovanie stien, šikmých striech, podkroví drevostavieb</t>
  </si>
  <si>
    <t xml:space="preserve"> 631440043400</t>
  </si>
  <si>
    <t>Doska ISOVER WOODSIL 14 alebo ekvivavalent , 140x580x1200 mm izolácia z kamennej vlny vhodná pre pre izolovanie stien, šikmých striech, podkroví drevostavieb</t>
  </si>
  <si>
    <t xml:space="preserve"> 631640001500</t>
  </si>
  <si>
    <t>Pás ISOVER DOMO PLUS 20 alebo ekvivavalent , 200x1200x8400 mm, izolácia zo sklenej vlny vhodná pre šikmé strechy, podkrovia, stropy a ľahké podlahy</t>
  </si>
  <si>
    <t>762/A 1</t>
  </si>
  <si>
    <t xml:space="preserve"> 762195000</t>
  </si>
  <si>
    <t>Spojovacie prostriedky pre steny a priečky na hladko alebo tesársky viazané, debnenie stien, pivničné prepážky - klince, svorníky,fixačné dosky</t>
  </si>
  <si>
    <t xml:space="preserve"> 762421301</t>
  </si>
  <si>
    <t>Obloženie stropov alebo strešných podhľadov z dosiek OSB skrutkovaných na zraz hr. dosky 10 mm</t>
  </si>
  <si>
    <t xml:space="preserve"> 762431301</t>
  </si>
  <si>
    <t>Obloženie stien z dosiek OSB skrutkovaných na zraz hr. dosky 10 mm</t>
  </si>
  <si>
    <t xml:space="preserve"> 762431349</t>
  </si>
  <si>
    <t>Obloženie stien z dosiek CETRIS alebo ekvivavalent  skrutkovaných na pero a drážku hr. dosky 22 mm</t>
  </si>
  <si>
    <t xml:space="preserve"> 762495000</t>
  </si>
  <si>
    <t>Spojovacie prostriedky pre olištovanie škár, obloženie stropov, strešných podhľadov a stien - klince, závrtky</t>
  </si>
  <si>
    <t>763/A 1</t>
  </si>
  <si>
    <t xml:space="preserve"> 763782212</t>
  </si>
  <si>
    <t>Montáž stropnej konštrukcie z nosníkov plnostenných, prierez. plochy 50-150 cm2</t>
  </si>
  <si>
    <t xml:space="preserve"> 998763101</t>
  </si>
  <si>
    <t>Presun hmôt pre drevostavby v objektoch výšky do 12 m</t>
  </si>
  <si>
    <t>763/A 2</t>
  </si>
  <si>
    <t xml:space="preserve"> 763135010</t>
  </si>
  <si>
    <t>Kazetový podhľad Rigips 600 x 600 mm, hrana A, konštrukcia viditeľná, doska Casoprano Casobianca alebo ekvivavalent  biela</t>
  </si>
  <si>
    <t xml:space="preserve"> 763121131a</t>
  </si>
  <si>
    <t>SDK predsadená stena KNAUF W611 alebo ekvivavalent  bez nosnej kca dosky 1x GKB hr. 12,5 mm na podkladný drevený rošt</t>
  </si>
  <si>
    <t xml:space="preserve"> 763121133a</t>
  </si>
  <si>
    <t>SDK predsadená stena KNAUF W611 alebo ekvivavalent  bez nosnej kca dosky 1x GKBI hr. 12,5 mm na podkladný drevený rošt</t>
  </si>
  <si>
    <t xml:space="preserve"> 763126701a</t>
  </si>
  <si>
    <t>Predsadená stena SDK hr. 75-100 mm jendoducho opláštená doskami 12,5 mm na nadstavovacie strmene</t>
  </si>
  <si>
    <t xml:space="preserve"> 763710010</t>
  </si>
  <si>
    <t>Montáž obvodových stien stĺpikovou konštrukciou</t>
  </si>
  <si>
    <t xml:space="preserve"> 763710020</t>
  </si>
  <si>
    <t>Montáž priečok stĺpikovou konštrukciou</t>
  </si>
  <si>
    <t xml:space="preserve"> 763714205a</t>
  </si>
  <si>
    <t>Montáž podkladového roštu z dreva pre obklad stien</t>
  </si>
  <si>
    <t xml:space="preserve"> 591430000500a</t>
  </si>
  <si>
    <t>Nosník STEICO joist SJ 60/200 alebo ekvivavalent , dl. 3 250 mm - upresnenie dĺžky na stavbe</t>
  </si>
  <si>
    <t xml:space="preserve"> 605710000100a</t>
  </si>
  <si>
    <t>Konštrukčné drevo - hranoly 30-45</t>
  </si>
  <si>
    <t xml:space="preserve"> 605710000100b</t>
  </si>
  <si>
    <t>Konštrukčné drevo - hranoly 30-40</t>
  </si>
  <si>
    <t xml:space="preserve"> 605710001100a</t>
  </si>
  <si>
    <t>Konštrukčné drevo - hranoly 50x120</t>
  </si>
  <si>
    <t xml:space="preserve"> 605710001600a</t>
  </si>
  <si>
    <t>Konštrukčné drevo - hranoly 50x140</t>
  </si>
  <si>
    <t>764/A 1</t>
  </si>
  <si>
    <t xml:space="preserve"> 764311201</t>
  </si>
  <si>
    <t>Krytiny hladké z pozinkovaného PZ plechu, z tabúľ 2000x1000 mm, sklon do 30°, kotvenie príponkami na oceľovú konštrukciu</t>
  </si>
  <si>
    <t xml:space="preserve"> 764358201</t>
  </si>
  <si>
    <t>Hák pre medzistrešné alebo zaatikové žľaby r.š. 1100 mm</t>
  </si>
  <si>
    <t xml:space="preserve"> 764359213</t>
  </si>
  <si>
    <t>Kotlík kónický z pozinkovaného PZ plechu, pre rúry s priemerom od 125 do 150 mm</t>
  </si>
  <si>
    <t xml:space="preserve"> 764393250</t>
  </si>
  <si>
    <t>Hrebeň strechy z pozinkovaného PZ plechu, r.š. 660 mm - K2</t>
  </si>
  <si>
    <t>764/A 2</t>
  </si>
  <si>
    <t xml:space="preserve"> 764410330</t>
  </si>
  <si>
    <t>Oplechovanie parapetov z hliníkového Al plechu, vrátane rohov r.š. 200 mm</t>
  </si>
  <si>
    <t xml:space="preserve"> 764410350</t>
  </si>
  <si>
    <t>Oplechovanie parapetov z hliníkového Al plechu, vrátane rohov r.š. 330 mm</t>
  </si>
  <si>
    <t>764/A 7</t>
  </si>
  <si>
    <t xml:space="preserve"> 998764101</t>
  </si>
  <si>
    <t>Presun hmôt pre konštrukcie klampiarske v objektoch výšky do 6 m</t>
  </si>
  <si>
    <t>764/B 1</t>
  </si>
  <si>
    <t xml:space="preserve"> 764351830</t>
  </si>
  <si>
    <t>Demontáž žľabov pododkvap. štvorhranných rovných, oblúkových, do 30° rš 500 mm,  -0,00440t</t>
  </si>
  <si>
    <t xml:space="preserve"> 764351836</t>
  </si>
  <si>
    <t>Demontáž háka so sklonom žľabu do 30°  -0,00009t</t>
  </si>
  <si>
    <t xml:space="preserve"> 764359810</t>
  </si>
  <si>
    <t>Demontáž kotlíka kónického, so sklonom žľabu do 30st.,  -0,00110t</t>
  </si>
  <si>
    <t xml:space="preserve"> 764393830</t>
  </si>
  <si>
    <t>Demontáž hrebeňa so sklonom do 30st. rš 250 a 400 mm,  -0,00197t</t>
  </si>
  <si>
    <t xml:space="preserve"> 764430850</t>
  </si>
  <si>
    <t>Demontáž oplechovania múrov a nadmuroviek rš 600 mm,  -0,00337t</t>
  </si>
  <si>
    <t xml:space="preserve"> 764453881</t>
  </si>
  <si>
    <t>Demontáž odpadového výpustu vody kruhového,  -0,00020t</t>
  </si>
  <si>
    <t xml:space="preserve"> 764454803</t>
  </si>
  <si>
    <t>Demontáž odpadových rúr kruhových, s priemerom 150 mm,  -0,00356t</t>
  </si>
  <si>
    <t xml:space="preserve"> 764456855</t>
  </si>
  <si>
    <t>Demontáž odpadového kolena výtokového kruhového, s priemerom 120,150 a 200 mm,  -0,00116t</t>
  </si>
  <si>
    <t xml:space="preserve"> 764352227</t>
  </si>
  <si>
    <t>Žľaby z pozinkovaného PZ plechu, pododkvapové polkruhové r.š. 330 mm - K4</t>
  </si>
  <si>
    <t xml:space="preserve"> 76439R</t>
  </si>
  <si>
    <t>Oplechovanie štítu, r.š. 610 mm - K3</t>
  </si>
  <si>
    <t xml:space="preserve"> 764454255</t>
  </si>
  <si>
    <t>Zvodové rúry z pozinkovaného PZ plechu, kruhové priemer 150 mm - K5</t>
  </si>
  <si>
    <t xml:space="preserve"> 138210000100a</t>
  </si>
  <si>
    <t>Plech vlnitý pozinkovaný 76x18 mm, hr. 0,40 mm</t>
  </si>
  <si>
    <t>765/A 1</t>
  </si>
  <si>
    <t xml:space="preserve"> 998765101</t>
  </si>
  <si>
    <t>Presun hmôt pre tvrdé krytiny v objektoch výšky do 6 m</t>
  </si>
  <si>
    <t xml:space="preserve"> 765356500</t>
  </si>
  <si>
    <t>Demontáž krytiny sklolaminátovej, do sutiny, sklon strechy do 45°, -0,0023t</t>
  </si>
  <si>
    <t xml:space="preserve"> 765358110a</t>
  </si>
  <si>
    <t>Krytina PVC presvetlovacia vlnitá na oceľovú konštrukciu, sklon do 30°, kotvenie príponkami na oceľovú konštrukciu</t>
  </si>
  <si>
    <t xml:space="preserve"> 591630006000a</t>
  </si>
  <si>
    <t>PVC presvetľovacia strešná krytina vlnitá 76/18 v rovine</t>
  </si>
  <si>
    <t xml:space="preserve"> 591630006000b</t>
  </si>
  <si>
    <t>PVC presvetľovacia strešná krytina vlnitá 76/18 v ohybe</t>
  </si>
  <si>
    <t>766/A 1</t>
  </si>
  <si>
    <t xml:space="preserve"> 766621081</t>
  </si>
  <si>
    <t>Montáž okna plastového na PUR penu</t>
  </si>
  <si>
    <t xml:space="preserve"> 766641161</t>
  </si>
  <si>
    <t>Montáž dverí plastových, vchodových, 1 m obvodu dverí</t>
  </si>
  <si>
    <t xml:space="preserve"> 766681012</t>
  </si>
  <si>
    <t>Montáž okeníc drevených jednokrídlových na rám okna do 1,28 m2</t>
  </si>
  <si>
    <t xml:space="preserve"> 766694141</t>
  </si>
  <si>
    <t>Montáž parapetnej dosky plastovej šírky do 300 mm, dĺžky do 1000 mm</t>
  </si>
  <si>
    <t xml:space="preserve"> 766694142</t>
  </si>
  <si>
    <t>Montáž parapetnej dosky plastovej šírky do 300 mm, dĺžky 1000-1600 mm</t>
  </si>
  <si>
    <t xml:space="preserve"> 66669003</t>
  </si>
  <si>
    <t>Montáž a dodávka montovaných - deliacej steny s povrchom melatín, hr. 28 mm, hliníkové elox. profily, výška 2 m, š. 1,70 m, dvere s kovaním</t>
  </si>
  <si>
    <t xml:space="preserve"> 766641R</t>
  </si>
  <si>
    <t>Automat na výber mincí - dodávka a montáž</t>
  </si>
  <si>
    <t xml:space="preserve"> 549160000300a</t>
  </si>
  <si>
    <t>Kovanie - horná a dolná koľajnica s kovaním pre posun okeníc</t>
  </si>
  <si>
    <t xml:space="preserve"> 611410005300</t>
  </si>
  <si>
    <t>Plastové okno jednokrídlové OS, vxš 600x600 mm, izolačné trojsklo, systém GEALAN 9000 alebo ekvivalen, 6 komorový profil</t>
  </si>
  <si>
    <t xml:space="preserve"> 611410010000a</t>
  </si>
  <si>
    <t>Plastové okno dvojkrídlové OS+O, vxš 1600x1300 mm, izolačné trojsklo, systém GEALAN 9000 alebo ekvivalent, 6 komorový profil</t>
  </si>
  <si>
    <t xml:space="preserve"> 611560000100a</t>
  </si>
  <si>
    <t>Parapetná doska plastová, šírka 150 mm, komôrková vnútorná</t>
  </si>
  <si>
    <t xml:space="preserve"> 611560000200a</t>
  </si>
  <si>
    <t>Parapetná doska plastová, šírka 200 mm, komôrková vnútorná</t>
  </si>
  <si>
    <t xml:space="preserve"> 611570000100a</t>
  </si>
  <si>
    <t>Drevené okenice lamelové v oceľovom ráme</t>
  </si>
  <si>
    <t xml:space="preserve"> 611670001100a</t>
  </si>
  <si>
    <t>Plastové dvere 600x2000 mm L - 2v</t>
  </si>
  <si>
    <t xml:space="preserve"> 611670001200a</t>
  </si>
  <si>
    <t>Plastové dvere 700x2000 mm L - 3v</t>
  </si>
  <si>
    <t xml:space="preserve"> 611670001300a</t>
  </si>
  <si>
    <t>Plastové dvere 800x2000 mm L - 1v</t>
  </si>
  <si>
    <t xml:space="preserve"> 611670001300b</t>
  </si>
  <si>
    <t>Plastové dvere 800x2000 mm P - 1v</t>
  </si>
  <si>
    <t xml:space="preserve"> 611670001400a</t>
  </si>
  <si>
    <t>Plastové dvere 900x2000 mm L - 4v</t>
  </si>
  <si>
    <t>767/A 3</t>
  </si>
  <si>
    <t xml:space="preserve"> 767995105</t>
  </si>
  <si>
    <t>Montáž ostatných atypických kovových stavebných doplnkových konštrukcií nad 50 do 100 kg</t>
  </si>
  <si>
    <t>kg</t>
  </si>
  <si>
    <t xml:space="preserve"> 998767101</t>
  </si>
  <si>
    <t>Presun hmôt pre kovové stavebné doplnkové konštrukcie v objektoch výšky do 6 m</t>
  </si>
  <si>
    <t>767/B 1</t>
  </si>
  <si>
    <t xml:space="preserve"> 767392802</t>
  </si>
  <si>
    <t>Demontáž krytín striech z plechov skrutkovaných,  -0,00700t</t>
  </si>
  <si>
    <t>S/S50</t>
  </si>
  <si>
    <t xml:space="preserve"> 5530100001</t>
  </si>
  <si>
    <t>Oceľový priehradový štítový nosník</t>
  </si>
  <si>
    <t>771/A 1</t>
  </si>
  <si>
    <t xml:space="preserve"> 771571226</t>
  </si>
  <si>
    <t>Montáž podláh z dlaždíc keramických do malty veľ. 300 x 600 mm</t>
  </si>
  <si>
    <t xml:space="preserve"> 998771101</t>
  </si>
  <si>
    <t>Presun hmôt pre podlahy z dlaždíc v objektoch výšky do 6m</t>
  </si>
  <si>
    <t xml:space="preserve"> 771411016a</t>
  </si>
  <si>
    <t>Montáž soklíkov z obkladačiek do malty veľ. 300 x 50 mm</t>
  </si>
  <si>
    <t xml:space="preserve"> 597740002110</t>
  </si>
  <si>
    <t xml:space="preserve">Dlaždice keramické TAURUS GRANIT, lxvxhr 298x598x11 mm, farba 61S tunis, RAKO alebo ekvivavalent </t>
  </si>
  <si>
    <t>782/A 1</t>
  </si>
  <si>
    <t xml:space="preserve"> 772401123</t>
  </si>
  <si>
    <t>Montáž obkladu soklov doskami z kameňa zvislých alebo šikmých stien s lícom rovným</t>
  </si>
  <si>
    <t xml:space="preserve"> 998772101</t>
  </si>
  <si>
    <t>Presun hmôt pre kamennú dlažbu v objektoch výšky do 6 m</t>
  </si>
  <si>
    <t xml:space="preserve"> 583840009700</t>
  </si>
  <si>
    <t>Obklad/dlažba 2x rezané pásy - bridlica, dĺžka 100-500 mm, výška 150 mm, hrúbka 10-30 mm</t>
  </si>
  <si>
    <t>771/A 2</t>
  </si>
  <si>
    <t xml:space="preserve"> 781441017</t>
  </si>
  <si>
    <t>Montáž obkladov vnútor. stien z obkladačiek kladených do malty veľ. 300x200 mm</t>
  </si>
  <si>
    <t xml:space="preserve"> 998781101</t>
  </si>
  <si>
    <t>Presun hmôt pre obklady keramické v objektoch výšky do 6 m</t>
  </si>
  <si>
    <t xml:space="preserve"> 597640000700</t>
  </si>
  <si>
    <t>Obkladačky keramické glazované jednofarebné hladké lxv 300x200x14 mm</t>
  </si>
  <si>
    <t>783/A 1</t>
  </si>
  <si>
    <t xml:space="preserve"> 783225400</t>
  </si>
  <si>
    <t>Nátery kov.stav.doplnk.konštr. syntet. na vzduchu schnúce dvojnás.1x email a tmelením - 105µm</t>
  </si>
  <si>
    <t xml:space="preserve"> 783226100</t>
  </si>
  <si>
    <t>Nátery kov.stav.doplnk.konštr. syntetické na vzduchu schnúce základný - 35µm</t>
  </si>
  <si>
    <t>783/B 1</t>
  </si>
  <si>
    <t xml:space="preserve"> 783101821</t>
  </si>
  <si>
    <t>Odstránenie starých náterov z oceľových konštrukcií ťažkých A opálením alebo oklepaním</t>
  </si>
  <si>
    <t xml:space="preserve"> 783201821</t>
  </si>
  <si>
    <t>Odstránenie starých náterov z kovových stavebných doplnkových konštrukcií opálením alebo oklepaním</t>
  </si>
  <si>
    <t>784/A 1</t>
  </si>
  <si>
    <t xml:space="preserve"> 784410100</t>
  </si>
  <si>
    <t>Penetrovanie jednonásobné jemnozrnných podkladov výšky do 3,80 m</t>
  </si>
  <si>
    <t xml:space="preserve"> 784418011</t>
  </si>
  <si>
    <t>Zakrývanie otvorov, podláh a zariadení fóliou v miestnostiach alebo na schodisku</t>
  </si>
  <si>
    <t xml:space="preserve"> 784418012</t>
  </si>
  <si>
    <t>Zakrývanie podláh a zariadení papierom v miestnostiach alebo na schodisku</t>
  </si>
  <si>
    <t xml:space="preserve"> 784452251a</t>
  </si>
  <si>
    <t>Maľby z maliarskych zmesí, umývateľný interiérový náter na jemnozrnný podklad výšky do 3,80 m</t>
  </si>
  <si>
    <t xml:space="preserve"> 21096R</t>
  </si>
  <si>
    <t>Demontáž - elektroinštalácia</t>
  </si>
  <si>
    <t>hod</t>
  </si>
  <si>
    <t xml:space="preserve"> 21096R.1</t>
  </si>
  <si>
    <t>Demontáž - uzemnenie a bleskozvod</t>
  </si>
  <si>
    <t>Objekt ZTI</t>
  </si>
  <si>
    <t>VODOROVNÉ KONŠTRUKCIE</t>
  </si>
  <si>
    <t>POTRUBNÉ ROZVODY</t>
  </si>
  <si>
    <t>PRESUNY HMÔT</t>
  </si>
  <si>
    <t>ZTI-VNÚTORNA KANALIZÁCIA</t>
  </si>
  <si>
    <t>ZTI-VNÚTORNÝ VODOVOD</t>
  </si>
  <si>
    <t>ZTI-ZARIAĎOVACIE PREDMETY</t>
  </si>
  <si>
    <t xml:space="preserve"> 132201201</t>
  </si>
  <si>
    <t>Výkop ryhy šírky 600-2000mm horn.3 do 100m3</t>
  </si>
  <si>
    <t xml:space="preserve"> 132201209</t>
  </si>
  <si>
    <t>Príplatok k cenám za lepivosť pri hĺbení rýh š. nad 600 do 2 000 mm zapaž. i nezapažených, s urovnaním dna v hornine 3</t>
  </si>
  <si>
    <t xml:space="preserve"> 133201101</t>
  </si>
  <si>
    <t>Výkop šachty zapaženej, hornina 3 do 100 m3</t>
  </si>
  <si>
    <t xml:space="preserve"> 133201109</t>
  </si>
  <si>
    <t>Príplatok k cenám za lepivosť pri hĺbení šachiet zapažených i nezapažených v hornine 3</t>
  </si>
  <si>
    <t xml:space="preserve"> 171201201</t>
  </si>
  <si>
    <t>Uloženie sypaniny na skládky do 100 m3</t>
  </si>
  <si>
    <t xml:space="preserve"> 174101001</t>
  </si>
  <si>
    <t>Zásyp sypaninou so zhutnením jám, šachiet, rýh, zárezov alebo okolo objektov do 100 m3</t>
  </si>
  <si>
    <t>271/A 1</t>
  </si>
  <si>
    <t xml:space="preserve"> 451572111</t>
  </si>
  <si>
    <t>Lôžko pod potrubie, stoky a drobné objekty, v otvorenom výkope z kameniva drobného ťaženého 0-4 mm</t>
  </si>
  <si>
    <t xml:space="preserve"> 452386121</t>
  </si>
  <si>
    <t>Vyrovnávací prstenec z prostého betónu tr. C 8/10 pod poklopy a mreže, výška nad 100 do 200 mm</t>
  </si>
  <si>
    <t xml:space="preserve"> 892233111</t>
  </si>
  <si>
    <t>Preplach a dezinfekcia vodovodného potrubia DN od 40 do 70</t>
  </si>
  <si>
    <t xml:space="preserve"> 892372111</t>
  </si>
  <si>
    <t>Zabezpečenie koncov vodovodného potrubia pri tlakových skúškach DN do 300 mm</t>
  </si>
  <si>
    <t xml:space="preserve"> 899721111</t>
  </si>
  <si>
    <t>Vyhľadávací vodič na potrubí PVC DN do 150 mm</t>
  </si>
  <si>
    <t xml:space="preserve"> 871171000</t>
  </si>
  <si>
    <t>Montáž vodovodného potrubia z dvojvsrtvového PE 100 SDR11/PN16 zváraných natupo D 32x3,0 mm</t>
  </si>
  <si>
    <t xml:space="preserve"> 871324004</t>
  </si>
  <si>
    <t>Montáž kanalizačného PP potrubia hladkého plnostenného SN 10 DN 160</t>
  </si>
  <si>
    <t xml:space="preserve"> 89231100R</t>
  </si>
  <si>
    <t>Skúška tesnosti kanalizácie D 160</t>
  </si>
  <si>
    <t xml:space="preserve"> 894810009</t>
  </si>
  <si>
    <t>Montáž PP revíznej kanalizačnej šachty 600 do výšky šachty 2 m s roznášacím prstencom a poklopom</t>
  </si>
  <si>
    <t xml:space="preserve"> 899721131</t>
  </si>
  <si>
    <t>Označenie vodovodného potrubia bielou výstražnou fóliou</t>
  </si>
  <si>
    <t xml:space="preserve"> 899721132</t>
  </si>
  <si>
    <t>Označenie kanalizačného potrubia hnedou výstražnou fóliou</t>
  </si>
  <si>
    <t xml:space="preserve"> 286130033400</t>
  </si>
  <si>
    <t>Rúra HDPE na vodu PE100 PN16 SDR11 32x3,0x100 m, WAVIN alebo ekvivalen</t>
  </si>
  <si>
    <t xml:space="preserve"> 286140001200</t>
  </si>
  <si>
    <t>Rúra KG 2000 PP, SN 10, DN 160 dĺ. 5 m hladká pre gravitačnú kanalizáciu, WAVIN alebo ekvivalen</t>
  </si>
  <si>
    <t xml:space="preserve"> 286530020100</t>
  </si>
  <si>
    <t>Koleno 90° na tupo PE 100, na vodu, plyn a kanalizáciu, SDR 11 L D 32 mm, WAVIN alebo ekvivalen</t>
  </si>
  <si>
    <t xml:space="preserve"> 286610035200</t>
  </si>
  <si>
    <t>Šachtové dno prietočné DN 160x0°, ku kanalizačnej revíznej šachte TEGRA 600, PP, WAVIN alebo ekvivalen</t>
  </si>
  <si>
    <t xml:space="preserve"> 286610045000</t>
  </si>
  <si>
    <t>Vlnovcová šachtová rúra kanalizačná TEGRA 600, dĺžka 6 m, PP, WAVIN alebo ekvivalen</t>
  </si>
  <si>
    <t xml:space="preserve"> 286710035900</t>
  </si>
  <si>
    <t>Gumové tesnenie šachtovej rúry 600 ku kanalizačnej revíznej šachte TEGRA 600, WAVIN alebo ekvivalen</t>
  </si>
  <si>
    <t xml:space="preserve"> 552410002100</t>
  </si>
  <si>
    <t>Poklop liatinový T 600 A15, WAVIN alebo ekvivalen</t>
  </si>
  <si>
    <t xml:space="preserve"> 592240009400</t>
  </si>
  <si>
    <t>Betónový roznášací prstenec 1100/680/150 ku kanalizačnej šachte TEGRA 600/1000 NG, WAVIN alebo ekvivalen</t>
  </si>
  <si>
    <t xml:space="preserve"> 998276101</t>
  </si>
  <si>
    <t>Presun hmôt pre rúrové vedenie hĺbené z rúr z plast., hmôt alebo sklolamin. v otvorenom výkope</t>
  </si>
  <si>
    <t>721/A 1</t>
  </si>
  <si>
    <t xml:space="preserve"> 721171106</t>
  </si>
  <si>
    <t>Potrubie z PVC - U odpadové ležaté hrdlové D 50 x1, 8</t>
  </si>
  <si>
    <t xml:space="preserve"> 721171109</t>
  </si>
  <si>
    <t>Potrubie z PVC - U odpadové ležaté hrdlové D 110x2, 2</t>
  </si>
  <si>
    <t xml:space="preserve"> 721171112</t>
  </si>
  <si>
    <t>Potrubie z PVC - U odpadové ležaté hrdlové D 160x3, 9</t>
  </si>
  <si>
    <t xml:space="preserve"> 721173204</t>
  </si>
  <si>
    <t>Potrubie z PVC - U odpadné pripájacie D 40x1, 8</t>
  </si>
  <si>
    <t xml:space="preserve"> 721274103</t>
  </si>
  <si>
    <t>Ventilačné hlavice strešná - plastové DN 100 HUL 810</t>
  </si>
  <si>
    <t xml:space="preserve"> 721290111</t>
  </si>
  <si>
    <t>Ostatné - skúška tesnosti kanalizácie v objektoch vodou do DN 125</t>
  </si>
  <si>
    <t xml:space="preserve"> 998721101</t>
  </si>
  <si>
    <t>Presun hmôt pre vnútornú kanalizáciu v objektoch výšky do 6 m</t>
  </si>
  <si>
    <t xml:space="preserve"> 721172287</t>
  </si>
  <si>
    <t>Montáž kolena HT potrubia DN 40</t>
  </si>
  <si>
    <t xml:space="preserve"> 721172290</t>
  </si>
  <si>
    <t>Montáž kolena HT potrubia DN 50</t>
  </si>
  <si>
    <t xml:space="preserve"> 721172309</t>
  </si>
  <si>
    <t>Montáž odbočky HT potrubia DN 50</t>
  </si>
  <si>
    <t xml:space="preserve"> 721172315</t>
  </si>
  <si>
    <t>Montáž odbočky HT potrubia DN 100</t>
  </si>
  <si>
    <t xml:space="preserve"> 721172357</t>
  </si>
  <si>
    <t>Montáž čistiaceho kusu HT potrubia DN 100</t>
  </si>
  <si>
    <t xml:space="preserve"> 721172615</t>
  </si>
  <si>
    <t>Montáž kolena odpadového potrubia RAUPIANO odhlučneného DN 110</t>
  </si>
  <si>
    <t xml:space="preserve"> 721172651</t>
  </si>
  <si>
    <t>Montáž redukcie odpadového potrubia RAUPIANO alebo ekvivalent odhlučneného DN 50</t>
  </si>
  <si>
    <t xml:space="preserve"> 721172666</t>
  </si>
  <si>
    <t>Montáž redukcie odpadového potrubia RAUPIANO alebo ekvivalent odhlučneného DN 160</t>
  </si>
  <si>
    <t xml:space="preserve"> 286540000800</t>
  </si>
  <si>
    <t>Koleno HT DN 40/45°, PP systém pre beztlakový rozvod vnútorného odpadu, PIPELIFE alebo ekvivalen</t>
  </si>
  <si>
    <t xml:space="preserve"> 286540001000</t>
  </si>
  <si>
    <t>Koleno HT DN 40/87°, PP systém pre beztlakový rozvod vnútorného odpadu, PIPELIFE alebo ekvivalen</t>
  </si>
  <si>
    <t xml:space="preserve"> 286540001300</t>
  </si>
  <si>
    <t>Koleno HT DN 50/45°, PP systém pre beztlakový rozvod vnútorného odpadu, PIPELIFE alebo ekvivalen</t>
  </si>
  <si>
    <t xml:space="preserve"> 286540001500</t>
  </si>
  <si>
    <t>Koleno HT DN 50/87°, PP systém pre beztlakový rozvod vnútorného odpadu, PIPELIFE alebo ekvivalen</t>
  </si>
  <si>
    <t xml:space="preserve"> 286540008100</t>
  </si>
  <si>
    <t>Odbočka HT DN 50/40/45°, PP systém pre beztlakový rozvod vnútorného odpadu, PIPELIFE alebo ekvivalen</t>
  </si>
  <si>
    <t xml:space="preserve"> 286540013100</t>
  </si>
  <si>
    <t>Odbočka dvojitá HT DN 100/40/45°, PP systém pre beztlakový rozvod vnútorného odpadu, PIPELIFE alebo ekvivalent</t>
  </si>
  <si>
    <t xml:space="preserve"> 286540013200</t>
  </si>
  <si>
    <t>Odbočka dvojitá HT DN 100/50/45°, PP systém pre beztlakový rozvod vnútorného odpadu, PIPELIFE alebo ekvivalent</t>
  </si>
  <si>
    <t xml:space="preserve"> 286540013800</t>
  </si>
  <si>
    <t>Odbočka dvojitá HT DN 100/100/45°, PP systém pre beztlakový rozvod vnútorného odpadu, PIPELIFE alebo ekvivalent</t>
  </si>
  <si>
    <t xml:space="preserve"> 286540019100</t>
  </si>
  <si>
    <t>Čistiaci kus HT DN 100, PP systém pre beztlakový rozvod vnútorného odpadu, PIPELIFE alebo ekvivalent</t>
  </si>
  <si>
    <t xml:space="preserve"> 286540067000</t>
  </si>
  <si>
    <t>Koleno RAUPIANO Plus RAU-PP (minerálna výstuž) DN 110, 45°, odhlučnený systém domovej kanalizácie, REHAU alebo ekvivalent</t>
  </si>
  <si>
    <t xml:space="preserve"> 286540067200</t>
  </si>
  <si>
    <t>Koleno RAUPIANO Plus RAU-PP (minerálna výstuž) DN 110, 87°, odhlučnený systém domovej kanalizácie, REHAU alebo ekvivalent</t>
  </si>
  <si>
    <t xml:space="preserve"> 286540088200</t>
  </si>
  <si>
    <t>Redukcia RAUPIANO Plus RAU-PP (minerálna výstuž) DN 50/40, odhlučnený systém domovej kanalizácie, REHAU alebo ekvivalent</t>
  </si>
  <si>
    <t xml:space="preserve"> 286540089000</t>
  </si>
  <si>
    <t>Redukcia RAUPIANO Plus RAU-PP (minerálna výstuž) DN 160/110, odhlučnený systém domovej kanalizácie, REHAU alebo ekvivalent</t>
  </si>
  <si>
    <t>721/A 2</t>
  </si>
  <si>
    <t xml:space="preserve"> 722172120</t>
  </si>
  <si>
    <t>Potrubie z plastických rúr PP-R D16/2.7 - PN20, polyfúznym zváraním</t>
  </si>
  <si>
    <t xml:space="preserve"> 722172121</t>
  </si>
  <si>
    <t>Potrubie z plastických rúr PP-R D20/3.4 - PN20, polyfúznym zváraním</t>
  </si>
  <si>
    <t xml:space="preserve"> 722172122</t>
  </si>
  <si>
    <t>Potrubie z plastických rúr PP-R D25/4.2 - PN20, polyfúznym zváraním</t>
  </si>
  <si>
    <t xml:space="preserve"> 722172500</t>
  </si>
  <si>
    <t>Montáž kolena PP-R pre vodu DN 16</t>
  </si>
  <si>
    <t xml:space="preserve"> 722172503</t>
  </si>
  <si>
    <t>Montáž kolena PP-R pre vodu DN 20</t>
  </si>
  <si>
    <t xml:space="preserve"> 722172506</t>
  </si>
  <si>
    <t>Montáž kolena PP-R pre vodu DN 25</t>
  </si>
  <si>
    <t xml:space="preserve"> 722181114</t>
  </si>
  <si>
    <t>Ochrana potrubia plstenými pásmi DN 32 a DN 40</t>
  </si>
  <si>
    <t xml:space="preserve"> 722290226</t>
  </si>
  <si>
    <t>Tlaková skúška vodovodného potrubia závitového do DN 50</t>
  </si>
  <si>
    <t xml:space="preserve"> 722172533</t>
  </si>
  <si>
    <t>Montáž T-kusu PP-R pre vodu DN 20</t>
  </si>
  <si>
    <t xml:space="preserve"> 722172536</t>
  </si>
  <si>
    <t>Montáž T-kusu PP-R pre vodu DN 25</t>
  </si>
  <si>
    <t xml:space="preserve"> 722172590</t>
  </si>
  <si>
    <t>Montáž redukcie PP-R pre vodu DN 20</t>
  </si>
  <si>
    <t xml:space="preserve"> 722172593</t>
  </si>
  <si>
    <t>Montáž redukcie PP-R pre vodu DN 25</t>
  </si>
  <si>
    <t xml:space="preserve"> 722172596</t>
  </si>
  <si>
    <t>Montáž redukcie PP-R pre vodu DN 32</t>
  </si>
  <si>
    <t xml:space="preserve"> 722172754</t>
  </si>
  <si>
    <t>Montáž prechodu PP-R plast/kov pre vodu DN 32</t>
  </si>
  <si>
    <t xml:space="preserve"> 722221170</t>
  </si>
  <si>
    <t>Montáž poistného ventilu závitového pre vodu G 1/2</t>
  </si>
  <si>
    <t xml:space="preserve"> 722221175</t>
  </si>
  <si>
    <t>Montáž poistného ventilu závitového pre vodu G 3/4</t>
  </si>
  <si>
    <t xml:space="preserve"> 286540021100</t>
  </si>
  <si>
    <t>Koleno INSTAPLAST PP-R D 16/90°, systém pre rozvod vody a stlačeného vzduchu, PIPELIFE alebo ekvivalent</t>
  </si>
  <si>
    <t xml:space="preserve"> 286540021200</t>
  </si>
  <si>
    <t>Koleno INSTAPLAST PP-R D 20/90°, systém pre rozvod vody a stlačeného vzduchu, PIPELIFE alebo ekvivalent</t>
  </si>
  <si>
    <t xml:space="preserve"> 286540021300</t>
  </si>
  <si>
    <t>Koleno INSTAPLAST PP-R D 25/90°, systém pre rozvod vody a stlačeného vzduchu, PIPELIFE alebo ekvivalent</t>
  </si>
  <si>
    <t xml:space="preserve"> 286540026700</t>
  </si>
  <si>
    <t>T-kus redukovaný INSTAPLAST PP-R D 20/16/20 mm, systém pre rozvod vody a stlačeného vzduchu, PIPELIFE alebo ekvivalent</t>
  </si>
  <si>
    <t xml:space="preserve"> 286540026900</t>
  </si>
  <si>
    <t>T-kus redukovaný INSTAPLAST PP-R D 25/20/25 mm, systém pre rozvod vody a stlačeného vzduchu, PIPELIFE alebo ekvivalent</t>
  </si>
  <si>
    <t xml:space="preserve"> 286540032600</t>
  </si>
  <si>
    <t>Redukcia INSTAPLAST PP-R D 20/16 mm, systém pre rozvod vody a stlačeného vzduchu, PIPELIFE alebo ekvivalent</t>
  </si>
  <si>
    <t xml:space="preserve"> 286540032700</t>
  </si>
  <si>
    <t>Redukcia INSTAPLAST PP-R D 25/20 mm, systém pre rozvod vody a stlačeného vzduchu, PIPELIFE alebo ekvivalent</t>
  </si>
  <si>
    <t xml:space="preserve"> 286540032900</t>
  </si>
  <si>
    <t>Redukcia INSTAPLAST PP-R D 32/25 mm, systém pre rozvod vody a stlačeného vzduchu, PIPELIFE alebo ekvivalent</t>
  </si>
  <si>
    <t xml:space="preserve"> 286540035300</t>
  </si>
  <si>
    <t>Prechodka INSTAPLAST DG PP-R D 32x1 MZV kovový vonkajší závit, systém pre rozvod vody a stlačeného vzduchu, PIPELIFE alebo ekvivalent</t>
  </si>
  <si>
    <t xml:space="preserve"> 551210021400</t>
  </si>
  <si>
    <t>Ventil poistný, 1/2”x4 bar, armatúry pre uzavreté systémy, GIACOMINI alebo ekvivalent</t>
  </si>
  <si>
    <t xml:space="preserve"> 551210021900</t>
  </si>
  <si>
    <t>Ventil poistný, 3/4”x4 bar, armatúry pre uzavreté systémy, GIACOMINI alebo ekvivalent</t>
  </si>
  <si>
    <t>721/A 5</t>
  </si>
  <si>
    <t xml:space="preserve"> 725119308</t>
  </si>
  <si>
    <t>Montáž záchodovej misy keramickej kombinovanej s zvislým odpadom</t>
  </si>
  <si>
    <t>súb.</t>
  </si>
  <si>
    <t xml:space="preserve"> 725129210</t>
  </si>
  <si>
    <t>Montáž pisoáru keramického s automatickým splachovaním</t>
  </si>
  <si>
    <t xml:space="preserve"> 725219401</t>
  </si>
  <si>
    <t>Montáž umývadla keramického na skrutky do muriva, bez výtokovej armatúry</t>
  </si>
  <si>
    <t xml:space="preserve"> 725291113</t>
  </si>
  <si>
    <t>Montaž doplnkov zariadení kúpeľní a záchodov, drobné predmety (držiak na WC-papier, mydelnička)</t>
  </si>
  <si>
    <t xml:space="preserve"> 725291114</t>
  </si>
  <si>
    <t>Montáž doplnkov zariadení kúpeľní a záchodov, madlá</t>
  </si>
  <si>
    <t xml:space="preserve"> 725829201</t>
  </si>
  <si>
    <t>Montáž batérie umývadlovej a drezovej nástennej pákovej alebo klasickej s mechanickým ovládaním</t>
  </si>
  <si>
    <t>HZS/HZS</t>
  </si>
  <si>
    <t xml:space="preserve"> HZS000113</t>
  </si>
  <si>
    <t>Stavebno montážne práce náročné ucelené - odborné, tvorivé remeselné (Tr. 3) v rozsahu viac ako 8 hodín</t>
  </si>
  <si>
    <t xml:space="preserve"> 725190000</t>
  </si>
  <si>
    <t>Montáž pisoárovej deliacej steny plastovej</t>
  </si>
  <si>
    <t xml:space="preserve"> 551450003700</t>
  </si>
  <si>
    <t>Batéria umývadlová stojanková páková Cubito, rozmer 226x136 mm, s click-clack odpadom, pre umývadlové misy, chróm, JIKA alebo ekvivalent</t>
  </si>
  <si>
    <t xml:space="preserve"> 552280013100</t>
  </si>
  <si>
    <t>Držiak na WC kefu PURE, 90x90x390 mm, chróm, sklo, JIKA alebo ekvivalent</t>
  </si>
  <si>
    <t xml:space="preserve"> 552280013200</t>
  </si>
  <si>
    <t>Držiak toaletného papiera BASIC, 180x80x40 mm, chróm, JIKA alebo ekvivalent</t>
  </si>
  <si>
    <t xml:space="preserve"> 552280013900</t>
  </si>
  <si>
    <t>Dávkovač tekutého mydla GENERIC, 120x80x190 mm, chróm, JIKA alebo ekvivalent</t>
  </si>
  <si>
    <t xml:space="preserve"> 552380011600</t>
  </si>
  <si>
    <t>Madlo nerezové toaletné UNIVERSUM sklopné, s držiakom toaletného papiera, dĺžka 834 mm, JIKA alebo ekvivalent</t>
  </si>
  <si>
    <t xml:space="preserve"> 554950000100</t>
  </si>
  <si>
    <t>Pisoárová deliaca stena, 760x420x70 mm, plastová, biela, GEBERIT alebo ekvivalent</t>
  </si>
  <si>
    <t xml:space="preserve"> 642110000100a</t>
  </si>
  <si>
    <t>Umývadlo keramické</t>
  </si>
  <si>
    <t xml:space="preserve"> 642340001225</t>
  </si>
  <si>
    <t>Kombinované WC keramické, zvislý odpad, vrátane inštalačnej sady, JIKA alebo ekvivalent</t>
  </si>
  <si>
    <t xml:space="preserve"> 642510000400</t>
  </si>
  <si>
    <t>Pisoár so senzorom GOLEM, rozmer 305x340x535 mm, vrátane sifónu, keramika, JIKA alebo ekvivalent</t>
  </si>
  <si>
    <t>Objekt Elektroinštalácia a bleskozvod</t>
  </si>
  <si>
    <t xml:space="preserve"> </t>
  </si>
  <si>
    <t>M-46 MONTÁŽE ZEMNÝCH PRÁC</t>
  </si>
  <si>
    <t xml:space="preserve"> 354410003400</t>
  </si>
  <si>
    <t>Svorka FeZn spojovacia označenie SS 2 skrutky s príložkou</t>
  </si>
  <si>
    <t xml:space="preserve"> HZS060</t>
  </si>
  <si>
    <t>Dozbrojenie hlavného rozvádzača v objekte vrátane montážneho materiílu</t>
  </si>
  <si>
    <t>921/M21</t>
  </si>
  <si>
    <t xml:space="preserve"> 210010301</t>
  </si>
  <si>
    <t>Krabica prístrojová bez zapojenia (1901, KP 68, KZ 3)</t>
  </si>
  <si>
    <t xml:space="preserve"> 210010306</t>
  </si>
  <si>
    <t>Krabica prístrojová KU 68/71 L1, KU 68 LA/1, do dutých stien,bez zapojenia</t>
  </si>
  <si>
    <t xml:space="preserve"> 210010321</t>
  </si>
  <si>
    <t>Krabica (1903, KR 68) odbočná s viečkom, svorkovnicou vrátane zapojenia, kruhová</t>
  </si>
  <si>
    <t xml:space="preserve"> 210020303</t>
  </si>
  <si>
    <t>Káblový žľab Mars alebo ekvivalent, pozink. vrátane príslušenstva, 62/50 mm vrátane veka a podpery</t>
  </si>
  <si>
    <t xml:space="preserve"> 210020309</t>
  </si>
  <si>
    <t>Káblový žľab Mars alebo ekvivalent, pozink. vrátane príslušenstva, 250/50 mm vrátane veka a podpery</t>
  </si>
  <si>
    <t xml:space="preserve"> 210020951</t>
  </si>
  <si>
    <t>Výstražná a označovacia tabuľka vrátane montáže, smaltovaná, formát A3 - A4</t>
  </si>
  <si>
    <t xml:space="preserve"> 210110041</t>
  </si>
  <si>
    <t>Spínač polozapustený a zapustený vrátane zapojenia jednopólový - radenie 1</t>
  </si>
  <si>
    <t xml:space="preserve"> 210111011</t>
  </si>
  <si>
    <t>Domová zásuvka polozapustená alebo zapustená vrátane zapojenia 10/16 A 250 V 2P + Z</t>
  </si>
  <si>
    <t xml:space="preserve"> 210111012</t>
  </si>
  <si>
    <t>Domová zásuvka polozapustená alebo zapustená, 10/16 A 250 V 2P + Z 2 x zapojenie</t>
  </si>
  <si>
    <t xml:space="preserve"> 210190001</t>
  </si>
  <si>
    <t>Montáž oceľoplechovej rozvodnice do váhy 20 kg</t>
  </si>
  <si>
    <t xml:space="preserve"> 210190002</t>
  </si>
  <si>
    <t>Montáž oceľoplechovej rozvodnice do váhy 50 kg</t>
  </si>
  <si>
    <t xml:space="preserve"> 210201080</t>
  </si>
  <si>
    <t>Zapojenie svietidla IP20, stropného - nástenného LED</t>
  </si>
  <si>
    <t xml:space="preserve"> 210220001</t>
  </si>
  <si>
    <t>Uzemňovacie vedenie na povrchu FeZn drôt zvodový O 8-10</t>
  </si>
  <si>
    <t xml:space="preserve"> 210220020</t>
  </si>
  <si>
    <t>Uzemňovacie vedenie v zemi FeZn vrátane izolácie spojov</t>
  </si>
  <si>
    <t xml:space="preserve"> 210220104</t>
  </si>
  <si>
    <t>Podpery vedenia FeZn na plechové strechy PV23-24</t>
  </si>
  <si>
    <t xml:space="preserve"> 210220107</t>
  </si>
  <si>
    <t>Podpery vedenia FeZn PV17 na zateplené fasády</t>
  </si>
  <si>
    <t xml:space="preserve"> 210220111</t>
  </si>
  <si>
    <t>Podpery vedenia FeZn na hrebeň strechy PV16</t>
  </si>
  <si>
    <t xml:space="preserve"> 210220220</t>
  </si>
  <si>
    <t>Držiak zachytávacej tyče FeZn DJ1-8</t>
  </si>
  <si>
    <t xml:space="preserve"> 210220241</t>
  </si>
  <si>
    <t>Svorka FeZn krížová SK a diagonálna krížová DKS</t>
  </si>
  <si>
    <t xml:space="preserve"> 210220243</t>
  </si>
  <si>
    <t>Svorka FeZn spojovacia SS</t>
  </si>
  <si>
    <t xml:space="preserve"> 210220246</t>
  </si>
  <si>
    <t>Svorka FeZn na odkvapový žľab SO</t>
  </si>
  <si>
    <t xml:space="preserve"> 210220247</t>
  </si>
  <si>
    <t>Svorka FeZn skúšobná SZ</t>
  </si>
  <si>
    <t xml:space="preserve"> 210220249</t>
  </si>
  <si>
    <t>Svorka FeZn na odkvapové potrubie ST10-11, SU a SUP</t>
  </si>
  <si>
    <t xml:space="preserve"> 210220252</t>
  </si>
  <si>
    <t>Svorka FeZn odbočovacia spojovacia SR01-02</t>
  </si>
  <si>
    <t xml:space="preserve"> 210220253</t>
  </si>
  <si>
    <t>Svorka FeZn uzemňovacia SR03</t>
  </si>
  <si>
    <t xml:space="preserve"> 210220262</t>
  </si>
  <si>
    <t>Ochranná rúrka FeZn OR</t>
  </si>
  <si>
    <t xml:space="preserve"> 210220263</t>
  </si>
  <si>
    <t>Držiak ochrannej rúrky FeZn DOR</t>
  </si>
  <si>
    <t xml:space="preserve"> 210220301</t>
  </si>
  <si>
    <t>Ochranné pospájanie v práčovniach, kúpeľniach, pevne uložené Cu 4-16mm2</t>
  </si>
  <si>
    <t xml:space="preserve"> 210220800</t>
  </si>
  <si>
    <t>Uzemňovacie vedenie na povrchu  AlMgSi  drôt zvodový O 8-10</t>
  </si>
  <si>
    <t xml:space="preserve"> 210220831</t>
  </si>
  <si>
    <t>Zachytávacia tyč zliatina AlMgSi bez osadenia a s osadením JP10-20</t>
  </si>
  <si>
    <t xml:space="preserve"> 210220841</t>
  </si>
  <si>
    <t>Ochranná strieška AlMgSi</t>
  </si>
  <si>
    <t xml:space="preserve"> 210201346</t>
  </si>
  <si>
    <t>Zapojenie svietidla IP66, LED, priemyselné závesného</t>
  </si>
  <si>
    <t xml:space="preserve"> 210872120</t>
  </si>
  <si>
    <t>Kábel signálny uložený pevne JYTY 250 V 2x1</t>
  </si>
  <si>
    <t xml:space="preserve"> 210881075</t>
  </si>
  <si>
    <t>Kábel bezhalogénový, medený uložený pevne N2XH 0,6/1,0 kV  3x1,5</t>
  </si>
  <si>
    <t xml:space="preserve"> 210881076</t>
  </si>
  <si>
    <t>Kábel bezhalogénový, medený uložený pevne N2XH 0,6/1,0 kV  3x2,5</t>
  </si>
  <si>
    <t xml:space="preserve"> 210881078</t>
  </si>
  <si>
    <t>Kábel bezhalogénový, medený uložený pevne N2XH 0,6/1,0 kV  3x6</t>
  </si>
  <si>
    <t xml:space="preserve"> 210881101</t>
  </si>
  <si>
    <t>Kábel bezhalogénový, medený uložený pevne N2XH 0,6/1,0 kV  5x2,5</t>
  </si>
  <si>
    <t xml:space="preserve"> 341110012201</t>
  </si>
  <si>
    <t>Vodič medený H07Z-U 4 mm2 zelenožltý</t>
  </si>
  <si>
    <t xml:space="preserve"> 341110012501</t>
  </si>
  <si>
    <t>Vodič medený H07Z-K 16 mm2 zelenožltý</t>
  </si>
  <si>
    <t xml:space="preserve"> 341610014301</t>
  </si>
  <si>
    <t>Kábel medený bezhalogenový N2XH-O 3x1,5 mm2</t>
  </si>
  <si>
    <t xml:space="preserve"> 341610014302</t>
  </si>
  <si>
    <t>Kábel medený bezhalogenový N2XH-J 3x1,5 mm2</t>
  </si>
  <si>
    <t xml:space="preserve"> 341610014402</t>
  </si>
  <si>
    <t>Kábel medený bezhalogenový N2XH-J 3x2,5 mm2</t>
  </si>
  <si>
    <t xml:space="preserve"> 341610014600</t>
  </si>
  <si>
    <t>Kábel medený bezhalogenový N2XH 3x6 mm2</t>
  </si>
  <si>
    <t xml:space="preserve"> 341610016900</t>
  </si>
  <si>
    <t>Kábel medený bezhalogenový N2XH-J 5x2,5 mm2</t>
  </si>
  <si>
    <t xml:space="preserve"> 341610017100</t>
  </si>
  <si>
    <t>Kábel medený bezhalogenový N2XH-J 5x6 mm2</t>
  </si>
  <si>
    <t xml:space="preserve"> 345340004500</t>
  </si>
  <si>
    <t>Prístroj spínača 3558-A01340 1,1So</t>
  </si>
  <si>
    <t xml:space="preserve"> 345350001500</t>
  </si>
  <si>
    <t>Kryt spínača TANGO  tlačidlový 3558A-A651 B, ABB alebo ekvivalent</t>
  </si>
  <si>
    <t xml:space="preserve"> 345350002300</t>
  </si>
  <si>
    <t xml:space="preserve">Rámček TANGO 1-násobný 3901A-B10 B biely, ABB </t>
  </si>
  <si>
    <t xml:space="preserve"> 345410000400</t>
  </si>
  <si>
    <t>Krabica odbočná z PVC s viečkom pod omietku KO 125 E, šxvxh 150x150x77 mm, KOPOS alebo ekvivalent</t>
  </si>
  <si>
    <t xml:space="preserve"> 345410002600</t>
  </si>
  <si>
    <t>Krabica univerzálna z PVC s viečkom a svorkovnicou pod omietku KU 68-1903, Dxh 73x42 mm, KOPOS alebo ekvivalent</t>
  </si>
  <si>
    <t xml:space="preserve"> 345410010700</t>
  </si>
  <si>
    <t>Krabica univerzálna z PVC do dutých stien KL 68 L/1, Dxh 79x50 mm, KOPOS alebo ekvivalent</t>
  </si>
  <si>
    <t xml:space="preserve"> 345410014890</t>
  </si>
  <si>
    <t>Krabica prístrojová bezhalogénová z PVC čierna KP 68/2HF FA, Dxh 73x30 mm, KOPOS alebo ekvivalent</t>
  </si>
  <si>
    <t xml:space="preserve"> 345510001900</t>
  </si>
  <si>
    <t>Zásuvka ŠTANDARD 4FN 15037 BM jednoduchá, TESLA alebo ekvivalent</t>
  </si>
  <si>
    <t xml:space="preserve"> 345510005100</t>
  </si>
  <si>
    <t>Zásuvka 5514-2235, dvojpólová, dvojnásobne chránená, polozapustená 10/16 A, štvorcové viečko</t>
  </si>
  <si>
    <t xml:space="preserve"> 345610005100</t>
  </si>
  <si>
    <t>Svorkovnica ekvipotencionálna z PP biela EPS 2 XX, šxvxh 126x50x60 mm, KOPOS alebo ekvivalent</t>
  </si>
  <si>
    <t xml:space="preserve"> 345710009100</t>
  </si>
  <si>
    <t>Rúrka ohybná vlnitá pancierová PVC-U, FXP DN 20</t>
  </si>
  <si>
    <t xml:space="preserve"> 345710009300</t>
  </si>
  <si>
    <t>Rúrka ohybná vlnitá pancierová PVC-U, FXP DN 32</t>
  </si>
  <si>
    <t xml:space="preserve"> 345750008600</t>
  </si>
  <si>
    <t>Žlab káblový MARS alebo ekvivalent 62x50 mm</t>
  </si>
  <si>
    <t xml:space="preserve"> 345750008900</t>
  </si>
  <si>
    <t>Žlab káblový MARS alebo ekvivalent 250x50 mm</t>
  </si>
  <si>
    <t xml:space="preserve"> 345750011200</t>
  </si>
  <si>
    <t>Kryt káblového žľabu MARS alebo ekvivalent 62 mm</t>
  </si>
  <si>
    <t xml:space="preserve"> 345750011800</t>
  </si>
  <si>
    <t>Kryt káblového žľabu MARS alebo ekvivalent 250 mm</t>
  </si>
  <si>
    <t xml:space="preserve"> 345750012500</t>
  </si>
  <si>
    <t>Koleno 90° pre káblový žlab MARS alebo ekvivalent 62x50 mm</t>
  </si>
  <si>
    <t xml:space="preserve"> 345750012800</t>
  </si>
  <si>
    <t>Koleno 90° pre káblový žlab MARS alebo ekvivalent 250x50 mm</t>
  </si>
  <si>
    <t xml:space="preserve"> 345750016900</t>
  </si>
  <si>
    <t>Koleno vonkajšie pre káblový žlab MARS alebo ekvivalent 62x50 mm</t>
  </si>
  <si>
    <t xml:space="preserve"> 345750017200</t>
  </si>
  <si>
    <t>Koleno vonkajšie pre káblový žlab MARS alebo ekvivalent 250x50 mm</t>
  </si>
  <si>
    <t xml:space="preserve"> 345750019100</t>
  </si>
  <si>
    <t>Koleno vnútorné pre káblový žlab MARS alebo ekvivalent 62x50 mm</t>
  </si>
  <si>
    <t xml:space="preserve"> 345750019400</t>
  </si>
  <si>
    <t>Koleno vnútorné pre káblový žlab MARS alebo ekvivalent 250x50 mm</t>
  </si>
  <si>
    <t xml:space="preserve"> 345750025800</t>
  </si>
  <si>
    <t>Kryt kolena 90° pre káblové žlaby MARS alebo ekvivalent 62 mm</t>
  </si>
  <si>
    <t xml:space="preserve"> 345750026400</t>
  </si>
  <si>
    <t>Kryt kolena 90° pre káblové žlaby MARS alebo ekvivalent 250 mm</t>
  </si>
  <si>
    <t xml:space="preserve"> 345750027800</t>
  </si>
  <si>
    <t>Kryt vonkajšieho kolena pre káblové žlaby MARS alebo ekvivalent 62x50 mm</t>
  </si>
  <si>
    <t xml:space="preserve"> 345750028400</t>
  </si>
  <si>
    <t>Kryt vonkajšieho kolena pre káblové žlaby MARS alebo ekvivalent  250x50 mm</t>
  </si>
  <si>
    <t xml:space="preserve"> 345750029500</t>
  </si>
  <si>
    <t>Kryt vnútorného kolena pre káblové žlaby MARS alebo ekvivalent 62x50 mm</t>
  </si>
  <si>
    <t xml:space="preserve"> 345750030100</t>
  </si>
  <si>
    <t>Kryt vnútorného kolena pre káblové žlaby MARS alebo ekvivalent 250x50 mm</t>
  </si>
  <si>
    <t xml:space="preserve"> 345750031400</t>
  </si>
  <si>
    <t>T-kus pre káblový žlab MARS alebo ekvivalent 3x62x50 mm</t>
  </si>
  <si>
    <t xml:space="preserve"> 345750034200</t>
  </si>
  <si>
    <t>Kryt T-kus pre káblový žlab MARS alebo ekvivalent 3x62 mm</t>
  </si>
  <si>
    <t xml:space="preserve"> 345750042800</t>
  </si>
  <si>
    <t>Nosník pre káblový žlab MARS alebo ekvivalent 62 mm</t>
  </si>
  <si>
    <t xml:space="preserve"> 345750043200</t>
  </si>
  <si>
    <t>Nosník pre káblový žlab MARS  alebo ekvivalent 250 mm</t>
  </si>
  <si>
    <t xml:space="preserve"> 345750044300</t>
  </si>
  <si>
    <t>Záves v tvare U pre káblový žlab MARS alebo ekvivalent  62 mm</t>
  </si>
  <si>
    <t xml:space="preserve"> 345750044800</t>
  </si>
  <si>
    <t>Záves v tvare U pre káblový žlab MARS alebo ekvivalent 250 mm</t>
  </si>
  <si>
    <t xml:space="preserve"> 345750047600</t>
  </si>
  <si>
    <t>Spojka pre káblový žlab MARS alebo ekvivalent  50 mm</t>
  </si>
  <si>
    <t>Spojka pre káblový žlab MARS alebo ekvivalent 50 mm</t>
  </si>
  <si>
    <t xml:space="preserve"> 345750050900</t>
  </si>
  <si>
    <t>Zakončenie žľabu MARS alebo ekvivalent 62x50 mm</t>
  </si>
  <si>
    <t xml:space="preserve"> 345750051200</t>
  </si>
  <si>
    <t>Zakončenie žľabu MARS 2alebo ekvivalent 50x50 mm</t>
  </si>
  <si>
    <t xml:space="preserve"> 345750053100</t>
  </si>
  <si>
    <t>Držiak stropný pre káblový žlab MARS alebo ekvivalent</t>
  </si>
  <si>
    <t xml:space="preserve"> 345750053900</t>
  </si>
  <si>
    <t>Závitová tyč pre káblový žlab MARS alebo ekvivalent M8 (1000 mm)</t>
  </si>
  <si>
    <t xml:space="preserve"> 345750054000</t>
  </si>
  <si>
    <t>Závitová tyč pre káblový žlab MARS alebo ekvivalent M10 (1000 mm)</t>
  </si>
  <si>
    <t xml:space="preserve"> 345750054100</t>
  </si>
  <si>
    <t>Pružný uzáver krytu pre káblový žlab MARS alebo ekvivalent</t>
  </si>
  <si>
    <t xml:space="preserve"> 345750054200</t>
  </si>
  <si>
    <t>Upínka krytu pre káblový žlab MARS alebo ekvivalent</t>
  </si>
  <si>
    <t xml:space="preserve"> 345750054400</t>
  </si>
  <si>
    <t>Spojovacia sada pre káblový žlab MARS alebo ekvivalent M6</t>
  </si>
  <si>
    <t xml:space="preserve"> 348320001001</t>
  </si>
  <si>
    <t>Svietidlo B - lineárne priemyselné s LED s opálovým krytom, 230V/50Hz, 34W, 4200lm, 4000K, IP68, IK08</t>
  </si>
  <si>
    <t xml:space="preserve"> 348320001201</t>
  </si>
  <si>
    <t>Svietidlo A - vstavné s LED, 600x600mm s opálovým krytom, 230V/50Hz, 32W, 4000lm, 4000K, IP20</t>
  </si>
  <si>
    <t xml:space="preserve"> 348320001202</t>
  </si>
  <si>
    <t>Svietidlo B - stropné s LED s opálovým krytom, 230V/50Hz, 18W, 1800lm, 4000K, IP44, IK08</t>
  </si>
  <si>
    <t xml:space="preserve"> 354410000600</t>
  </si>
  <si>
    <t>Svorka FeZn odbočovacia spojovacia označenie SR 02 (M8)</t>
  </si>
  <si>
    <t xml:space="preserve"> 354410000900</t>
  </si>
  <si>
    <t>Svorka FeZn uzemňovacia označenie SR 03 A</t>
  </si>
  <si>
    <t xml:space="preserve"> 354410002500</t>
  </si>
  <si>
    <t>Svorka FeZn krížová označenie SK</t>
  </si>
  <si>
    <t xml:space="preserve"> 354410004200</t>
  </si>
  <si>
    <t>Svorka FeZn odkvapová označenie SO</t>
  </si>
  <si>
    <t xml:space="preserve"> 354410004300</t>
  </si>
  <si>
    <t>Svorka FeZn skúšobná označenie SZ</t>
  </si>
  <si>
    <t xml:space="preserve"> 354410005600</t>
  </si>
  <si>
    <t>Svorka FeZn D=50-140 mm na potrubie označenie ST 10</t>
  </si>
  <si>
    <t xml:space="preserve"> 354410024000</t>
  </si>
  <si>
    <t>Držiak FeZn dolný zachytávacej tyče na krov označenie DJ 4 d</t>
  </si>
  <si>
    <t xml:space="preserve"> 354410024100</t>
  </si>
  <si>
    <t>Držiak FeZn horný zachytávacej tyče na krov označenie DJ 4 h</t>
  </si>
  <si>
    <t xml:space="preserve"> 354410024900</t>
  </si>
  <si>
    <t>Strieška FeZn ochranná horná označenie OS 01</t>
  </si>
  <si>
    <t xml:space="preserve"> 354410025100</t>
  </si>
  <si>
    <t>Strieška FeZn ochranná spodná označenie OS 04</t>
  </si>
  <si>
    <t xml:space="preserve"> 354410030500</t>
  </si>
  <si>
    <t>Tyč zachytávacia zliatina AlMgSi označenie JP 15 Al</t>
  </si>
  <si>
    <t xml:space="preserve"> 354410033800</t>
  </si>
  <si>
    <t>Podpera vedenia FeZn na hrebeň strechy označenie PV 16</t>
  </si>
  <si>
    <t xml:space="preserve"> 354410034300</t>
  </si>
  <si>
    <t>Podpera vedenia FeZn na zateplené fasády označenie PV 17-4</t>
  </si>
  <si>
    <t xml:space="preserve"> 354410037300</t>
  </si>
  <si>
    <t>Podpera vedenia FeZn na plechové strechy označenie PV 23</t>
  </si>
  <si>
    <t xml:space="preserve"> 354410037400</t>
  </si>
  <si>
    <t>Podpera vedenia FeZn na plechové strechy označenie PV 23 vytočená</t>
  </si>
  <si>
    <t xml:space="preserve"> 354410053500</t>
  </si>
  <si>
    <t>Rúrka ochranná FeZn označenie OT</t>
  </si>
  <si>
    <t xml:space="preserve"> 354410054600</t>
  </si>
  <si>
    <t>Držiak FeZn ochrannéj trubky označenie DOT</t>
  </si>
  <si>
    <t xml:space="preserve"> 354410054800</t>
  </si>
  <si>
    <t>Drôt bleskozvodový FeZn, d 10 mm</t>
  </si>
  <si>
    <t xml:space="preserve"> 354410058800</t>
  </si>
  <si>
    <t>Pásovina uzemňovacia FeZn 30 x 4 mm</t>
  </si>
  <si>
    <t xml:space="preserve"> 354410064200</t>
  </si>
  <si>
    <t>Drôt bleskozvodový zliatina AlMgSi, d 8 mm, Al</t>
  </si>
  <si>
    <t xml:space="preserve"> 354410064700</t>
  </si>
  <si>
    <t>Štítok orientačný na zvody 0</t>
  </si>
  <si>
    <t xml:space="preserve"> 354410064800</t>
  </si>
  <si>
    <t>Štítok orientačný na zvody 1</t>
  </si>
  <si>
    <t xml:space="preserve"> 354410064900</t>
  </si>
  <si>
    <t>Štítok orientačný na zvody 2</t>
  </si>
  <si>
    <t xml:space="preserve"> 354410065000</t>
  </si>
  <si>
    <t>Štítok orientačný na zvody 3</t>
  </si>
  <si>
    <t xml:space="preserve"> 354410065100</t>
  </si>
  <si>
    <t>Štítok orientačný na zvody 4</t>
  </si>
  <si>
    <t xml:space="preserve"> 354410065200</t>
  </si>
  <si>
    <t>Štítok orientačný na zvody 5</t>
  </si>
  <si>
    <t xml:space="preserve"> 354410065300</t>
  </si>
  <si>
    <t>Štítok orientačný na zvody 6-9</t>
  </si>
  <si>
    <t xml:space="preserve"> 354410065400</t>
  </si>
  <si>
    <t>Štítok orientačný na zvody 7</t>
  </si>
  <si>
    <t xml:space="preserve"> 354410065500</t>
  </si>
  <si>
    <t>Štítok orientačný na zvody 8</t>
  </si>
  <si>
    <t xml:space="preserve"> 548230000400</t>
  </si>
  <si>
    <t>Výstražná značka (Text: Pri búrke je zakázané zdržiavať sa vo vzdialenosti menšej ako 3m  v okolí budovy alebo podobného významu)</t>
  </si>
  <si>
    <t xml:space="preserve"> ET2201907001</t>
  </si>
  <si>
    <t xml:space="preserve">Rozvádzač RP - rozvádzač nájomnej jednotky, kompletne vystrojená skrinka pod omietku, vyrobená v zmysle dokumentácie, vrátane výrobnej dokumentácie (skrinka 8-mod., 1x hl. vypínač </t>
  </si>
  <si>
    <t xml:space="preserve"> ET2201907002</t>
  </si>
  <si>
    <t>Rozvádzač RS - rozvádzač spol.spoteby, kompletne vystrojená skriňa pod omietku, vyrobená v zmysle dokumentácie, vrátane výrobnej dokumentácie (skriňa 96TE., In=25A, Un=400V, SPD 2,</t>
  </si>
  <si>
    <t xml:space="preserve"> KPE000000004</t>
  </si>
  <si>
    <t>Kábel pevný bezhalogénový J-H(ST)H 1x2x0,8</t>
  </si>
  <si>
    <t>R/R 0</t>
  </si>
  <si>
    <t xml:space="preserve"> 210881103</t>
  </si>
  <si>
    <t>Kábel bezhalogénový, medený uložený pevne N2XH 0,6/1,0 kV  5x6</t>
  </si>
  <si>
    <t>P/PE</t>
  </si>
  <si>
    <t xml:space="preserve"> 210010025</t>
  </si>
  <si>
    <t>Rúrka ohybná elektroinštalačná z PVC typ FXP 20, uložená pevne</t>
  </si>
  <si>
    <t xml:space="preserve"> 210010027</t>
  </si>
  <si>
    <t>Rúrka ohybná elektroinštalačná z PVC typ FXP 32, uložená pevne</t>
  </si>
  <si>
    <t xml:space="preserve"> 210220031</t>
  </si>
  <si>
    <t>Ekvipotenciálna svorkovnica EPS 2 v krabici KO 125 E</t>
  </si>
  <si>
    <t xml:space="preserve"> 210220050</t>
  </si>
  <si>
    <t>Označenie zvodov číselnými štítkami</t>
  </si>
  <si>
    <t xml:space="preserve"> HZS001</t>
  </si>
  <si>
    <t>Revízie</t>
  </si>
  <si>
    <t>946/M46</t>
  </si>
  <si>
    <t xml:space="preserve"> 460200164</t>
  </si>
  <si>
    <t>Hĺbenie káblovej ryhy ručne 35 cm širokej a 80 cm hlbokej, v zemine triedy 4</t>
  </si>
  <si>
    <t xml:space="preserve"> 460560164</t>
  </si>
  <si>
    <t>Ručný zásyp nezap. káblovej ryhy bez zhutn. zeminy, 35 cm širokej, 80 cm hlbokej v zemine tr. 4</t>
  </si>
  <si>
    <t xml:space="preserve"> 460620014</t>
  </si>
  <si>
    <t>Proviz. úprava terénu v zemine tr. 4, aby nerovnosti terénu neboli väčšie ako 2 cm od vodor.hladiny</t>
  </si>
  <si>
    <t>Objekt Spevnené plochy</t>
  </si>
  <si>
    <t xml:space="preserve"> 167101101</t>
  </si>
  <si>
    <t>Nakladanie neuľahnutého výkopku z hornín tr.1-4 do 100 m3</t>
  </si>
  <si>
    <t xml:space="preserve"> 113107112</t>
  </si>
  <si>
    <t>Odstránenie krytu v ploche do 200 m2 z kameniva ťaženého, hr.100 do 200 mm,  -0,24000t</t>
  </si>
  <si>
    <t>231/A 2</t>
  </si>
  <si>
    <t xml:space="preserve"> 180406111</t>
  </si>
  <si>
    <t>Založenie trávnika parkového mačinovaním v rovine alebo na svahu do 1:5</t>
  </si>
  <si>
    <t xml:space="preserve"> 113154140</t>
  </si>
  <si>
    <t>Frézovanie bet. podkladu alebo krytu bez prek., plochy do 500 m2, pruh š. do 0,5 m, hr. 100 mm  0,254 t</t>
  </si>
  <si>
    <t xml:space="preserve"> 005720001500</t>
  </si>
  <si>
    <t>Osivá tráv - výber trávových semien</t>
  </si>
  <si>
    <t xml:space="preserve"> 274362021</t>
  </si>
  <si>
    <t>Výstuž základových pásov zo zvár. sietí KARI</t>
  </si>
  <si>
    <t xml:space="preserve"> 311321823</t>
  </si>
  <si>
    <t>Príplatok za pohľadový betón nadzákladových múrov triedy SB 3</t>
  </si>
  <si>
    <t xml:space="preserve"> 573111113</t>
  </si>
  <si>
    <t>Postrek asfaltový infiltračný s posypom kamenivom z asfaltu cestného v množstve 1,50 kg/m2</t>
  </si>
  <si>
    <t xml:space="preserve"> 567124215</t>
  </si>
  <si>
    <t>Podklad z podkladového betónu PB II tr. C 16/20 hr. 150 mm</t>
  </si>
  <si>
    <t xml:space="preserve"> 577144311</t>
  </si>
  <si>
    <t>Asfaltový betón vrstva obrusná alebo ložná AC 16 v pruhu š. do 3 m z nemodifik. asfaltu tr. I, po zhutnení hr. 50 mm</t>
  </si>
  <si>
    <t xml:space="preserve"> 915701112</t>
  </si>
  <si>
    <t>Zhotovenie vodorov. značenia z náterových hmôt hr. 2,5 až 3 mm - deliace čiary</t>
  </si>
  <si>
    <t xml:space="preserve"> 919735112</t>
  </si>
  <si>
    <t>Rezanie existujúceho asfaltového krytu alebo podkladu hĺbky nad 50 do 100 mm</t>
  </si>
  <si>
    <t xml:space="preserve"> 914001211</t>
  </si>
  <si>
    <t>Montáž cestnej zvislej dopravnej značky základnej veľkosti do 1 m2 objímkami na stĺpiky alebo konzoly</t>
  </si>
  <si>
    <t xml:space="preserve"> 916361112</t>
  </si>
  <si>
    <t>Osadenie cestného obrubníka betónového ležatého do lôžka z betónu prostého tr. C 16/20 s bočnou oporou</t>
  </si>
  <si>
    <t xml:space="preserve"> 404410211400</t>
  </si>
  <si>
    <t>Kompletná dopravná značka základného rozmeru 900 mm vrátane podstavca a stĺpa</t>
  </si>
  <si>
    <t xml:space="preserve"> 592170000700</t>
  </si>
  <si>
    <t>Obrubník PREMAC alebo ekvivalent prechodový ľavý, lxšxv 1000x200(150)x150(260) mm</t>
  </si>
  <si>
    <t xml:space="preserve"> 592170000800</t>
  </si>
  <si>
    <t>Obrubník PREMAC alebo ekvivalent prechodový pravý, lxšxv 1000x200(150)x150(260) mm</t>
  </si>
  <si>
    <t xml:space="preserve"> 592170002100</t>
  </si>
  <si>
    <t>Obrubník PREMAC alebo ekvivalent cestný, lxšxv 1000x100x200 mm, skosenie 15/15 mm</t>
  </si>
  <si>
    <t xml:space="preserve"> 592170002400</t>
  </si>
  <si>
    <t>Obrubník PREMAC alebo ekvivalent cestný nábehový, lxšxv 1000x200x150(100) mm</t>
  </si>
  <si>
    <t xml:space="preserve"> 998225111</t>
  </si>
  <si>
    <t>Presun hmôt pre pozemnú komunikáciu a letisko s krytom asfaltovým akejkoľvek dĺžky objektu</t>
  </si>
  <si>
    <t xml:space="preserve"> 767163R</t>
  </si>
  <si>
    <t>Montáž zábradlia oceľového na múrik skrutkovaním</t>
  </si>
  <si>
    <t xml:space="preserve"> 767914830a</t>
  </si>
  <si>
    <t>Demontáž oplotenia na oceľové stĺpiky, výšky nad 1 do 2 m,  -0,00900t</t>
  </si>
  <si>
    <t xml:space="preserve"> 5535200019R</t>
  </si>
  <si>
    <t>Zábradlie oceľové znížené mmcité LOTLIMIT SL503 alebo ekvivalent kotvené pohladovými skrutkami</t>
  </si>
  <si>
    <t>Objekt Dažďová kanalizácia</t>
  </si>
  <si>
    <t xml:space="preserve"> 113107132</t>
  </si>
  <si>
    <t>Odstránenie krytu v ploche do 200 m2 z betónu prostého, hr. vrstvy 150 do 300 mm,  -0,50000t</t>
  </si>
  <si>
    <t xml:space="preserve"> 113107144</t>
  </si>
  <si>
    <t>Odstránenie krytu asfaltového v ploche do 200 m2, hr. nad 150 do 200 mm,  -0,45000t</t>
  </si>
  <si>
    <t>271/A 3</t>
  </si>
  <si>
    <t xml:space="preserve"> 831263195</t>
  </si>
  <si>
    <t>Príplatok k cene za zriadenie kanalizačnej prípojky DN od 100 do 300 mm</t>
  </si>
  <si>
    <t xml:space="preserve"> 871274002</t>
  </si>
  <si>
    <t>Montáž kanalizačného PP potrubia hladkého plnostenného SN 10 DN 125</t>
  </si>
  <si>
    <t xml:space="preserve"> 877274002</t>
  </si>
  <si>
    <t>Montáž kanalizačného PP kolena DN 125</t>
  </si>
  <si>
    <t xml:space="preserve"> 877274026</t>
  </si>
  <si>
    <t>Montáž kanalizačnej PP odbočky DN 125</t>
  </si>
  <si>
    <t xml:space="preserve"> 87731513R</t>
  </si>
  <si>
    <t>Výrez a montáž odbočnej tvarovky na potrubí z kanalizačných rúr z tvrdého PVC DN 125 - napojenie na exist. kanalizáciu</t>
  </si>
  <si>
    <t xml:space="preserve"> 8923110R</t>
  </si>
  <si>
    <t>Skúška tesnosti kanalizácie D 125</t>
  </si>
  <si>
    <t xml:space="preserve"> 286140000800</t>
  </si>
  <si>
    <t>Rúra KG 2000 PP, SN 10, DN 125 dĺ. 5 m hladká pre gravitačnú kanalizáciu, WAVIN alebo ekvivalent</t>
  </si>
  <si>
    <t xml:space="preserve"> 286510013300</t>
  </si>
  <si>
    <t>Odbočka 45° PVC-U, DN 125/125 hladká pre gravitačnú kanalizáciu KG potrubia, WAVIN alebo ekvivalent</t>
  </si>
  <si>
    <t xml:space="preserve"> 28651001690R</t>
  </si>
  <si>
    <t>Odbočka 60° PVC-U, DN 125/125 hladká pre gravitačnú kanalizáciu KG potrubia, WAVIN alebo ekvivalent</t>
  </si>
  <si>
    <t xml:space="preserve"> 28652002151R</t>
  </si>
  <si>
    <t>Odbočka PVC DN 125</t>
  </si>
  <si>
    <t xml:space="preserve"> 286540069200</t>
  </si>
  <si>
    <t>Koleno KG 2000 PP, DN 125x45° hladké pre gravitačnú kanalizáciu, WAVIN alebo ekvivalent</t>
  </si>
  <si>
    <t xml:space="preserve"> 286540069300</t>
  </si>
  <si>
    <t>Koleno KG 2000 PP, DN 125x67° hladké pre gravitačnú kanalizáciu, WAVIN alebo ekvivalent</t>
  </si>
  <si>
    <t xml:space="preserve"> 286540069400</t>
  </si>
  <si>
    <t>Koleno KG 2000 PP, DN 125x87° hladké pre gravitačnú kanalizáciu,  WAVIN alebo ekvivalent</t>
  </si>
  <si>
    <t>Šachtové dno prietočné DN 160x0°, ku kanalizačnej revíznej šachte TEGRA 600, PP, WAVIN alebo ekvivalent</t>
  </si>
  <si>
    <t>Vlnovcová šachtová rúra kanalizačná TEGRA 600, dĺžka 6 m, PP, WAVIN alebo ekvivalent</t>
  </si>
  <si>
    <t>Gumové tesnenie šachtovej rúry 600 ku kanalizačnej revíznej šachte TEGRA 600, WAVIN alebo ekvivalent</t>
  </si>
  <si>
    <t>Poklop liatinový T 600 A15, WAVIN alebo ekvivalent</t>
  </si>
  <si>
    <t>Betónový roznášací prstenec 1100/680/150 ku kanalizačnej šachte TEGRA 600/1000 NG, WAVIN alebo ekvivalent</t>
  </si>
  <si>
    <t xml:space="preserve"> 919735115</t>
  </si>
  <si>
    <t>Rezanie existujúceho asfaltového krytu alebo podkladu hĺbky nad 200 do 250 mm</t>
  </si>
  <si>
    <t xml:space="preserve"> 914811111</t>
  </si>
  <si>
    <t>Montáž plastového podstavca dočasnej dopravnej značky</t>
  </si>
  <si>
    <t xml:space="preserve"> 914812211</t>
  </si>
  <si>
    <t>Montáž dočasnej dopravnej značky kompletnej základnej</t>
  </si>
  <si>
    <t xml:space="preserve"> 404490009000</t>
  </si>
  <si>
    <t>Podstavec CZ1 alebo ekvivalent plastový PVC, dxšxv 850x410x100 mm, pre stĺpiky dopravného značenia</t>
  </si>
  <si>
    <t xml:space="preserve"> 721242126</t>
  </si>
  <si>
    <t>Lapač strešných splavenín plastový univerzálny bočný 300x155/125</t>
  </si>
  <si>
    <t>Objekt Prípojka splaškovej kanalizácie</t>
  </si>
  <si>
    <t xml:space="preserve"> 893810122</t>
  </si>
  <si>
    <t>Osadenie vodomernej šachty kruhovej z PP samonosnej D do 1,0 m, svetlej hĺbky do 1,5 m</t>
  </si>
  <si>
    <t xml:space="preserve"> 899912104</t>
  </si>
  <si>
    <t>Montáž oceľových chráničiek D 324x10</t>
  </si>
  <si>
    <t xml:space="preserve"> 87731512R</t>
  </si>
  <si>
    <t>Výrez a montáž odbočnej tvarovky na potrubí z kanalizačných rúr z tvrdého PVC DN 160 - napojenie na exist. kanalizáciu</t>
  </si>
  <si>
    <t xml:space="preserve"> 142110003700</t>
  </si>
  <si>
    <t>Rúra oceľová bezšvová hladká kruhová d 324 mm, hr. steny 8,0 mm, ozn.11 353.0</t>
  </si>
  <si>
    <t>Rúra KG 2000 PP, SN 10, DN 160 dĺ. 5 m hladká pre gravitačnú kanalizáciu, WAVIN alebo ekvivalent</t>
  </si>
  <si>
    <t xml:space="preserve"> 28652002150R</t>
  </si>
  <si>
    <t>Odbočka PVC DN 160</t>
  </si>
  <si>
    <t>Stavebno montážne práce náročné - odborné (Tr 3) v rozsahu viac ako 8 hodín</t>
  </si>
  <si>
    <t>Objekt Vodovodná prípojka</t>
  </si>
  <si>
    <t xml:space="preserve"> 891181221</t>
  </si>
  <si>
    <t>Montáž vodovodnej armatúry na potrubí, posúvač v šachte s ručným kolieskom DN 40</t>
  </si>
  <si>
    <t xml:space="preserve"> 891269111</t>
  </si>
  <si>
    <t>Montáž navrtávacieho pásu s ventilom Jt 1 MPa na potr. z rúr liat., oceľ., plast., DN 100</t>
  </si>
  <si>
    <t xml:space="preserve"> 899912100</t>
  </si>
  <si>
    <t>Montáž oceľových chráničiek DN 80</t>
  </si>
  <si>
    <t xml:space="preserve"> 141110009200</t>
  </si>
  <si>
    <t>Rúra oceľová bezšvová hladká kruhová d 89 mm, hr. steny 3,6 mm, ozn. 11 353.0.</t>
  </si>
  <si>
    <t>Rúra HDPE na vodu PE100 PN16 SDR11 32x3,0x100 m, WAVIN alebo ekvivalent</t>
  </si>
  <si>
    <t xml:space="preserve"> 2865200R</t>
  </si>
  <si>
    <t>Vodomerná šachta plastová D 1000 mm s pojazdným poklopom</t>
  </si>
  <si>
    <t xml:space="preserve"> 422210001700</t>
  </si>
  <si>
    <t>Zemná súprava posúvačová Y 1020 D 40 mm</t>
  </si>
  <si>
    <t xml:space="preserve"> 551180001400</t>
  </si>
  <si>
    <t>Navrtávaci pás Hacom uzáverový DN 100 - 1 na vodu, z tvárnej liatiny, HAWLE alebo ekvivalent</t>
  </si>
  <si>
    <t>Podstavec CZ1 alebo ekvivalent  plastový PVC, dxšxv 850x410x100 mm, pre stĺpiky dopravného značenia</t>
  </si>
  <si>
    <t xml:space="preserve"> 722262151</t>
  </si>
  <si>
    <t>Montáž vodomeru pre vodu do 30°C prírubového skrutkového vertikálneho DN 50</t>
  </si>
  <si>
    <t xml:space="preserve"> 722221015</t>
  </si>
  <si>
    <t>Montáž guľového kohúta závitového priameho pre vodu G 3/4</t>
  </si>
  <si>
    <t xml:space="preserve"> 722221065</t>
  </si>
  <si>
    <t>Montáž guľového kohúta závitového priameho pre vodu s vypúšťaním G 3/4</t>
  </si>
  <si>
    <t xml:space="preserve"> 722221315</t>
  </si>
  <si>
    <t>Montáž spätnej klapky závitovej pre vodu G 1</t>
  </si>
  <si>
    <t xml:space="preserve"> 388240000R</t>
  </si>
  <si>
    <t>Vodomer M-N QN XN Qn 2,5</t>
  </si>
  <si>
    <t xml:space="preserve"> 551190001000</t>
  </si>
  <si>
    <t>Spätná klapka vodorovná Clapet, 1, mäkké tesnenie, mosadz, IVAR alebo ekvivalent</t>
  </si>
  <si>
    <t xml:space="preserve"> 551210036600</t>
  </si>
  <si>
    <t>Vypúšťací guľový ventil 3/4”, komplet, GIACOMINI alebo ekvivalent</t>
  </si>
  <si>
    <t xml:space="preserve"> 551110013800</t>
  </si>
  <si>
    <t>Guľový uzáver pre vodu Perfecta, 3/4 FF, páčka, niklovaná mosadz, IVAR alebo ekvivalent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</si>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</sst>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b/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Arial CE"/>
      <charset val="238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Fill="1" applyBorder="1"/>
    <xf numFmtId="0" fontId="2" fillId="0" borderId="1" xfId="0" applyFont="1" applyFill="1" applyBorder="1"/>
    <xf numFmtId="0" fontId="3" fillId="0" borderId="1" xfId="0" applyFont="1" applyFill="1" applyBorder="1"/>
    <xf numFmtId="0" fontId="3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4" xfId="0" applyFont="1" applyFill="1" applyBorder="1"/>
    <xf numFmtId="0" fontId="2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5" fillId="0" borderId="15" xfId="0" applyFont="1" applyFill="1" applyBorder="1"/>
    <xf numFmtId="0" fontId="5" fillId="0" borderId="11" xfId="0" applyFont="1" applyFill="1" applyBorder="1"/>
    <xf numFmtId="0" fontId="5" fillId="0" borderId="8" xfId="0" applyFont="1" applyFill="1" applyBorder="1"/>
    <xf numFmtId="0" fontId="4" fillId="0" borderId="20" xfId="0" applyFont="1" applyFill="1" applyBorder="1"/>
    <xf numFmtId="0" fontId="4" fillId="0" borderId="15" xfId="0" applyFont="1" applyFill="1" applyBorder="1"/>
    <xf numFmtId="0" fontId="4" fillId="0" borderId="8" xfId="0" applyFont="1" applyFill="1" applyBorder="1"/>
    <xf numFmtId="0" fontId="4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4" fillId="0" borderId="32" xfId="0" applyFont="1" applyFill="1" applyBorder="1"/>
    <xf numFmtId="0" fontId="4" fillId="0" borderId="9" xfId="0" applyFont="1" applyFill="1" applyBorder="1"/>
    <xf numFmtId="0" fontId="3" fillId="0" borderId="4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4" fillId="0" borderId="44" xfId="0" applyFont="1" applyFill="1" applyBorder="1" applyAlignment="1">
      <alignment horizontal="center"/>
    </xf>
    <xf numFmtId="0" fontId="4" fillId="0" borderId="35" xfId="0" applyFont="1" applyFill="1" applyBorder="1"/>
    <xf numFmtId="0" fontId="4" fillId="0" borderId="33" xfId="0" applyFont="1" applyFill="1" applyBorder="1"/>
    <xf numFmtId="0" fontId="4" fillId="0" borderId="11" xfId="0" applyFont="1" applyFill="1" applyBorder="1"/>
    <xf numFmtId="0" fontId="4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4" fillId="0" borderId="46" xfId="0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/>
    </xf>
    <xf numFmtId="0" fontId="4" fillId="0" borderId="48" xfId="0" applyFont="1" applyFill="1" applyBorder="1"/>
    <xf numFmtId="0" fontId="4" fillId="0" borderId="50" xfId="0" applyFont="1" applyFill="1" applyBorder="1"/>
    <xf numFmtId="0" fontId="4" fillId="0" borderId="51" xfId="0" applyFont="1" applyFill="1" applyBorder="1"/>
    <xf numFmtId="0" fontId="4" fillId="0" borderId="52" xfId="0" applyFont="1" applyFill="1" applyBorder="1"/>
    <xf numFmtId="0" fontId="1" fillId="0" borderId="52" xfId="0" applyFont="1" applyFill="1" applyBorder="1"/>
    <xf numFmtId="0" fontId="4" fillId="0" borderId="53" xfId="0" applyFont="1" applyFill="1" applyBorder="1"/>
    <xf numFmtId="164" fontId="1" fillId="0" borderId="54" xfId="0" applyNumberFormat="1" applyFont="1" applyFill="1" applyBorder="1"/>
    <xf numFmtId="164" fontId="4" fillId="0" borderId="49" xfId="0" applyNumberFormat="1" applyFont="1" applyFill="1" applyBorder="1"/>
    <xf numFmtId="164" fontId="4" fillId="0" borderId="50" xfId="0" applyNumberFormat="1" applyFont="1" applyFill="1" applyBorder="1"/>
    <xf numFmtId="164" fontId="4" fillId="0" borderId="51" xfId="0" applyNumberFormat="1" applyFont="1" applyFill="1" applyBorder="1"/>
    <xf numFmtId="164" fontId="4" fillId="0" borderId="52" xfId="0" applyNumberFormat="1" applyFont="1" applyFill="1" applyBorder="1"/>
    <xf numFmtId="164" fontId="1" fillId="0" borderId="53" xfId="0" applyNumberFormat="1" applyFont="1" applyFill="1" applyBorder="1"/>
    <xf numFmtId="164" fontId="4" fillId="0" borderId="0" xfId="0" applyNumberFormat="1" applyFont="1" applyFill="1" applyBorder="1"/>
    <xf numFmtId="164" fontId="4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4" fillId="0" borderId="61" xfId="0" applyNumberFormat="1" applyFont="1" applyFill="1" applyBorder="1"/>
    <xf numFmtId="164" fontId="1" fillId="0" borderId="61" xfId="0" applyNumberFormat="1" applyFont="1" applyFill="1" applyBorder="1"/>
    <xf numFmtId="0" fontId="3" fillId="0" borderId="63" xfId="0" applyFont="1" applyFill="1" applyBorder="1" applyAlignment="1">
      <alignment horizontal="center"/>
    </xf>
    <xf numFmtId="0" fontId="4" fillId="0" borderId="64" xfId="0" applyFont="1" applyFill="1" applyBorder="1"/>
    <xf numFmtId="0" fontId="4" fillId="0" borderId="65" xfId="0" applyFont="1" applyFill="1" applyBorder="1"/>
    <xf numFmtId="0" fontId="4" fillId="0" borderId="66" xfId="0" applyFont="1" applyFill="1" applyBorder="1" applyAlignment="1">
      <alignment horizontal="center"/>
    </xf>
    <xf numFmtId="0" fontId="4" fillId="0" borderId="67" xfId="0" applyFont="1" applyFill="1" applyBorder="1"/>
    <xf numFmtId="164" fontId="4" fillId="0" borderId="67" xfId="0" applyNumberFormat="1" applyFont="1" applyFill="1" applyBorder="1"/>
    <xf numFmtId="164" fontId="4" fillId="0" borderId="68" xfId="0" applyNumberFormat="1" applyFont="1" applyFill="1" applyBorder="1"/>
    <xf numFmtId="164" fontId="1" fillId="0" borderId="70" xfId="0" applyNumberFormat="1" applyFont="1" applyFill="1" applyBorder="1"/>
    <xf numFmtId="164" fontId="3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4" fillId="0" borderId="10" xfId="0" applyFont="1" applyFill="1" applyBorder="1"/>
    <xf numFmtId="0" fontId="4" fillId="0" borderId="75" xfId="0" applyFont="1" applyFill="1" applyBorder="1"/>
    <xf numFmtId="164" fontId="4" fillId="0" borderId="76" xfId="0" applyNumberFormat="1" applyFont="1" applyFill="1" applyBorder="1"/>
    <xf numFmtId="164" fontId="3" fillId="0" borderId="77" xfId="0" applyNumberFormat="1" applyFont="1" applyFill="1" applyBorder="1"/>
    <xf numFmtId="164" fontId="3" fillId="0" borderId="78" xfId="0" applyNumberFormat="1" applyFont="1" applyFill="1" applyBorder="1"/>
    <xf numFmtId="0" fontId="3" fillId="0" borderId="79" xfId="0" applyFont="1" applyFill="1" applyBorder="1" applyAlignment="1">
      <alignment horizontal="center"/>
    </xf>
    <xf numFmtId="0" fontId="4" fillId="0" borderId="4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4" fillId="0" borderId="76" xfId="0" applyFont="1" applyFill="1" applyBorder="1"/>
    <xf numFmtId="0" fontId="4" fillId="0" borderId="0" xfId="0" applyFont="1" applyFill="1" applyBorder="1"/>
    <xf numFmtId="0" fontId="4" fillId="0" borderId="55" xfId="0" applyFont="1" applyFill="1" applyBorder="1"/>
    <xf numFmtId="0" fontId="1" fillId="0" borderId="0" xfId="0" applyFont="1" applyFill="1" applyBorder="1"/>
    <xf numFmtId="164" fontId="5" fillId="0" borderId="69" xfId="0" applyNumberFormat="1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4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4" fillId="0" borderId="80" xfId="0" applyNumberFormat="1" applyFont="1" applyFill="1" applyBorder="1"/>
    <xf numFmtId="164" fontId="4" fillId="0" borderId="81" xfId="0" applyNumberFormat="1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4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7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4" fillId="0" borderId="5" xfId="0" applyFont="1" applyFill="1" applyBorder="1"/>
    <xf numFmtId="0" fontId="4" fillId="0" borderId="7" xfId="0" applyFont="1" applyFill="1" applyBorder="1"/>
    <xf numFmtId="0" fontId="4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2" fillId="0" borderId="1" xfId="0" applyFont="1" applyBorder="1"/>
    <xf numFmtId="0" fontId="3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4" fillId="0" borderId="94" xfId="0" applyFont="1" applyBorder="1"/>
    <xf numFmtId="164" fontId="4" fillId="0" borderId="94" xfId="0" applyNumberFormat="1" applyFont="1" applyBorder="1"/>
    <xf numFmtId="165" fontId="4" fillId="0" borderId="94" xfId="0" applyNumberFormat="1" applyFont="1" applyBorder="1"/>
    <xf numFmtId="0" fontId="8" fillId="0" borderId="0" xfId="0" applyFont="1"/>
    <xf numFmtId="0" fontId="3" fillId="0" borderId="94" xfId="0" applyFont="1" applyBorder="1"/>
    <xf numFmtId="164" fontId="3" fillId="0" borderId="94" xfId="0" applyNumberFormat="1" applyFont="1" applyBorder="1"/>
    <xf numFmtId="0" fontId="4" fillId="0" borderId="0" xfId="0" applyFont="1"/>
    <xf numFmtId="164" fontId="4" fillId="0" borderId="0" xfId="0" applyNumberFormat="1" applyFont="1"/>
    <xf numFmtId="165" fontId="4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0" fontId="0" fillId="0" borderId="1" xfId="0" applyFill="1" applyBorder="1"/>
    <xf numFmtId="0" fontId="9" fillId="2" borderId="0" xfId="0" applyFont="1" applyFill="1"/>
    <xf numFmtId="0" fontId="9" fillId="0" borderId="0" xfId="0" applyFont="1"/>
    <xf numFmtId="0" fontId="8" fillId="2" borderId="0" xfId="0" applyFont="1" applyFill="1"/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166" fontId="1" fillId="0" borderId="0" xfId="0" applyNumberFormat="1" applyFont="1"/>
    <xf numFmtId="0" fontId="3" fillId="2" borderId="94" xfId="0" applyFont="1" applyFill="1" applyBorder="1"/>
    <xf numFmtId="0" fontId="0" fillId="0" borderId="4" xfId="0" applyFill="1" applyBorder="1"/>
    <xf numFmtId="0" fontId="10" fillId="2" borderId="94" xfId="0" applyFont="1" applyFill="1" applyBorder="1"/>
    <xf numFmtId="49" fontId="4" fillId="0" borderId="94" xfId="0" applyNumberFormat="1" applyFont="1" applyBorder="1"/>
    <xf numFmtId="166" fontId="4" fillId="0" borderId="94" xfId="0" applyNumberFormat="1" applyFont="1" applyBorder="1"/>
    <xf numFmtId="0" fontId="8" fillId="0" borderId="94" xfId="0" applyFont="1" applyBorder="1"/>
    <xf numFmtId="166" fontId="4" fillId="0" borderId="0" xfId="0" applyNumberFormat="1" applyFont="1"/>
    <xf numFmtId="0" fontId="4" fillId="0" borderId="0" xfId="0" applyFont="1" applyAlignment="1">
      <alignment wrapText="1"/>
    </xf>
    <xf numFmtId="166" fontId="4" fillId="0" borderId="0" xfId="0" applyNumberFormat="1" applyFont="1" applyAlignment="1">
      <alignment wrapText="1"/>
    </xf>
    <xf numFmtId="164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left" wrapText="1"/>
    </xf>
    <xf numFmtId="166" fontId="0" fillId="0" borderId="0" xfId="0" applyNumberFormat="1"/>
    <xf numFmtId="166" fontId="8" fillId="0" borderId="0" xfId="0" applyNumberFormat="1" applyFont="1"/>
    <xf numFmtId="166" fontId="3" fillId="0" borderId="0" xfId="0" applyNumberFormat="1" applyFont="1"/>
    <xf numFmtId="0" fontId="11" fillId="0" borderId="94" xfId="0" applyFont="1" applyBorder="1"/>
    <xf numFmtId="166" fontId="11" fillId="0" borderId="94" xfId="0" applyNumberFormat="1" applyFont="1" applyBorder="1"/>
    <xf numFmtId="164" fontId="11" fillId="0" borderId="94" xfId="0" applyNumberFormat="1" applyFont="1" applyBorder="1"/>
    <xf numFmtId="0" fontId="12" fillId="0" borderId="94" xfId="0" applyFont="1" applyBorder="1"/>
    <xf numFmtId="0" fontId="4" fillId="0" borderId="2" xfId="0" applyFont="1" applyFill="1" applyBorder="1"/>
    <xf numFmtId="164" fontId="4" fillId="0" borderId="2" xfId="0" applyNumberFormat="1" applyFont="1" applyFill="1" applyBorder="1"/>
    <xf numFmtId="164" fontId="0" fillId="0" borderId="0" xfId="0" applyNumberFormat="1"/>
    <xf numFmtId="164" fontId="3" fillId="0" borderId="1" xfId="0" applyNumberFormat="1" applyFont="1" applyFill="1" applyBorder="1"/>
    <xf numFmtId="0" fontId="3" fillId="0" borderId="5" xfId="0" applyFont="1" applyFill="1" applyBorder="1"/>
    <xf numFmtId="164" fontId="3" fillId="0" borderId="5" xfId="0" applyNumberFormat="1" applyFont="1" applyFill="1" applyBorder="1"/>
    <xf numFmtId="0" fontId="3" fillId="0" borderId="6" xfId="0" applyFont="1" applyFill="1" applyBorder="1"/>
    <xf numFmtId="164" fontId="3" fillId="0" borderId="6" xfId="0" applyNumberFormat="1" applyFont="1" applyFill="1" applyBorder="1"/>
    <xf numFmtId="0" fontId="4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7" fillId="0" borderId="98" xfId="0" applyNumberFormat="1" applyFont="1" applyFill="1" applyBorder="1"/>
    <xf numFmtId="164" fontId="13" fillId="0" borderId="94" xfId="0" applyNumberFormat="1" applyFont="1" applyBorder="1"/>
    <xf numFmtId="0" fontId="13" fillId="0" borderId="94" xfId="0" applyFont="1" applyBorder="1"/>
    <xf numFmtId="166" fontId="13" fillId="0" borderId="94" xfId="0" applyNumberFormat="1" applyFont="1" applyBorder="1"/>
    <xf numFmtId="0" fontId="14" fillId="0" borderId="94" xfId="0" applyFont="1" applyBorder="1"/>
    <xf numFmtId="166" fontId="15" fillId="0" borderId="94" xfId="0" applyNumberFormat="1" applyFont="1" applyBorder="1"/>
    <xf numFmtId="0" fontId="3" fillId="0" borderId="1" xfId="0" applyFont="1" applyFill="1" applyBorder="1"/>
    <xf numFmtId="0" fontId="5" fillId="0" borderId="29" xfId="0" applyFont="1" applyFill="1" applyBorder="1"/>
    <xf numFmtId="0" fontId="5" fillId="0" borderId="30" xfId="0" applyFont="1" applyFill="1" applyBorder="1"/>
    <xf numFmtId="0" fontId="5" fillId="0" borderId="31" xfId="0" applyFont="1" applyFill="1" applyBorder="1"/>
    <xf numFmtId="0" fontId="4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4" fillId="0" borderId="39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6" fillId="0" borderId="29" xfId="0" applyFont="1" applyFill="1" applyBorder="1"/>
    <xf numFmtId="0" fontId="6" fillId="0" borderId="30" xfId="0" applyFont="1" applyFill="1" applyBorder="1"/>
    <xf numFmtId="0" fontId="6" fillId="0" borderId="31" xfId="0" applyFont="1" applyFill="1" applyBorder="1"/>
    <xf numFmtId="0" fontId="3" fillId="0" borderId="3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3"/>
  <sheetViews>
    <sheetView tabSelected="1" workbookViewId="0">
      <selection activeCell="A21" sqref="A21"/>
    </sheetView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26" x14ac:dyDescent="0.25">
      <c r="A4" s="198" t="s">
        <v>1</v>
      </c>
      <c r="B4" s="198"/>
      <c r="C4" s="198"/>
      <c r="D4" s="198"/>
      <c r="E4" s="198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180" t="s">
        <v>12</v>
      </c>
      <c r="B7" s="181">
        <f>'SO 14217'!I225-Rekapitulácia!D7</f>
        <v>0</v>
      </c>
      <c r="C7" s="181">
        <f>'Kryci_list 14217'!J26</f>
        <v>0</v>
      </c>
      <c r="D7" s="181">
        <v>0</v>
      </c>
      <c r="E7" s="181">
        <f>'Kryci_list 14217'!J17</f>
        <v>0</v>
      </c>
      <c r="F7" s="181">
        <v>0</v>
      </c>
      <c r="G7" s="181">
        <f t="shared" ref="G7:G13" si="0">B7+C7+D7+E7+F7</f>
        <v>0</v>
      </c>
      <c r="K7">
        <f>'SO 14217'!K225</f>
        <v>0</v>
      </c>
      <c r="Q7">
        <v>30.126000000000001</v>
      </c>
    </row>
    <row r="8" spans="1:26" x14ac:dyDescent="0.25">
      <c r="A8" s="180" t="s">
        <v>13</v>
      </c>
      <c r="B8" s="181">
        <f>'SO 14218'!I136-Rekapitulácia!D8</f>
        <v>0</v>
      </c>
      <c r="C8" s="181">
        <f>'Kryci_list 14218'!J26</f>
        <v>0</v>
      </c>
      <c r="D8" s="181">
        <v>0</v>
      </c>
      <c r="E8" s="181">
        <f>'Kryci_list 14218'!J17</f>
        <v>0</v>
      </c>
      <c r="F8" s="181">
        <v>0</v>
      </c>
      <c r="G8" s="181">
        <f t="shared" si="0"/>
        <v>0</v>
      </c>
      <c r="K8">
        <f>'SO 14218'!K136</f>
        <v>0</v>
      </c>
      <c r="Q8">
        <v>30.126000000000001</v>
      </c>
    </row>
    <row r="9" spans="1:26" x14ac:dyDescent="0.25">
      <c r="A9" s="180" t="s">
        <v>14</v>
      </c>
      <c r="B9" s="181">
        <f>'SO 14219'!I162-Rekapitulácia!D9</f>
        <v>0</v>
      </c>
      <c r="C9" s="181">
        <f>'Kryci_list 14219'!J26</f>
        <v>0</v>
      </c>
      <c r="D9" s="181">
        <v>0</v>
      </c>
      <c r="E9" s="181">
        <f>'Kryci_list 14219'!J17</f>
        <v>0</v>
      </c>
      <c r="F9" s="181">
        <v>0</v>
      </c>
      <c r="G9" s="181">
        <f t="shared" si="0"/>
        <v>0</v>
      </c>
      <c r="K9">
        <f>'SO 14219'!K162</f>
        <v>0</v>
      </c>
      <c r="Q9">
        <v>30.126000000000001</v>
      </c>
    </row>
    <row r="10" spans="1:26" x14ac:dyDescent="0.25">
      <c r="A10" s="180" t="s">
        <v>15</v>
      </c>
      <c r="B10" s="181">
        <f>'SO 14220'!I76-Rekapitulácia!D10</f>
        <v>0</v>
      </c>
      <c r="C10" s="181">
        <f>'Kryci_list 14220'!J26</f>
        <v>0</v>
      </c>
      <c r="D10" s="181">
        <v>0</v>
      </c>
      <c r="E10" s="181">
        <f>'Kryci_list 14220'!J17</f>
        <v>0</v>
      </c>
      <c r="F10" s="181">
        <v>0</v>
      </c>
      <c r="G10" s="181">
        <f t="shared" si="0"/>
        <v>0</v>
      </c>
      <c r="K10">
        <f>'SO 14220'!K76</f>
        <v>0</v>
      </c>
      <c r="Q10">
        <v>30.126000000000001</v>
      </c>
    </row>
    <row r="11" spans="1:26" x14ac:dyDescent="0.25">
      <c r="A11" s="180" t="s">
        <v>16</v>
      </c>
      <c r="B11" s="181">
        <f>'SO 14221'!I92-Rekapitulácia!D11</f>
        <v>0</v>
      </c>
      <c r="C11" s="181">
        <f>'Kryci_list 14221'!J26</f>
        <v>0</v>
      </c>
      <c r="D11" s="181">
        <v>0</v>
      </c>
      <c r="E11" s="181">
        <f>'Kryci_list 14221'!J17</f>
        <v>0</v>
      </c>
      <c r="F11" s="181">
        <v>0</v>
      </c>
      <c r="G11" s="181">
        <f t="shared" si="0"/>
        <v>0</v>
      </c>
      <c r="K11">
        <f>'SO 14221'!K92</f>
        <v>0</v>
      </c>
      <c r="Q11">
        <v>30.126000000000001</v>
      </c>
    </row>
    <row r="12" spans="1:26" x14ac:dyDescent="0.25">
      <c r="A12" s="180" t="s">
        <v>17</v>
      </c>
      <c r="B12" s="181">
        <f>'SO 14222'!I78-Rekapitulácia!D12</f>
        <v>0</v>
      </c>
      <c r="C12" s="181">
        <f>'Kryci_list 14222'!J26</f>
        <v>0</v>
      </c>
      <c r="D12" s="181">
        <v>0</v>
      </c>
      <c r="E12" s="181">
        <f>'Kryci_list 14222'!J17</f>
        <v>0</v>
      </c>
      <c r="F12" s="181">
        <v>0</v>
      </c>
      <c r="G12" s="181">
        <f t="shared" si="0"/>
        <v>0</v>
      </c>
      <c r="K12">
        <f>'SO 14222'!K78</f>
        <v>0</v>
      </c>
      <c r="Q12">
        <v>30.126000000000001</v>
      </c>
    </row>
    <row r="13" spans="1:26" x14ac:dyDescent="0.25">
      <c r="A13" s="61" t="s">
        <v>18</v>
      </c>
      <c r="B13" s="68">
        <f>'SO 14223'!I85-Rekapitulácia!D13</f>
        <v>0</v>
      </c>
      <c r="C13" s="68">
        <f>'Kryci_list 14223'!J26</f>
        <v>0</v>
      </c>
      <c r="D13" s="68">
        <v>0</v>
      </c>
      <c r="E13" s="68">
        <f>'Kryci_list 14223'!J17</f>
        <v>0</v>
      </c>
      <c r="F13" s="68">
        <v>0</v>
      </c>
      <c r="G13" s="68">
        <f t="shared" si="0"/>
        <v>0</v>
      </c>
      <c r="K13">
        <f>'SO 14223'!K85</f>
        <v>0</v>
      </c>
      <c r="Q13">
        <v>30.126000000000001</v>
      </c>
    </row>
    <row r="14" spans="1:26" x14ac:dyDescent="0.25">
      <c r="A14" s="186" t="s">
        <v>1066</v>
      </c>
      <c r="B14" s="187">
        <f>SUM(B7:B13)</f>
        <v>0</v>
      </c>
      <c r="C14" s="187">
        <f>SUM(C7:C13)</f>
        <v>0</v>
      </c>
      <c r="D14" s="187">
        <f>SUM(D7:D13)</f>
        <v>0</v>
      </c>
      <c r="E14" s="187">
        <f>SUM(E7:E13)</f>
        <v>0</v>
      </c>
      <c r="F14" s="187">
        <f>SUM(F7:F13)</f>
        <v>0</v>
      </c>
      <c r="G14" s="187">
        <f>SUM(G7:G13)-SUM(Z7:Z13)</f>
        <v>0</v>
      </c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184" t="s">
        <v>1067</v>
      </c>
      <c r="B15" s="185">
        <f>G14-SUM(Rekapitulácia!K7:'Rekapitulácia'!K13)*1</f>
        <v>0</v>
      </c>
      <c r="C15" s="185"/>
      <c r="D15" s="185"/>
      <c r="E15" s="185"/>
      <c r="F15" s="185"/>
      <c r="G15" s="185">
        <f>ROUND(((ROUND(B15,2)*20)/100),2)*1</f>
        <v>0</v>
      </c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5" t="s">
        <v>1068</v>
      </c>
      <c r="B16" s="183">
        <f>(G14-B15)</f>
        <v>0</v>
      </c>
      <c r="C16" s="183"/>
      <c r="D16" s="183"/>
      <c r="E16" s="183"/>
      <c r="F16" s="183"/>
      <c r="G16" s="183">
        <f>ROUND(((ROUND(B16,2)*0)/100),2)</f>
        <v>0</v>
      </c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</row>
    <row r="17" spans="1:26" x14ac:dyDescent="0.25">
      <c r="A17" s="5" t="s">
        <v>1069</v>
      </c>
      <c r="B17" s="183"/>
      <c r="C17" s="183"/>
      <c r="D17" s="183"/>
      <c r="E17" s="183"/>
      <c r="F17" s="183"/>
      <c r="G17" s="183">
        <f>SUM(G14:G16)</f>
        <v>0</v>
      </c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1"/>
      <c r="B18" s="142"/>
      <c r="C18" s="142"/>
      <c r="D18" s="142"/>
      <c r="E18" s="142"/>
      <c r="F18" s="142"/>
      <c r="G18" s="142"/>
    </row>
    <row r="19" spans="1:26" x14ac:dyDescent="0.25">
      <c r="A19" s="1"/>
      <c r="B19" s="142"/>
      <c r="C19" s="142"/>
      <c r="D19" s="142"/>
      <c r="E19" s="142"/>
      <c r="F19" s="142"/>
      <c r="G19" s="142"/>
    </row>
    <row r="20" spans="1:26" x14ac:dyDescent="0.25">
      <c r="A20" s="1"/>
      <c r="B20" s="142"/>
      <c r="C20" s="142"/>
      <c r="D20" s="142"/>
      <c r="E20" s="142"/>
      <c r="F20" s="142"/>
      <c r="G20" s="142"/>
    </row>
    <row r="21" spans="1:26" x14ac:dyDescent="0.25">
      <c r="A21" s="1"/>
      <c r="B21" s="142"/>
      <c r="C21" s="142"/>
      <c r="D21" s="142"/>
      <c r="E21" s="142"/>
      <c r="F21" s="142"/>
      <c r="G21" s="142"/>
    </row>
    <row r="22" spans="1:26" x14ac:dyDescent="0.25">
      <c r="A22" s="1"/>
      <c r="B22" s="142"/>
      <c r="C22" s="142"/>
      <c r="D22" s="142"/>
      <c r="E22" s="142"/>
      <c r="F22" s="142"/>
      <c r="G22" s="142"/>
    </row>
    <row r="23" spans="1:26" x14ac:dyDescent="0.25">
      <c r="A23" s="1"/>
      <c r="B23" s="142"/>
      <c r="C23" s="142"/>
      <c r="D23" s="142"/>
      <c r="E23" s="142"/>
      <c r="F23" s="142"/>
      <c r="G23" s="142"/>
    </row>
    <row r="24" spans="1:26" x14ac:dyDescent="0.25">
      <c r="A24" s="1"/>
      <c r="B24" s="142"/>
      <c r="C24" s="142"/>
      <c r="D24" s="142"/>
      <c r="E24" s="142"/>
      <c r="F24" s="142"/>
      <c r="G24" s="142"/>
    </row>
    <row r="25" spans="1:26" x14ac:dyDescent="0.25">
      <c r="B25" s="182"/>
      <c r="C25" s="182"/>
      <c r="D25" s="182"/>
      <c r="E25" s="182"/>
      <c r="F25" s="182"/>
      <c r="G25" s="182"/>
    </row>
    <row r="26" spans="1:26" x14ac:dyDescent="0.25">
      <c r="B26" s="182"/>
      <c r="C26" s="182"/>
      <c r="D26" s="182"/>
      <c r="E26" s="182"/>
      <c r="F26" s="182"/>
      <c r="G26" s="182"/>
    </row>
    <row r="27" spans="1:26" x14ac:dyDescent="0.25">
      <c r="B27" s="182"/>
      <c r="C27" s="182"/>
      <c r="D27" s="182"/>
      <c r="E27" s="182"/>
      <c r="F27" s="182"/>
      <c r="G27" s="182"/>
    </row>
    <row r="28" spans="1:26" x14ac:dyDescent="0.25">
      <c r="B28" s="182"/>
      <c r="C28" s="182"/>
      <c r="D28" s="182"/>
      <c r="E28" s="182"/>
      <c r="F28" s="182"/>
      <c r="G28" s="182"/>
    </row>
    <row r="29" spans="1:26" x14ac:dyDescent="0.25">
      <c r="B29" s="182"/>
      <c r="C29" s="182"/>
      <c r="D29" s="182"/>
      <c r="E29" s="182"/>
      <c r="F29" s="182"/>
      <c r="G29" s="182"/>
    </row>
    <row r="30" spans="1:26" x14ac:dyDescent="0.25">
      <c r="B30" s="182"/>
      <c r="C30" s="182"/>
      <c r="D30" s="182"/>
      <c r="E30" s="182"/>
      <c r="F30" s="182"/>
      <c r="G30" s="182"/>
    </row>
    <row r="31" spans="1:26" x14ac:dyDescent="0.25">
      <c r="B31" s="182"/>
      <c r="C31" s="182"/>
      <c r="D31" s="182"/>
      <c r="E31" s="182"/>
      <c r="F31" s="182"/>
      <c r="G31" s="182"/>
    </row>
    <row r="32" spans="1:26" x14ac:dyDescent="0.25">
      <c r="B32" s="182"/>
      <c r="C32" s="182"/>
      <c r="D32" s="182"/>
      <c r="E32" s="182"/>
      <c r="F32" s="182"/>
      <c r="G32" s="182"/>
    </row>
    <row r="33" spans="2:7" x14ac:dyDescent="0.25">
      <c r="B33" s="182"/>
      <c r="C33" s="182"/>
      <c r="D33" s="182"/>
      <c r="E33" s="182"/>
      <c r="F33" s="182"/>
      <c r="G33" s="182"/>
    </row>
    <row r="34" spans="2:7" x14ac:dyDescent="0.25">
      <c r="B34" s="182"/>
      <c r="C34" s="182"/>
      <c r="D34" s="182"/>
      <c r="E34" s="182"/>
      <c r="F34" s="182"/>
      <c r="G34" s="182"/>
    </row>
    <row r="35" spans="2:7" x14ac:dyDescent="0.25">
      <c r="B35" s="182"/>
      <c r="C35" s="182"/>
      <c r="D35" s="182"/>
      <c r="E35" s="182"/>
      <c r="F35" s="182"/>
      <c r="G35" s="182"/>
    </row>
    <row r="36" spans="2:7" x14ac:dyDescent="0.25">
      <c r="B36" s="182"/>
      <c r="C36" s="182"/>
      <c r="D36" s="182"/>
      <c r="E36" s="182"/>
      <c r="F36" s="182"/>
      <c r="G36" s="182"/>
    </row>
    <row r="37" spans="2:7" x14ac:dyDescent="0.25">
      <c r="B37" s="182"/>
      <c r="C37" s="182"/>
      <c r="D37" s="182"/>
      <c r="E37" s="182"/>
      <c r="F37" s="182"/>
      <c r="G37" s="182"/>
    </row>
    <row r="38" spans="2:7" x14ac:dyDescent="0.25">
      <c r="B38" s="182"/>
      <c r="C38" s="182"/>
      <c r="D38" s="182"/>
      <c r="E38" s="182"/>
      <c r="F38" s="182"/>
      <c r="G38" s="182"/>
    </row>
    <row r="39" spans="2:7" x14ac:dyDescent="0.25">
      <c r="B39" s="182"/>
      <c r="C39" s="182"/>
      <c r="D39" s="182"/>
      <c r="E39" s="182"/>
      <c r="F39" s="182"/>
      <c r="G39" s="182"/>
    </row>
    <row r="40" spans="2:7" x14ac:dyDescent="0.25">
      <c r="B40" s="182"/>
      <c r="C40" s="182"/>
      <c r="D40" s="182"/>
      <c r="E40" s="182"/>
      <c r="F40" s="182"/>
      <c r="G40" s="182"/>
    </row>
    <row r="41" spans="2:7" x14ac:dyDescent="0.25">
      <c r="B41" s="182"/>
      <c r="C41" s="182"/>
      <c r="D41" s="182"/>
      <c r="E41" s="182"/>
      <c r="F41" s="182"/>
      <c r="G41" s="182"/>
    </row>
    <row r="42" spans="2:7" x14ac:dyDescent="0.25">
      <c r="B42" s="182"/>
      <c r="C42" s="182"/>
      <c r="D42" s="182"/>
      <c r="E42" s="182"/>
      <c r="F42" s="182"/>
      <c r="G42" s="182"/>
    </row>
    <row r="43" spans="2:7" x14ac:dyDescent="0.25">
      <c r="B43" s="182"/>
      <c r="C43" s="182"/>
      <c r="D43" s="182"/>
      <c r="E43" s="182"/>
      <c r="F43" s="182"/>
      <c r="G43" s="182"/>
    </row>
    <row r="44" spans="2:7" x14ac:dyDescent="0.25">
      <c r="B44" s="182"/>
      <c r="C44" s="182"/>
      <c r="D44" s="182"/>
      <c r="E44" s="182"/>
      <c r="F44" s="182"/>
      <c r="G44" s="182"/>
    </row>
    <row r="45" spans="2:7" x14ac:dyDescent="0.25">
      <c r="B45" s="182"/>
      <c r="C45" s="182"/>
      <c r="D45" s="182"/>
      <c r="E45" s="182"/>
      <c r="F45" s="182"/>
      <c r="G45" s="182"/>
    </row>
    <row r="46" spans="2:7" x14ac:dyDescent="0.25">
      <c r="B46" s="182"/>
      <c r="C46" s="182"/>
      <c r="D46" s="182"/>
      <c r="E46" s="182"/>
      <c r="F46" s="182"/>
      <c r="G46" s="182"/>
    </row>
    <row r="47" spans="2:7" x14ac:dyDescent="0.25">
      <c r="B47" s="182"/>
      <c r="C47" s="182"/>
      <c r="D47" s="182"/>
      <c r="E47" s="182"/>
      <c r="F47" s="182"/>
      <c r="G47" s="182"/>
    </row>
    <row r="48" spans="2:7" x14ac:dyDescent="0.25">
      <c r="B48" s="182"/>
      <c r="C48" s="182"/>
      <c r="D48" s="182"/>
      <c r="E48" s="182"/>
      <c r="F48" s="182"/>
      <c r="G48" s="182"/>
    </row>
    <row r="49" spans="2:7" x14ac:dyDescent="0.25">
      <c r="B49" s="182"/>
      <c r="C49" s="182"/>
      <c r="D49" s="182"/>
      <c r="E49" s="182"/>
      <c r="F49" s="182"/>
      <c r="G49" s="182"/>
    </row>
    <row r="50" spans="2:7" x14ac:dyDescent="0.25">
      <c r="B50" s="182"/>
      <c r="C50" s="182"/>
      <c r="D50" s="182"/>
      <c r="E50" s="182"/>
      <c r="F50" s="182"/>
      <c r="G50" s="182"/>
    </row>
    <row r="51" spans="2:7" x14ac:dyDescent="0.25">
      <c r="B51" s="182"/>
      <c r="C51" s="182"/>
      <c r="D51" s="182"/>
      <c r="E51" s="182"/>
      <c r="F51" s="182"/>
      <c r="G51" s="182"/>
    </row>
    <row r="52" spans="2:7" x14ac:dyDescent="0.25">
      <c r="B52" s="182"/>
      <c r="C52" s="182"/>
      <c r="D52" s="182"/>
      <c r="E52" s="182"/>
      <c r="F52" s="182"/>
      <c r="G52" s="182"/>
    </row>
    <row r="53" spans="2:7" x14ac:dyDescent="0.25">
      <c r="B53" s="182"/>
      <c r="C53" s="182"/>
      <c r="D53" s="182"/>
      <c r="E53" s="182"/>
      <c r="F53" s="182"/>
      <c r="G53" s="182"/>
    </row>
    <row r="54" spans="2:7" x14ac:dyDescent="0.25">
      <c r="B54" s="182"/>
      <c r="C54" s="182"/>
      <c r="D54" s="182"/>
      <c r="E54" s="182"/>
      <c r="F54" s="182"/>
      <c r="G54" s="182"/>
    </row>
    <row r="55" spans="2:7" x14ac:dyDescent="0.25">
      <c r="B55" s="182"/>
      <c r="C55" s="182"/>
      <c r="D55" s="182"/>
      <c r="E55" s="182"/>
      <c r="F55" s="182"/>
      <c r="G55" s="182"/>
    </row>
    <row r="56" spans="2:7" x14ac:dyDescent="0.25">
      <c r="B56" s="182"/>
      <c r="C56" s="182"/>
      <c r="D56" s="182"/>
      <c r="E56" s="182"/>
      <c r="F56" s="182"/>
      <c r="G56" s="182"/>
    </row>
    <row r="57" spans="2:7" x14ac:dyDescent="0.25">
      <c r="B57" s="182"/>
      <c r="C57" s="182"/>
      <c r="D57" s="182"/>
      <c r="E57" s="182"/>
      <c r="F57" s="182"/>
      <c r="G57" s="182"/>
    </row>
    <row r="58" spans="2:7" x14ac:dyDescent="0.25">
      <c r="B58" s="182"/>
      <c r="C58" s="182"/>
      <c r="D58" s="182"/>
      <c r="E58" s="182"/>
      <c r="F58" s="182"/>
      <c r="G58" s="182"/>
    </row>
    <row r="59" spans="2:7" x14ac:dyDescent="0.25">
      <c r="B59" s="182"/>
      <c r="C59" s="182"/>
      <c r="D59" s="182"/>
      <c r="E59" s="182"/>
      <c r="F59" s="182"/>
      <c r="G59" s="182"/>
    </row>
    <row r="60" spans="2:7" x14ac:dyDescent="0.25">
      <c r="B60" s="182"/>
      <c r="C60" s="182"/>
      <c r="D60" s="182"/>
      <c r="E60" s="182"/>
      <c r="F60" s="182"/>
      <c r="G60" s="182"/>
    </row>
    <row r="61" spans="2:7" x14ac:dyDescent="0.25">
      <c r="B61" s="182"/>
      <c r="C61" s="182"/>
      <c r="D61" s="182"/>
      <c r="E61" s="182"/>
      <c r="F61" s="182"/>
      <c r="G61" s="182"/>
    </row>
    <row r="62" spans="2:7" x14ac:dyDescent="0.25">
      <c r="B62" s="182"/>
      <c r="C62" s="182"/>
      <c r="D62" s="182"/>
      <c r="E62" s="182"/>
      <c r="F62" s="182"/>
      <c r="G62" s="182"/>
    </row>
    <row r="63" spans="2:7" x14ac:dyDescent="0.25">
      <c r="B63" s="182"/>
      <c r="C63" s="182"/>
      <c r="D63" s="182"/>
      <c r="E63" s="182"/>
      <c r="F63" s="182"/>
      <c r="G63" s="182"/>
    </row>
    <row r="64" spans="2:7" x14ac:dyDescent="0.25">
      <c r="B64" s="182"/>
      <c r="C64" s="182"/>
      <c r="D64" s="182"/>
      <c r="E64" s="182"/>
      <c r="F64" s="182"/>
      <c r="G64" s="182"/>
    </row>
    <row r="65" spans="2:7" x14ac:dyDescent="0.25">
      <c r="B65" s="182"/>
      <c r="C65" s="182"/>
      <c r="D65" s="182"/>
      <c r="E65" s="182"/>
      <c r="F65" s="182"/>
      <c r="G65" s="182"/>
    </row>
    <row r="66" spans="2:7" x14ac:dyDescent="0.25">
      <c r="B66" s="182"/>
      <c r="C66" s="182"/>
      <c r="D66" s="182"/>
      <c r="E66" s="182"/>
      <c r="F66" s="182"/>
      <c r="G66" s="182"/>
    </row>
    <row r="67" spans="2:7" x14ac:dyDescent="0.25">
      <c r="B67" s="182"/>
      <c r="C67" s="182"/>
      <c r="D67" s="182"/>
      <c r="E67" s="182"/>
      <c r="F67" s="182"/>
      <c r="G67" s="182"/>
    </row>
    <row r="68" spans="2:7" x14ac:dyDescent="0.25">
      <c r="B68" s="182"/>
      <c r="C68" s="182"/>
      <c r="D68" s="182"/>
      <c r="E68" s="182"/>
      <c r="F68" s="182"/>
      <c r="G68" s="182"/>
    </row>
    <row r="69" spans="2:7" x14ac:dyDescent="0.25">
      <c r="B69" s="182"/>
      <c r="C69" s="182"/>
      <c r="D69" s="182"/>
      <c r="E69" s="182"/>
      <c r="F69" s="182"/>
      <c r="G69" s="182"/>
    </row>
    <row r="70" spans="2:7" x14ac:dyDescent="0.25">
      <c r="B70" s="182"/>
      <c r="C70" s="182"/>
      <c r="D70" s="182"/>
      <c r="E70" s="182"/>
      <c r="F70" s="182"/>
      <c r="G70" s="182"/>
    </row>
    <row r="71" spans="2:7" x14ac:dyDescent="0.25">
      <c r="B71" s="182"/>
      <c r="C71" s="182"/>
      <c r="D71" s="182"/>
      <c r="E71" s="182"/>
      <c r="F71" s="182"/>
      <c r="G71" s="182"/>
    </row>
    <row r="72" spans="2:7" x14ac:dyDescent="0.25">
      <c r="B72" s="182"/>
      <c r="C72" s="182"/>
      <c r="D72" s="182"/>
      <c r="E72" s="182"/>
      <c r="F72" s="182"/>
      <c r="G72" s="182"/>
    </row>
    <row r="73" spans="2:7" x14ac:dyDescent="0.25">
      <c r="B73" s="182"/>
      <c r="C73" s="182"/>
      <c r="D73" s="182"/>
      <c r="E73" s="182"/>
      <c r="F73" s="182"/>
      <c r="G73" s="182"/>
    </row>
    <row r="74" spans="2:7" x14ac:dyDescent="0.25">
      <c r="B74" s="182"/>
      <c r="C74" s="182"/>
      <c r="D74" s="182"/>
      <c r="E74" s="182"/>
      <c r="F74" s="182"/>
      <c r="G74" s="182"/>
    </row>
    <row r="75" spans="2:7" x14ac:dyDescent="0.25">
      <c r="B75" s="182"/>
      <c r="C75" s="182"/>
      <c r="D75" s="182"/>
      <c r="E75" s="182"/>
      <c r="F75" s="182"/>
      <c r="G75" s="182"/>
    </row>
    <row r="76" spans="2:7" x14ac:dyDescent="0.25">
      <c r="B76" s="182"/>
      <c r="C76" s="182"/>
      <c r="D76" s="182"/>
      <c r="E76" s="182"/>
      <c r="F76" s="182"/>
      <c r="G76" s="182"/>
    </row>
    <row r="77" spans="2:7" x14ac:dyDescent="0.25">
      <c r="B77" s="182"/>
      <c r="C77" s="182"/>
      <c r="D77" s="182"/>
      <c r="E77" s="182"/>
      <c r="F77" s="182"/>
      <c r="G77" s="182"/>
    </row>
    <row r="78" spans="2:7" x14ac:dyDescent="0.25">
      <c r="B78" s="182"/>
      <c r="C78" s="182"/>
      <c r="D78" s="182"/>
      <c r="E78" s="182"/>
      <c r="F78" s="182"/>
      <c r="G78" s="182"/>
    </row>
    <row r="79" spans="2:7" x14ac:dyDescent="0.25">
      <c r="B79" s="182"/>
      <c r="C79" s="182"/>
      <c r="D79" s="182"/>
      <c r="E79" s="182"/>
      <c r="F79" s="182"/>
      <c r="G79" s="182"/>
    </row>
    <row r="80" spans="2:7" x14ac:dyDescent="0.25">
      <c r="B80" s="182"/>
      <c r="C80" s="182"/>
      <c r="D80" s="182"/>
      <c r="E80" s="182"/>
      <c r="F80" s="182"/>
      <c r="G80" s="182"/>
    </row>
    <row r="81" spans="2:7" x14ac:dyDescent="0.25">
      <c r="B81" s="182"/>
      <c r="C81" s="182"/>
      <c r="D81" s="182"/>
      <c r="E81" s="182"/>
      <c r="F81" s="182"/>
      <c r="G81" s="182"/>
    </row>
    <row r="82" spans="2:7" x14ac:dyDescent="0.25">
      <c r="B82" s="182"/>
      <c r="C82" s="182"/>
      <c r="D82" s="182"/>
      <c r="E82" s="182"/>
      <c r="F82" s="182"/>
      <c r="G82" s="182"/>
    </row>
    <row r="83" spans="2:7" x14ac:dyDescent="0.25">
      <c r="B83" s="182"/>
      <c r="C83" s="182"/>
      <c r="D83" s="182"/>
      <c r="E83" s="182"/>
      <c r="F83" s="182"/>
      <c r="G83" s="182"/>
    </row>
  </sheetData>
  <mergeCells count="1">
    <mergeCell ref="A4:E4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1" t="s">
        <v>27</v>
      </c>
      <c r="B1" s="212"/>
      <c r="C1" s="212"/>
      <c r="D1" s="213"/>
      <c r="E1" s="137" t="s">
        <v>24</v>
      </c>
      <c r="F1" s="136"/>
      <c r="W1">
        <v>30.126000000000001</v>
      </c>
    </row>
    <row r="2" spans="1:26" ht="20.100000000000001" customHeight="1" x14ac:dyDescent="0.25">
      <c r="A2" s="211" t="s">
        <v>28</v>
      </c>
      <c r="B2" s="212"/>
      <c r="C2" s="212"/>
      <c r="D2" s="213"/>
      <c r="E2" s="137" t="s">
        <v>22</v>
      </c>
      <c r="F2" s="136"/>
    </row>
    <row r="3" spans="1:26" ht="20.100000000000001" customHeight="1" x14ac:dyDescent="0.25">
      <c r="A3" s="211" t="s">
        <v>29</v>
      </c>
      <c r="B3" s="212"/>
      <c r="C3" s="212"/>
      <c r="D3" s="213"/>
      <c r="E3" s="137" t="s">
        <v>68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647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69</v>
      </c>
      <c r="B8" s="135"/>
      <c r="C8" s="135"/>
      <c r="D8" s="135"/>
      <c r="E8" s="135"/>
      <c r="F8" s="135"/>
    </row>
    <row r="9" spans="1:26" x14ac:dyDescent="0.25">
      <c r="A9" s="140" t="s">
        <v>65</v>
      </c>
      <c r="B9" s="140" t="s">
        <v>59</v>
      </c>
      <c r="C9" s="140" t="s">
        <v>60</v>
      </c>
      <c r="D9" s="140" t="s">
        <v>36</v>
      </c>
      <c r="E9" s="140" t="s">
        <v>66</v>
      </c>
      <c r="F9" s="140" t="s">
        <v>67</v>
      </c>
    </row>
    <row r="10" spans="1:26" x14ac:dyDescent="0.25">
      <c r="A10" s="147" t="s">
        <v>70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648</v>
      </c>
      <c r="B11" s="150">
        <f>'SO 14219'!L12</f>
        <v>0</v>
      </c>
      <c r="C11" s="150">
        <f>'SO 14219'!M12</f>
        <v>0</v>
      </c>
      <c r="D11" s="150">
        <f>'SO 14219'!I12</f>
        <v>0</v>
      </c>
      <c r="E11" s="151">
        <f>'SO 14219'!P12</f>
        <v>0</v>
      </c>
      <c r="F11" s="151">
        <f>'SO 14219'!S12</f>
        <v>0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2" t="s">
        <v>70</v>
      </c>
      <c r="B12" s="152">
        <f>'SO 14219'!L14</f>
        <v>0</v>
      </c>
      <c r="C12" s="152">
        <f>'SO 14219'!M14</f>
        <v>0</v>
      </c>
      <c r="D12" s="152">
        <f>'SO 14219'!I14</f>
        <v>0</v>
      </c>
      <c r="E12" s="153">
        <f>'SO 14219'!P14</f>
        <v>0</v>
      </c>
      <c r="F12" s="153">
        <f>'SO 14219'!S14</f>
        <v>0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"/>
      <c r="B13" s="142"/>
      <c r="C13" s="142"/>
      <c r="D13" s="142"/>
      <c r="E13" s="141"/>
      <c r="F13" s="141"/>
    </row>
    <row r="14" spans="1:26" x14ac:dyDescent="0.25">
      <c r="A14" s="2" t="s">
        <v>91</v>
      </c>
      <c r="B14" s="152"/>
      <c r="C14" s="150"/>
      <c r="D14" s="150"/>
      <c r="E14" s="151"/>
      <c r="F14" s="151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149" t="s">
        <v>92</v>
      </c>
      <c r="B15" s="150">
        <f>'SO 14219'!L153</f>
        <v>0</v>
      </c>
      <c r="C15" s="150">
        <f>'SO 14219'!M153</f>
        <v>0</v>
      </c>
      <c r="D15" s="150">
        <f>'SO 14219'!I153</f>
        <v>0</v>
      </c>
      <c r="E15" s="151">
        <f>'SO 14219'!P153</f>
        <v>0</v>
      </c>
      <c r="F15" s="151">
        <f>'SO 14219'!S153</f>
        <v>0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49" t="s">
        <v>649</v>
      </c>
      <c r="B16" s="150">
        <f>'SO 14219'!L159</f>
        <v>0</v>
      </c>
      <c r="C16" s="150">
        <f>'SO 14219'!M159</f>
        <v>0</v>
      </c>
      <c r="D16" s="150">
        <f>'SO 14219'!I159</f>
        <v>0</v>
      </c>
      <c r="E16" s="151">
        <f>'SO 14219'!P159</f>
        <v>0</v>
      </c>
      <c r="F16" s="151">
        <f>'SO 14219'!S159</f>
        <v>0</v>
      </c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</row>
    <row r="17" spans="1:26" x14ac:dyDescent="0.25">
      <c r="A17" s="2" t="s">
        <v>91</v>
      </c>
      <c r="B17" s="152">
        <f>'SO 14219'!L161</f>
        <v>0</v>
      </c>
      <c r="C17" s="152">
        <f>'SO 14219'!M161</f>
        <v>0</v>
      </c>
      <c r="D17" s="152">
        <f>'SO 14219'!I161</f>
        <v>0</v>
      </c>
      <c r="E17" s="153">
        <f>'SO 14219'!S161</f>
        <v>0</v>
      </c>
      <c r="F17" s="153">
        <f>'SO 14219'!V161</f>
        <v>0</v>
      </c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1"/>
      <c r="B18" s="142"/>
      <c r="C18" s="142"/>
      <c r="D18" s="142"/>
      <c r="E18" s="141"/>
      <c r="F18" s="141"/>
    </row>
    <row r="19" spans="1:26" x14ac:dyDescent="0.25">
      <c r="A19" s="2" t="s">
        <v>93</v>
      </c>
      <c r="B19" s="152">
        <f>'SO 14219'!L162</f>
        <v>0</v>
      </c>
      <c r="C19" s="152">
        <f>'SO 14219'!M162</f>
        <v>0</v>
      </c>
      <c r="D19" s="152">
        <f>'SO 14219'!I162</f>
        <v>0</v>
      </c>
      <c r="E19" s="153">
        <f>'SO 14219'!S162</f>
        <v>0</v>
      </c>
      <c r="F19" s="153">
        <f>'SO 14219'!V162</f>
        <v>0</v>
      </c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</row>
    <row r="20" spans="1:26" x14ac:dyDescent="0.25">
      <c r="A20" s="1"/>
      <c r="B20" s="142"/>
      <c r="C20" s="142"/>
      <c r="D20" s="142"/>
      <c r="E20" s="141"/>
      <c r="F20" s="141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1"/>
      <c r="B22" s="142"/>
      <c r="C22" s="142"/>
      <c r="D22" s="142"/>
      <c r="E22" s="141"/>
      <c r="F22" s="141"/>
    </row>
    <row r="23" spans="1:26" x14ac:dyDescent="0.25">
      <c r="A23" s="1"/>
      <c r="B23" s="142"/>
      <c r="C23" s="142"/>
      <c r="D23" s="142"/>
      <c r="E23" s="141"/>
      <c r="F23" s="141"/>
    </row>
    <row r="24" spans="1:26" x14ac:dyDescent="0.25">
      <c r="A24" s="1"/>
      <c r="B24" s="142"/>
      <c r="C24" s="142"/>
      <c r="D24" s="142"/>
      <c r="E24" s="141"/>
      <c r="F24" s="141"/>
    </row>
    <row r="25" spans="1:26" x14ac:dyDescent="0.25">
      <c r="A25" s="1"/>
      <c r="B25" s="142"/>
      <c r="C25" s="142"/>
      <c r="D25" s="142"/>
      <c r="E25" s="141"/>
      <c r="F25" s="141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2"/>
  <sheetViews>
    <sheetView workbookViewId="0">
      <pane ySplit="8" topLeftCell="A15" activePane="bottomLeft" state="frozen"/>
      <selection pane="bottomLeft" activeCell="G158" sqref="G11:G158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4" t="s">
        <v>27</v>
      </c>
      <c r="C1" s="215"/>
      <c r="D1" s="215"/>
      <c r="E1" s="215"/>
      <c r="F1" s="215"/>
      <c r="G1" s="215"/>
      <c r="H1" s="216"/>
      <c r="I1" s="159" t="s">
        <v>24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4" t="s">
        <v>28</v>
      </c>
      <c r="C2" s="215"/>
      <c r="D2" s="215"/>
      <c r="E2" s="215"/>
      <c r="F2" s="215"/>
      <c r="G2" s="215"/>
      <c r="H2" s="216"/>
      <c r="I2" s="159" t="s">
        <v>22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4" t="s">
        <v>29</v>
      </c>
      <c r="C3" s="215"/>
      <c r="D3" s="215"/>
      <c r="E3" s="215"/>
      <c r="F3" s="215"/>
      <c r="G3" s="215"/>
      <c r="H3" s="216"/>
      <c r="I3" s="159" t="s">
        <v>68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647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1"/>
      <c r="B7" s="12" t="s">
        <v>69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S7" s="11"/>
      <c r="V7" s="162"/>
    </row>
    <row r="8" spans="1:26" ht="15.75" x14ac:dyDescent="0.25">
      <c r="A8" s="161" t="s">
        <v>94</v>
      </c>
      <c r="B8" s="161" t="s">
        <v>95</v>
      </c>
      <c r="C8" s="161" t="s">
        <v>96</v>
      </c>
      <c r="D8" s="161" t="s">
        <v>97</v>
      </c>
      <c r="E8" s="161" t="s">
        <v>98</v>
      </c>
      <c r="F8" s="161" t="s">
        <v>99</v>
      </c>
      <c r="G8" s="161" t="s">
        <v>100</v>
      </c>
      <c r="H8" s="161" t="s">
        <v>60</v>
      </c>
      <c r="I8" s="161" t="s">
        <v>101</v>
      </c>
      <c r="J8" s="161"/>
      <c r="K8" s="161"/>
      <c r="L8" s="161"/>
      <c r="M8" s="161"/>
      <c r="N8" s="161"/>
      <c r="O8" s="161"/>
      <c r="P8" s="161" t="s">
        <v>102</v>
      </c>
      <c r="Q8" s="155"/>
      <c r="R8" s="155"/>
      <c r="S8" s="161" t="s">
        <v>103</v>
      </c>
      <c r="T8" s="157"/>
      <c r="U8" s="157"/>
      <c r="V8" s="163" t="s">
        <v>104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70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648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145</v>
      </c>
      <c r="C11" s="172" t="s">
        <v>650</v>
      </c>
      <c r="D11" s="168" t="s">
        <v>651</v>
      </c>
      <c r="E11" s="168" t="s">
        <v>134</v>
      </c>
      <c r="F11" s="169">
        <v>32</v>
      </c>
      <c r="G11" s="170"/>
      <c r="H11" s="170"/>
      <c r="I11" s="170">
        <f>ROUND(F11*(G11+H11),2)</f>
        <v>0</v>
      </c>
      <c r="J11" s="168">
        <f>ROUND(F11*(N11),2)</f>
        <v>13.76</v>
      </c>
      <c r="K11" s="1">
        <f>ROUND(F11*(O11),2)</f>
        <v>0</v>
      </c>
      <c r="L11" s="1">
        <f>ROUND(F11*(G11),2)</f>
        <v>0</v>
      </c>
      <c r="M11" s="1"/>
      <c r="N11" s="1">
        <v>0.43</v>
      </c>
      <c r="O11" s="1"/>
      <c r="P11" s="160"/>
      <c r="Q11" s="173"/>
      <c r="R11" s="173"/>
      <c r="S11" s="149"/>
      <c r="V11" s="174"/>
      <c r="Z11">
        <v>0</v>
      </c>
    </row>
    <row r="12" spans="1:26" x14ac:dyDescent="0.25">
      <c r="A12" s="149"/>
      <c r="B12" s="149"/>
      <c r="C12" s="149"/>
      <c r="D12" s="149" t="s">
        <v>648</v>
      </c>
      <c r="E12" s="149"/>
      <c r="F12" s="167"/>
      <c r="G12" s="152"/>
      <c r="H12" s="152">
        <f>ROUND((SUM(M10:M11))/1,2)</f>
        <v>0</v>
      </c>
      <c r="I12" s="152">
        <f>ROUND((SUM(I10:I11))/1,2)</f>
        <v>0</v>
      </c>
      <c r="J12" s="149"/>
      <c r="K12" s="149"/>
      <c r="L12" s="149">
        <f>ROUND((SUM(L10:L11))/1,2)</f>
        <v>0</v>
      </c>
      <c r="M12" s="149">
        <f>ROUND((SUM(M10:M11))/1,2)</f>
        <v>0</v>
      </c>
      <c r="N12" s="149"/>
      <c r="O12" s="149"/>
      <c r="P12" s="175">
        <f>ROUND((SUM(P10:P11))/1,2)</f>
        <v>0</v>
      </c>
      <c r="Q12" s="146"/>
      <c r="R12" s="146"/>
      <c r="S12" s="175">
        <f>ROUND((SUM(S10:S11))/1,2)</f>
        <v>0</v>
      </c>
      <c r="T12" s="146"/>
      <c r="U12" s="146"/>
      <c r="V12" s="146"/>
      <c r="W12" s="146"/>
      <c r="X12" s="146"/>
      <c r="Y12" s="146"/>
      <c r="Z12" s="146"/>
    </row>
    <row r="13" spans="1:26" x14ac:dyDescent="0.25">
      <c r="A13" s="1"/>
      <c r="B13" s="1"/>
      <c r="C13" s="1"/>
      <c r="D13" s="1"/>
      <c r="E13" s="1"/>
      <c r="F13" s="160"/>
      <c r="G13" s="142"/>
      <c r="H13" s="142"/>
      <c r="I13" s="142"/>
      <c r="J13" s="1"/>
      <c r="K13" s="1"/>
      <c r="L13" s="1"/>
      <c r="M13" s="1"/>
      <c r="N13" s="1"/>
      <c r="O13" s="1"/>
      <c r="P13" s="1"/>
      <c r="S13" s="1"/>
    </row>
    <row r="14" spans="1:26" x14ac:dyDescent="0.25">
      <c r="A14" s="149"/>
      <c r="B14" s="149"/>
      <c r="C14" s="149"/>
      <c r="D14" s="2" t="s">
        <v>70</v>
      </c>
      <c r="E14" s="149"/>
      <c r="F14" s="167"/>
      <c r="G14" s="152"/>
      <c r="H14" s="152">
        <f>ROUND((SUM(M9:M13))/2,2)</f>
        <v>0</v>
      </c>
      <c r="I14" s="152">
        <f>ROUND((SUM(I9:I13))/2,2)</f>
        <v>0</v>
      </c>
      <c r="J14" s="150"/>
      <c r="K14" s="149"/>
      <c r="L14" s="150">
        <f>ROUND((SUM(L9:L13))/2,2)</f>
        <v>0</v>
      </c>
      <c r="M14" s="150">
        <f>ROUND((SUM(M9:M13))/2,2)</f>
        <v>0</v>
      </c>
      <c r="N14" s="149"/>
      <c r="O14" s="149"/>
      <c r="P14" s="175">
        <f>ROUND((SUM(P9:P13))/2,2)</f>
        <v>0</v>
      </c>
      <c r="S14" s="175">
        <f>ROUND((SUM(S9:S13))/2,2)</f>
        <v>0</v>
      </c>
    </row>
    <row r="15" spans="1:26" x14ac:dyDescent="0.25">
      <c r="A15" s="1"/>
      <c r="B15" s="1"/>
      <c r="C15" s="1"/>
      <c r="D15" s="1"/>
      <c r="E15" s="1"/>
      <c r="F15" s="160"/>
      <c r="G15" s="142"/>
      <c r="H15" s="142"/>
      <c r="I15" s="142"/>
      <c r="J15" s="1"/>
      <c r="K15" s="1"/>
      <c r="L15" s="1"/>
      <c r="M15" s="1"/>
      <c r="N15" s="1"/>
      <c r="O15" s="1"/>
      <c r="P15" s="1"/>
      <c r="S15" s="1"/>
    </row>
    <row r="16" spans="1:26" x14ac:dyDescent="0.25">
      <c r="A16" s="149"/>
      <c r="B16" s="149"/>
      <c r="C16" s="149"/>
      <c r="D16" s="2" t="s">
        <v>91</v>
      </c>
      <c r="E16" s="149"/>
      <c r="F16" s="167"/>
      <c r="G16" s="150"/>
      <c r="H16" s="150"/>
      <c r="I16" s="150"/>
      <c r="J16" s="149"/>
      <c r="K16" s="149"/>
      <c r="L16" s="149"/>
      <c r="M16" s="149"/>
      <c r="N16" s="149"/>
      <c r="O16" s="149"/>
      <c r="P16" s="149"/>
      <c r="Q16" s="146"/>
      <c r="R16" s="146"/>
      <c r="S16" s="149"/>
      <c r="T16" s="146"/>
      <c r="U16" s="146"/>
      <c r="V16" s="146"/>
      <c r="W16" s="146"/>
      <c r="X16" s="146"/>
      <c r="Y16" s="146"/>
      <c r="Z16" s="146"/>
    </row>
    <row r="17" spans="1:26" x14ac:dyDescent="0.25">
      <c r="A17" s="149"/>
      <c r="B17" s="149"/>
      <c r="C17" s="149"/>
      <c r="D17" s="149" t="s">
        <v>92</v>
      </c>
      <c r="E17" s="149"/>
      <c r="F17" s="167"/>
      <c r="G17" s="150"/>
      <c r="H17" s="150"/>
      <c r="I17" s="150"/>
      <c r="J17" s="149"/>
      <c r="K17" s="149"/>
      <c r="L17" s="149"/>
      <c r="M17" s="149"/>
      <c r="N17" s="149"/>
      <c r="O17" s="149"/>
      <c r="P17" s="149"/>
      <c r="Q17" s="146"/>
      <c r="R17" s="146"/>
      <c r="S17" s="149"/>
      <c r="T17" s="146"/>
      <c r="U17" s="146"/>
      <c r="V17" s="146"/>
      <c r="W17" s="146"/>
      <c r="X17" s="146"/>
      <c r="Y17" s="146"/>
      <c r="Z17" s="146"/>
    </row>
    <row r="18" spans="1:26" ht="24.95" customHeight="1" x14ac:dyDescent="0.25">
      <c r="A18" s="171"/>
      <c r="B18" s="168">
        <v>921</v>
      </c>
      <c r="C18" s="172" t="s">
        <v>652</v>
      </c>
      <c r="D18" s="168" t="s">
        <v>653</v>
      </c>
      <c r="E18" s="168" t="s">
        <v>134</v>
      </c>
      <c r="F18" s="169">
        <v>1</v>
      </c>
      <c r="G18" s="170"/>
      <c r="H18" s="170"/>
      <c r="I18" s="170">
        <f t="shared" ref="I18:I49" si="0">ROUND(F18*(G18+H18),2)</f>
        <v>0</v>
      </c>
      <c r="J18" s="168">
        <f t="shared" ref="J18:J49" si="1">ROUND(F18*(N18),2)</f>
        <v>250</v>
      </c>
      <c r="K18" s="1">
        <f t="shared" ref="K18:K49" si="2">ROUND(F18*(O18),2)</f>
        <v>0</v>
      </c>
      <c r="L18" s="1">
        <f t="shared" ref="L18:L49" si="3">ROUND(F18*(G18),2)</f>
        <v>0</v>
      </c>
      <c r="M18" s="1"/>
      <c r="N18" s="1">
        <v>250</v>
      </c>
      <c r="O18" s="1"/>
      <c r="P18" s="160"/>
      <c r="Q18" s="173"/>
      <c r="R18" s="173"/>
      <c r="S18" s="149"/>
      <c r="V18" s="174"/>
      <c r="Z18">
        <v>0</v>
      </c>
    </row>
    <row r="19" spans="1:26" ht="24.95" customHeight="1" x14ac:dyDescent="0.25">
      <c r="A19" s="171"/>
      <c r="B19" s="168" t="s">
        <v>654</v>
      </c>
      <c r="C19" s="172" t="s">
        <v>655</v>
      </c>
      <c r="D19" s="168" t="s">
        <v>656</v>
      </c>
      <c r="E19" s="168" t="s">
        <v>134</v>
      </c>
      <c r="F19" s="169">
        <v>16</v>
      </c>
      <c r="G19" s="170"/>
      <c r="H19" s="170"/>
      <c r="I19" s="170">
        <f t="shared" si="0"/>
        <v>0</v>
      </c>
      <c r="J19" s="168">
        <f t="shared" si="1"/>
        <v>20.48</v>
      </c>
      <c r="K19" s="1">
        <f t="shared" si="2"/>
        <v>0</v>
      </c>
      <c r="L19" s="1">
        <f t="shared" si="3"/>
        <v>0</v>
      </c>
      <c r="M19" s="1"/>
      <c r="N19" s="1">
        <v>1.28</v>
      </c>
      <c r="O19" s="1"/>
      <c r="P19" s="160"/>
      <c r="Q19" s="173"/>
      <c r="R19" s="173"/>
      <c r="S19" s="149"/>
      <c r="V19" s="174"/>
      <c r="Z19">
        <v>0</v>
      </c>
    </row>
    <row r="20" spans="1:26" ht="24.95" customHeight="1" x14ac:dyDescent="0.25">
      <c r="A20" s="171"/>
      <c r="B20" s="168" t="s">
        <v>654</v>
      </c>
      <c r="C20" s="172" t="s">
        <v>657</v>
      </c>
      <c r="D20" s="168" t="s">
        <v>658</v>
      </c>
      <c r="E20" s="168" t="s">
        <v>134</v>
      </c>
      <c r="F20" s="169">
        <v>43</v>
      </c>
      <c r="G20" s="170"/>
      <c r="H20" s="170"/>
      <c r="I20" s="170">
        <f t="shared" si="0"/>
        <v>0</v>
      </c>
      <c r="J20" s="168">
        <f t="shared" si="1"/>
        <v>47.73</v>
      </c>
      <c r="K20" s="1">
        <f t="shared" si="2"/>
        <v>0</v>
      </c>
      <c r="L20" s="1">
        <f t="shared" si="3"/>
        <v>0</v>
      </c>
      <c r="M20" s="1"/>
      <c r="N20" s="1">
        <v>1.1100000000000001</v>
      </c>
      <c r="O20" s="1"/>
      <c r="P20" s="160"/>
      <c r="Q20" s="173"/>
      <c r="R20" s="173"/>
      <c r="S20" s="149"/>
      <c r="V20" s="174"/>
      <c r="Z20">
        <v>0</v>
      </c>
    </row>
    <row r="21" spans="1:26" ht="24.95" customHeight="1" x14ac:dyDescent="0.25">
      <c r="A21" s="171"/>
      <c r="B21" s="168" t="s">
        <v>654</v>
      </c>
      <c r="C21" s="172" t="s">
        <v>659</v>
      </c>
      <c r="D21" s="168" t="s">
        <v>660</v>
      </c>
      <c r="E21" s="168" t="s">
        <v>134</v>
      </c>
      <c r="F21" s="169">
        <v>24</v>
      </c>
      <c r="G21" s="170"/>
      <c r="H21" s="170"/>
      <c r="I21" s="170">
        <f t="shared" si="0"/>
        <v>0</v>
      </c>
      <c r="J21" s="168">
        <f t="shared" si="1"/>
        <v>130.80000000000001</v>
      </c>
      <c r="K21" s="1">
        <f t="shared" si="2"/>
        <v>0</v>
      </c>
      <c r="L21" s="1">
        <f t="shared" si="3"/>
        <v>0</v>
      </c>
      <c r="M21" s="1"/>
      <c r="N21" s="1">
        <v>5.45</v>
      </c>
      <c r="O21" s="1"/>
      <c r="P21" s="160"/>
      <c r="Q21" s="173"/>
      <c r="R21" s="173"/>
      <c r="S21" s="149"/>
      <c r="V21" s="174"/>
      <c r="Z21">
        <v>0</v>
      </c>
    </row>
    <row r="22" spans="1:26" ht="24.95" customHeight="1" x14ac:dyDescent="0.25">
      <c r="A22" s="171"/>
      <c r="B22" s="168" t="s">
        <v>654</v>
      </c>
      <c r="C22" s="172" t="s">
        <v>661</v>
      </c>
      <c r="D22" s="168" t="s">
        <v>662</v>
      </c>
      <c r="E22" s="168" t="s">
        <v>200</v>
      </c>
      <c r="F22" s="169">
        <v>85</v>
      </c>
      <c r="G22" s="170"/>
      <c r="H22" s="170"/>
      <c r="I22" s="170">
        <f t="shared" si="0"/>
        <v>0</v>
      </c>
      <c r="J22" s="168">
        <f t="shared" si="1"/>
        <v>689.35</v>
      </c>
      <c r="K22" s="1">
        <f t="shared" si="2"/>
        <v>0</v>
      </c>
      <c r="L22" s="1">
        <f t="shared" si="3"/>
        <v>0</v>
      </c>
      <c r="M22" s="1"/>
      <c r="N22" s="1">
        <v>8.11</v>
      </c>
      <c r="O22" s="1"/>
      <c r="P22" s="160"/>
      <c r="Q22" s="173"/>
      <c r="R22" s="173"/>
      <c r="S22" s="149"/>
      <c r="V22" s="174"/>
      <c r="Z22">
        <v>0</v>
      </c>
    </row>
    <row r="23" spans="1:26" ht="24.95" customHeight="1" x14ac:dyDescent="0.25">
      <c r="A23" s="171"/>
      <c r="B23" s="168" t="s">
        <v>654</v>
      </c>
      <c r="C23" s="172" t="s">
        <v>663</v>
      </c>
      <c r="D23" s="168" t="s">
        <v>664</v>
      </c>
      <c r="E23" s="168" t="s">
        <v>200</v>
      </c>
      <c r="F23" s="169">
        <v>50</v>
      </c>
      <c r="G23" s="170"/>
      <c r="H23" s="170"/>
      <c r="I23" s="170">
        <f t="shared" si="0"/>
        <v>0</v>
      </c>
      <c r="J23" s="168">
        <f t="shared" si="1"/>
        <v>495</v>
      </c>
      <c r="K23" s="1">
        <f t="shared" si="2"/>
        <v>0</v>
      </c>
      <c r="L23" s="1">
        <f t="shared" si="3"/>
        <v>0</v>
      </c>
      <c r="M23" s="1"/>
      <c r="N23" s="1">
        <v>9.9</v>
      </c>
      <c r="O23" s="1"/>
      <c r="P23" s="160"/>
      <c r="Q23" s="173"/>
      <c r="R23" s="173"/>
      <c r="S23" s="149"/>
      <c r="V23" s="174"/>
      <c r="Z23">
        <v>0</v>
      </c>
    </row>
    <row r="24" spans="1:26" ht="24.95" customHeight="1" x14ac:dyDescent="0.25">
      <c r="A24" s="171"/>
      <c r="B24" s="168" t="s">
        <v>654</v>
      </c>
      <c r="C24" s="172" t="s">
        <v>665</v>
      </c>
      <c r="D24" s="168" t="s">
        <v>666</v>
      </c>
      <c r="E24" s="168" t="s">
        <v>134</v>
      </c>
      <c r="F24" s="169">
        <v>10</v>
      </c>
      <c r="G24" s="170"/>
      <c r="H24" s="170"/>
      <c r="I24" s="170">
        <f t="shared" si="0"/>
        <v>0</v>
      </c>
      <c r="J24" s="168">
        <f t="shared" si="1"/>
        <v>23.2</v>
      </c>
      <c r="K24" s="1">
        <f t="shared" si="2"/>
        <v>0</v>
      </c>
      <c r="L24" s="1">
        <f t="shared" si="3"/>
        <v>0</v>
      </c>
      <c r="M24" s="1"/>
      <c r="N24" s="1">
        <v>2.3199999999999998</v>
      </c>
      <c r="O24" s="1"/>
      <c r="P24" s="160"/>
      <c r="Q24" s="173"/>
      <c r="R24" s="173"/>
      <c r="S24" s="149"/>
      <c r="V24" s="174"/>
      <c r="Z24">
        <v>0</v>
      </c>
    </row>
    <row r="25" spans="1:26" ht="24.95" customHeight="1" x14ac:dyDescent="0.25">
      <c r="A25" s="171"/>
      <c r="B25" s="168" t="s">
        <v>654</v>
      </c>
      <c r="C25" s="172" t="s">
        <v>667</v>
      </c>
      <c r="D25" s="168" t="s">
        <v>668</v>
      </c>
      <c r="E25" s="168" t="s">
        <v>134</v>
      </c>
      <c r="F25" s="169">
        <v>10</v>
      </c>
      <c r="G25" s="170"/>
      <c r="H25" s="170"/>
      <c r="I25" s="170">
        <f t="shared" si="0"/>
        <v>0</v>
      </c>
      <c r="J25" s="168">
        <f t="shared" si="1"/>
        <v>20.6</v>
      </c>
      <c r="K25" s="1">
        <f t="shared" si="2"/>
        <v>0</v>
      </c>
      <c r="L25" s="1">
        <f t="shared" si="3"/>
        <v>0</v>
      </c>
      <c r="M25" s="1"/>
      <c r="N25" s="1">
        <v>2.06</v>
      </c>
      <c r="O25" s="1"/>
      <c r="P25" s="160"/>
      <c r="Q25" s="173"/>
      <c r="R25" s="173"/>
      <c r="S25" s="149"/>
      <c r="V25" s="174"/>
      <c r="Z25">
        <v>0</v>
      </c>
    </row>
    <row r="26" spans="1:26" ht="24.95" customHeight="1" x14ac:dyDescent="0.25">
      <c r="A26" s="171"/>
      <c r="B26" s="168" t="s">
        <v>654</v>
      </c>
      <c r="C26" s="172" t="s">
        <v>669</v>
      </c>
      <c r="D26" s="168" t="s">
        <v>670</v>
      </c>
      <c r="E26" s="168" t="s">
        <v>134</v>
      </c>
      <c r="F26" s="169">
        <v>4</v>
      </c>
      <c r="G26" s="170"/>
      <c r="H26" s="170"/>
      <c r="I26" s="170">
        <f t="shared" si="0"/>
        <v>0</v>
      </c>
      <c r="J26" s="168">
        <f t="shared" si="1"/>
        <v>15.32</v>
      </c>
      <c r="K26" s="1">
        <f t="shared" si="2"/>
        <v>0</v>
      </c>
      <c r="L26" s="1">
        <f t="shared" si="3"/>
        <v>0</v>
      </c>
      <c r="M26" s="1"/>
      <c r="N26" s="1">
        <v>3.83</v>
      </c>
      <c r="O26" s="1"/>
      <c r="P26" s="160"/>
      <c r="Q26" s="173"/>
      <c r="R26" s="173"/>
      <c r="S26" s="149"/>
      <c r="V26" s="174"/>
      <c r="Z26">
        <v>0</v>
      </c>
    </row>
    <row r="27" spans="1:26" ht="24.95" customHeight="1" x14ac:dyDescent="0.25">
      <c r="A27" s="171"/>
      <c r="B27" s="168" t="s">
        <v>654</v>
      </c>
      <c r="C27" s="172" t="s">
        <v>671</v>
      </c>
      <c r="D27" s="168" t="s">
        <v>672</v>
      </c>
      <c r="E27" s="168" t="s">
        <v>134</v>
      </c>
      <c r="F27" s="169">
        <v>38</v>
      </c>
      <c r="G27" s="170"/>
      <c r="H27" s="170"/>
      <c r="I27" s="170">
        <f t="shared" si="0"/>
        <v>0</v>
      </c>
      <c r="J27" s="168">
        <f t="shared" si="1"/>
        <v>173.66</v>
      </c>
      <c r="K27" s="1">
        <f t="shared" si="2"/>
        <v>0</v>
      </c>
      <c r="L27" s="1">
        <f t="shared" si="3"/>
        <v>0</v>
      </c>
      <c r="M27" s="1"/>
      <c r="N27" s="1">
        <v>4.57</v>
      </c>
      <c r="O27" s="1"/>
      <c r="P27" s="160"/>
      <c r="Q27" s="173"/>
      <c r="R27" s="173"/>
      <c r="S27" s="149"/>
      <c r="V27" s="174"/>
      <c r="Z27">
        <v>0</v>
      </c>
    </row>
    <row r="28" spans="1:26" ht="24.95" customHeight="1" x14ac:dyDescent="0.25">
      <c r="A28" s="171"/>
      <c r="B28" s="168" t="s">
        <v>654</v>
      </c>
      <c r="C28" s="172" t="s">
        <v>673</v>
      </c>
      <c r="D28" s="168" t="s">
        <v>674</v>
      </c>
      <c r="E28" s="168" t="s">
        <v>134</v>
      </c>
      <c r="F28" s="169">
        <v>7</v>
      </c>
      <c r="G28" s="170"/>
      <c r="H28" s="170"/>
      <c r="I28" s="170">
        <f t="shared" si="0"/>
        <v>0</v>
      </c>
      <c r="J28" s="168">
        <f t="shared" si="1"/>
        <v>90.44</v>
      </c>
      <c r="K28" s="1">
        <f t="shared" si="2"/>
        <v>0</v>
      </c>
      <c r="L28" s="1">
        <f t="shared" si="3"/>
        <v>0</v>
      </c>
      <c r="M28" s="1"/>
      <c r="N28" s="1">
        <v>12.92</v>
      </c>
      <c r="O28" s="1"/>
      <c r="P28" s="160"/>
      <c r="Q28" s="173"/>
      <c r="R28" s="173"/>
      <c r="S28" s="149"/>
      <c r="V28" s="174"/>
      <c r="Z28">
        <v>0</v>
      </c>
    </row>
    <row r="29" spans="1:26" ht="24.95" customHeight="1" x14ac:dyDescent="0.25">
      <c r="A29" s="171"/>
      <c r="B29" s="168" t="s">
        <v>654</v>
      </c>
      <c r="C29" s="172" t="s">
        <v>675</v>
      </c>
      <c r="D29" s="168" t="s">
        <v>676</v>
      </c>
      <c r="E29" s="168" t="s">
        <v>134</v>
      </c>
      <c r="F29" s="169">
        <v>1</v>
      </c>
      <c r="G29" s="170"/>
      <c r="H29" s="170"/>
      <c r="I29" s="170">
        <f t="shared" si="0"/>
        <v>0</v>
      </c>
      <c r="J29" s="168">
        <f t="shared" si="1"/>
        <v>25.24</v>
      </c>
      <c r="K29" s="1">
        <f t="shared" si="2"/>
        <v>0</v>
      </c>
      <c r="L29" s="1">
        <f t="shared" si="3"/>
        <v>0</v>
      </c>
      <c r="M29" s="1"/>
      <c r="N29" s="1">
        <v>25.24</v>
      </c>
      <c r="O29" s="1"/>
      <c r="P29" s="160"/>
      <c r="Q29" s="173"/>
      <c r="R29" s="173"/>
      <c r="S29" s="149"/>
      <c r="V29" s="174"/>
      <c r="Z29">
        <v>0</v>
      </c>
    </row>
    <row r="30" spans="1:26" ht="24.95" customHeight="1" x14ac:dyDescent="0.25">
      <c r="A30" s="171"/>
      <c r="B30" s="168" t="s">
        <v>654</v>
      </c>
      <c r="C30" s="172" t="s">
        <v>677</v>
      </c>
      <c r="D30" s="168" t="s">
        <v>678</v>
      </c>
      <c r="E30" s="168" t="s">
        <v>134</v>
      </c>
      <c r="F30" s="169">
        <v>20</v>
      </c>
      <c r="G30" s="170"/>
      <c r="H30" s="170"/>
      <c r="I30" s="170">
        <f t="shared" si="0"/>
        <v>0</v>
      </c>
      <c r="J30" s="168">
        <f t="shared" si="1"/>
        <v>83.2</v>
      </c>
      <c r="K30" s="1">
        <f t="shared" si="2"/>
        <v>0</v>
      </c>
      <c r="L30" s="1">
        <f t="shared" si="3"/>
        <v>0</v>
      </c>
      <c r="M30" s="1"/>
      <c r="N30" s="1">
        <v>4.16</v>
      </c>
      <c r="O30" s="1"/>
      <c r="P30" s="160"/>
      <c r="Q30" s="173"/>
      <c r="R30" s="173"/>
      <c r="S30" s="149"/>
      <c r="V30" s="174"/>
      <c r="Z30">
        <v>0</v>
      </c>
    </row>
    <row r="31" spans="1:26" ht="24.95" customHeight="1" x14ac:dyDescent="0.25">
      <c r="A31" s="171"/>
      <c r="B31" s="168" t="s">
        <v>654</v>
      </c>
      <c r="C31" s="172" t="s">
        <v>679</v>
      </c>
      <c r="D31" s="168" t="s">
        <v>680</v>
      </c>
      <c r="E31" s="168" t="s">
        <v>200</v>
      </c>
      <c r="F31" s="169">
        <v>36</v>
      </c>
      <c r="G31" s="170"/>
      <c r="H31" s="170"/>
      <c r="I31" s="170">
        <f t="shared" si="0"/>
        <v>0</v>
      </c>
      <c r="J31" s="168">
        <f t="shared" si="1"/>
        <v>80.28</v>
      </c>
      <c r="K31" s="1">
        <f t="shared" si="2"/>
        <v>0</v>
      </c>
      <c r="L31" s="1">
        <f t="shared" si="3"/>
        <v>0</v>
      </c>
      <c r="M31" s="1"/>
      <c r="N31" s="1">
        <v>2.23</v>
      </c>
      <c r="O31" s="1"/>
      <c r="P31" s="160"/>
      <c r="Q31" s="173"/>
      <c r="R31" s="173"/>
      <c r="S31" s="149"/>
      <c r="V31" s="174"/>
      <c r="Z31">
        <v>0</v>
      </c>
    </row>
    <row r="32" spans="1:26" ht="24.95" customHeight="1" x14ac:dyDescent="0.25">
      <c r="A32" s="171"/>
      <c r="B32" s="168" t="s">
        <v>654</v>
      </c>
      <c r="C32" s="172" t="s">
        <v>681</v>
      </c>
      <c r="D32" s="168" t="s">
        <v>682</v>
      </c>
      <c r="E32" s="168" t="s">
        <v>200</v>
      </c>
      <c r="F32" s="169">
        <v>110</v>
      </c>
      <c r="G32" s="170"/>
      <c r="H32" s="170"/>
      <c r="I32" s="170">
        <f t="shared" si="0"/>
        <v>0</v>
      </c>
      <c r="J32" s="168">
        <f t="shared" si="1"/>
        <v>192.5</v>
      </c>
      <c r="K32" s="1">
        <f t="shared" si="2"/>
        <v>0</v>
      </c>
      <c r="L32" s="1">
        <f t="shared" si="3"/>
        <v>0</v>
      </c>
      <c r="M32" s="1"/>
      <c r="N32" s="1">
        <v>1.75</v>
      </c>
      <c r="O32" s="1"/>
      <c r="P32" s="160"/>
      <c r="Q32" s="173"/>
      <c r="R32" s="173"/>
      <c r="S32" s="149"/>
      <c r="V32" s="174"/>
      <c r="Z32">
        <v>0</v>
      </c>
    </row>
    <row r="33" spans="1:26" ht="24.95" customHeight="1" x14ac:dyDescent="0.25">
      <c r="A33" s="171"/>
      <c r="B33" s="168" t="s">
        <v>654</v>
      </c>
      <c r="C33" s="172" t="s">
        <v>683</v>
      </c>
      <c r="D33" s="168" t="s">
        <v>684</v>
      </c>
      <c r="E33" s="168" t="s">
        <v>134</v>
      </c>
      <c r="F33" s="169">
        <v>112</v>
      </c>
      <c r="G33" s="170"/>
      <c r="H33" s="170"/>
      <c r="I33" s="170">
        <f t="shared" si="0"/>
        <v>0</v>
      </c>
      <c r="J33" s="168">
        <f t="shared" si="1"/>
        <v>166.88</v>
      </c>
      <c r="K33" s="1">
        <f t="shared" si="2"/>
        <v>0</v>
      </c>
      <c r="L33" s="1">
        <f t="shared" si="3"/>
        <v>0</v>
      </c>
      <c r="M33" s="1"/>
      <c r="N33" s="1">
        <v>1.49</v>
      </c>
      <c r="O33" s="1"/>
      <c r="P33" s="160"/>
      <c r="Q33" s="173"/>
      <c r="R33" s="173"/>
      <c r="S33" s="149"/>
      <c r="V33" s="174"/>
      <c r="Z33">
        <v>0</v>
      </c>
    </row>
    <row r="34" spans="1:26" ht="24.95" customHeight="1" x14ac:dyDescent="0.25">
      <c r="A34" s="171"/>
      <c r="B34" s="168" t="s">
        <v>654</v>
      </c>
      <c r="C34" s="172" t="s">
        <v>685</v>
      </c>
      <c r="D34" s="168" t="s">
        <v>686</v>
      </c>
      <c r="E34" s="168" t="s">
        <v>134</v>
      </c>
      <c r="F34" s="169">
        <v>24</v>
      </c>
      <c r="G34" s="170"/>
      <c r="H34" s="170"/>
      <c r="I34" s="170">
        <f t="shared" si="0"/>
        <v>0</v>
      </c>
      <c r="J34" s="168">
        <f t="shared" si="1"/>
        <v>35.76</v>
      </c>
      <c r="K34" s="1">
        <f t="shared" si="2"/>
        <v>0</v>
      </c>
      <c r="L34" s="1">
        <f t="shared" si="3"/>
        <v>0</v>
      </c>
      <c r="M34" s="1"/>
      <c r="N34" s="1">
        <v>1.49</v>
      </c>
      <c r="O34" s="1"/>
      <c r="P34" s="160"/>
      <c r="Q34" s="173"/>
      <c r="R34" s="173"/>
      <c r="S34" s="149"/>
      <c r="V34" s="174"/>
      <c r="Z34">
        <v>0</v>
      </c>
    </row>
    <row r="35" spans="1:26" ht="24.95" customHeight="1" x14ac:dyDescent="0.25">
      <c r="A35" s="171"/>
      <c r="B35" s="168" t="s">
        <v>654</v>
      </c>
      <c r="C35" s="172" t="s">
        <v>687</v>
      </c>
      <c r="D35" s="168" t="s">
        <v>688</v>
      </c>
      <c r="E35" s="168" t="s">
        <v>134</v>
      </c>
      <c r="F35" s="169">
        <v>48</v>
      </c>
      <c r="G35" s="170"/>
      <c r="H35" s="170"/>
      <c r="I35" s="170">
        <f t="shared" si="0"/>
        <v>0</v>
      </c>
      <c r="J35" s="168">
        <f t="shared" si="1"/>
        <v>83.52</v>
      </c>
      <c r="K35" s="1">
        <f t="shared" si="2"/>
        <v>0</v>
      </c>
      <c r="L35" s="1">
        <f t="shared" si="3"/>
        <v>0</v>
      </c>
      <c r="M35" s="1"/>
      <c r="N35" s="1">
        <v>1.74</v>
      </c>
      <c r="O35" s="1"/>
      <c r="P35" s="160"/>
      <c r="Q35" s="173"/>
      <c r="R35" s="173"/>
      <c r="S35" s="149"/>
      <c r="V35" s="174"/>
      <c r="Z35">
        <v>0</v>
      </c>
    </row>
    <row r="36" spans="1:26" ht="24.95" customHeight="1" x14ac:dyDescent="0.25">
      <c r="A36" s="171"/>
      <c r="B36" s="168" t="s">
        <v>654</v>
      </c>
      <c r="C36" s="172" t="s">
        <v>689</v>
      </c>
      <c r="D36" s="168" t="s">
        <v>690</v>
      </c>
      <c r="E36" s="168" t="s">
        <v>134</v>
      </c>
      <c r="F36" s="169">
        <v>12</v>
      </c>
      <c r="G36" s="170"/>
      <c r="H36" s="170"/>
      <c r="I36" s="170">
        <f t="shared" si="0"/>
        <v>0</v>
      </c>
      <c r="J36" s="168">
        <f t="shared" si="1"/>
        <v>85.56</v>
      </c>
      <c r="K36" s="1">
        <f t="shared" si="2"/>
        <v>0</v>
      </c>
      <c r="L36" s="1">
        <f t="shared" si="3"/>
        <v>0</v>
      </c>
      <c r="M36" s="1"/>
      <c r="N36" s="1">
        <v>7.13</v>
      </c>
      <c r="O36" s="1"/>
      <c r="P36" s="160"/>
      <c r="Q36" s="173"/>
      <c r="R36" s="173"/>
      <c r="S36" s="149"/>
      <c r="V36" s="174"/>
      <c r="Z36">
        <v>0</v>
      </c>
    </row>
    <row r="37" spans="1:26" ht="24.95" customHeight="1" x14ac:dyDescent="0.25">
      <c r="A37" s="171"/>
      <c r="B37" s="168" t="s">
        <v>654</v>
      </c>
      <c r="C37" s="172" t="s">
        <v>691</v>
      </c>
      <c r="D37" s="168" t="s">
        <v>692</v>
      </c>
      <c r="E37" s="168" t="s">
        <v>134</v>
      </c>
      <c r="F37" s="169">
        <v>12</v>
      </c>
      <c r="G37" s="170"/>
      <c r="H37" s="170"/>
      <c r="I37" s="170">
        <f t="shared" si="0"/>
        <v>0</v>
      </c>
      <c r="J37" s="168">
        <f t="shared" si="1"/>
        <v>29.76</v>
      </c>
      <c r="K37" s="1">
        <f t="shared" si="2"/>
        <v>0</v>
      </c>
      <c r="L37" s="1">
        <f t="shared" si="3"/>
        <v>0</v>
      </c>
      <c r="M37" s="1"/>
      <c r="N37" s="1">
        <v>2.48</v>
      </c>
      <c r="O37" s="1"/>
      <c r="P37" s="160"/>
      <c r="Q37" s="173"/>
      <c r="R37" s="173"/>
      <c r="S37" s="149"/>
      <c r="V37" s="174"/>
      <c r="Z37">
        <v>0</v>
      </c>
    </row>
    <row r="38" spans="1:26" ht="24.95" customHeight="1" x14ac:dyDescent="0.25">
      <c r="A38" s="171"/>
      <c r="B38" s="168" t="s">
        <v>654</v>
      </c>
      <c r="C38" s="172" t="s">
        <v>693</v>
      </c>
      <c r="D38" s="168" t="s">
        <v>694</v>
      </c>
      <c r="E38" s="168" t="s">
        <v>134</v>
      </c>
      <c r="F38" s="169">
        <v>32</v>
      </c>
      <c r="G38" s="170"/>
      <c r="H38" s="170"/>
      <c r="I38" s="170">
        <f t="shared" si="0"/>
        <v>0</v>
      </c>
      <c r="J38" s="168">
        <f t="shared" si="1"/>
        <v>55.68</v>
      </c>
      <c r="K38" s="1">
        <f t="shared" si="2"/>
        <v>0</v>
      </c>
      <c r="L38" s="1">
        <f t="shared" si="3"/>
        <v>0</v>
      </c>
      <c r="M38" s="1"/>
      <c r="N38" s="1">
        <v>1.74</v>
      </c>
      <c r="O38" s="1"/>
      <c r="P38" s="160"/>
      <c r="Q38" s="173"/>
      <c r="R38" s="173"/>
      <c r="S38" s="149"/>
      <c r="V38" s="174"/>
      <c r="Z38">
        <v>0</v>
      </c>
    </row>
    <row r="39" spans="1:26" ht="24.95" customHeight="1" x14ac:dyDescent="0.25">
      <c r="A39" s="171"/>
      <c r="B39" s="168" t="s">
        <v>654</v>
      </c>
      <c r="C39" s="172" t="s">
        <v>695</v>
      </c>
      <c r="D39" s="168" t="s">
        <v>696</v>
      </c>
      <c r="E39" s="168" t="s">
        <v>134</v>
      </c>
      <c r="F39" s="169">
        <v>10</v>
      </c>
      <c r="G39" s="170"/>
      <c r="H39" s="170"/>
      <c r="I39" s="170">
        <f t="shared" si="0"/>
        <v>0</v>
      </c>
      <c r="J39" s="168">
        <f t="shared" si="1"/>
        <v>24.8</v>
      </c>
      <c r="K39" s="1">
        <f t="shared" si="2"/>
        <v>0</v>
      </c>
      <c r="L39" s="1">
        <f t="shared" si="3"/>
        <v>0</v>
      </c>
      <c r="M39" s="1"/>
      <c r="N39" s="1">
        <v>2.48</v>
      </c>
      <c r="O39" s="1"/>
      <c r="P39" s="160"/>
      <c r="Q39" s="173"/>
      <c r="R39" s="173"/>
      <c r="S39" s="149"/>
      <c r="V39" s="174"/>
      <c r="Z39">
        <v>0</v>
      </c>
    </row>
    <row r="40" spans="1:26" ht="24.95" customHeight="1" x14ac:dyDescent="0.25">
      <c r="A40" s="171"/>
      <c r="B40" s="168" t="s">
        <v>654</v>
      </c>
      <c r="C40" s="172" t="s">
        <v>697</v>
      </c>
      <c r="D40" s="168" t="s">
        <v>698</v>
      </c>
      <c r="E40" s="168" t="s">
        <v>134</v>
      </c>
      <c r="F40" s="169">
        <v>10</v>
      </c>
      <c r="G40" s="170"/>
      <c r="H40" s="170"/>
      <c r="I40" s="170">
        <f t="shared" si="0"/>
        <v>0</v>
      </c>
      <c r="J40" s="168">
        <f t="shared" si="1"/>
        <v>24.8</v>
      </c>
      <c r="K40" s="1">
        <f t="shared" si="2"/>
        <v>0</v>
      </c>
      <c r="L40" s="1">
        <f t="shared" si="3"/>
        <v>0</v>
      </c>
      <c r="M40" s="1"/>
      <c r="N40" s="1">
        <v>2.48</v>
      </c>
      <c r="O40" s="1"/>
      <c r="P40" s="160"/>
      <c r="Q40" s="173"/>
      <c r="R40" s="173"/>
      <c r="S40" s="149"/>
      <c r="V40" s="174"/>
      <c r="Z40">
        <v>0</v>
      </c>
    </row>
    <row r="41" spans="1:26" ht="24.95" customHeight="1" x14ac:dyDescent="0.25">
      <c r="A41" s="171"/>
      <c r="B41" s="168" t="s">
        <v>654</v>
      </c>
      <c r="C41" s="172" t="s">
        <v>699</v>
      </c>
      <c r="D41" s="168" t="s">
        <v>700</v>
      </c>
      <c r="E41" s="168" t="s">
        <v>134</v>
      </c>
      <c r="F41" s="169">
        <v>8</v>
      </c>
      <c r="G41" s="170"/>
      <c r="H41" s="170"/>
      <c r="I41" s="170">
        <f t="shared" si="0"/>
        <v>0</v>
      </c>
      <c r="J41" s="168">
        <f t="shared" si="1"/>
        <v>29.84</v>
      </c>
      <c r="K41" s="1">
        <f t="shared" si="2"/>
        <v>0</v>
      </c>
      <c r="L41" s="1">
        <f t="shared" si="3"/>
        <v>0</v>
      </c>
      <c r="M41" s="1"/>
      <c r="N41" s="1">
        <v>3.73</v>
      </c>
      <c r="O41" s="1"/>
      <c r="P41" s="160"/>
      <c r="Q41" s="173"/>
      <c r="R41" s="173"/>
      <c r="S41" s="149"/>
      <c r="V41" s="174"/>
      <c r="Z41">
        <v>0</v>
      </c>
    </row>
    <row r="42" spans="1:26" ht="24.95" customHeight="1" x14ac:dyDescent="0.25">
      <c r="A42" s="171"/>
      <c r="B42" s="168" t="s">
        <v>654</v>
      </c>
      <c r="C42" s="172" t="s">
        <v>701</v>
      </c>
      <c r="D42" s="168" t="s">
        <v>702</v>
      </c>
      <c r="E42" s="168" t="s">
        <v>134</v>
      </c>
      <c r="F42" s="169">
        <v>10</v>
      </c>
      <c r="G42" s="170"/>
      <c r="H42" s="170"/>
      <c r="I42" s="170">
        <f t="shared" si="0"/>
        <v>0</v>
      </c>
      <c r="J42" s="168">
        <f t="shared" si="1"/>
        <v>24.8</v>
      </c>
      <c r="K42" s="1">
        <f t="shared" si="2"/>
        <v>0</v>
      </c>
      <c r="L42" s="1">
        <f t="shared" si="3"/>
        <v>0</v>
      </c>
      <c r="M42" s="1"/>
      <c r="N42" s="1">
        <v>2.48</v>
      </c>
      <c r="O42" s="1"/>
      <c r="P42" s="160"/>
      <c r="Q42" s="173"/>
      <c r="R42" s="173"/>
      <c r="S42" s="149"/>
      <c r="V42" s="174"/>
      <c r="Z42">
        <v>0</v>
      </c>
    </row>
    <row r="43" spans="1:26" ht="24.95" customHeight="1" x14ac:dyDescent="0.25">
      <c r="A43" s="171"/>
      <c r="B43" s="168" t="s">
        <v>654</v>
      </c>
      <c r="C43" s="172" t="s">
        <v>703</v>
      </c>
      <c r="D43" s="168" t="s">
        <v>704</v>
      </c>
      <c r="E43" s="168" t="s">
        <v>134</v>
      </c>
      <c r="F43" s="169">
        <v>24</v>
      </c>
      <c r="G43" s="170"/>
      <c r="H43" s="170"/>
      <c r="I43" s="170">
        <f t="shared" si="0"/>
        <v>0</v>
      </c>
      <c r="J43" s="168">
        <f t="shared" si="1"/>
        <v>59.52</v>
      </c>
      <c r="K43" s="1">
        <f t="shared" si="2"/>
        <v>0</v>
      </c>
      <c r="L43" s="1">
        <f t="shared" si="3"/>
        <v>0</v>
      </c>
      <c r="M43" s="1"/>
      <c r="N43" s="1">
        <v>2.48</v>
      </c>
      <c r="O43" s="1"/>
      <c r="P43" s="160"/>
      <c r="Q43" s="173"/>
      <c r="R43" s="173"/>
      <c r="S43" s="149"/>
      <c r="V43" s="174"/>
      <c r="Z43">
        <v>0</v>
      </c>
    </row>
    <row r="44" spans="1:26" ht="24.95" customHeight="1" x14ac:dyDescent="0.25">
      <c r="A44" s="171"/>
      <c r="B44" s="168" t="s">
        <v>654</v>
      </c>
      <c r="C44" s="172" t="s">
        <v>705</v>
      </c>
      <c r="D44" s="168" t="s">
        <v>706</v>
      </c>
      <c r="E44" s="168" t="s">
        <v>134</v>
      </c>
      <c r="F44" s="169">
        <v>10</v>
      </c>
      <c r="G44" s="170"/>
      <c r="H44" s="170"/>
      <c r="I44" s="170">
        <f t="shared" si="0"/>
        <v>0</v>
      </c>
      <c r="J44" s="168">
        <f t="shared" si="1"/>
        <v>105.4</v>
      </c>
      <c r="K44" s="1">
        <f t="shared" si="2"/>
        <v>0</v>
      </c>
      <c r="L44" s="1">
        <f t="shared" si="3"/>
        <v>0</v>
      </c>
      <c r="M44" s="1"/>
      <c r="N44" s="1">
        <v>10.54</v>
      </c>
      <c r="O44" s="1"/>
      <c r="P44" s="160"/>
      <c r="Q44" s="173"/>
      <c r="R44" s="173"/>
      <c r="S44" s="149"/>
      <c r="V44" s="174"/>
      <c r="Z44">
        <v>0</v>
      </c>
    </row>
    <row r="45" spans="1:26" ht="24.95" customHeight="1" x14ac:dyDescent="0.25">
      <c r="A45" s="171"/>
      <c r="B45" s="168" t="s">
        <v>654</v>
      </c>
      <c r="C45" s="172" t="s">
        <v>707</v>
      </c>
      <c r="D45" s="168" t="s">
        <v>708</v>
      </c>
      <c r="E45" s="168" t="s">
        <v>134</v>
      </c>
      <c r="F45" s="169">
        <v>20</v>
      </c>
      <c r="G45" s="170"/>
      <c r="H45" s="170"/>
      <c r="I45" s="170">
        <f t="shared" si="0"/>
        <v>0</v>
      </c>
      <c r="J45" s="168">
        <f t="shared" si="1"/>
        <v>95</v>
      </c>
      <c r="K45" s="1">
        <f t="shared" si="2"/>
        <v>0</v>
      </c>
      <c r="L45" s="1">
        <f t="shared" si="3"/>
        <v>0</v>
      </c>
      <c r="M45" s="1"/>
      <c r="N45" s="1">
        <v>4.75</v>
      </c>
      <c r="O45" s="1"/>
      <c r="P45" s="160"/>
      <c r="Q45" s="173"/>
      <c r="R45" s="173"/>
      <c r="S45" s="149"/>
      <c r="V45" s="174"/>
      <c r="Z45">
        <v>0</v>
      </c>
    </row>
    <row r="46" spans="1:26" ht="24.95" customHeight="1" x14ac:dyDescent="0.25">
      <c r="A46" s="171"/>
      <c r="B46" s="168" t="s">
        <v>654</v>
      </c>
      <c r="C46" s="172" t="s">
        <v>709</v>
      </c>
      <c r="D46" s="168" t="s">
        <v>710</v>
      </c>
      <c r="E46" s="168" t="s">
        <v>200</v>
      </c>
      <c r="F46" s="169">
        <v>85</v>
      </c>
      <c r="G46" s="170"/>
      <c r="H46" s="170"/>
      <c r="I46" s="170">
        <f t="shared" si="0"/>
        <v>0</v>
      </c>
      <c r="J46" s="168">
        <f t="shared" si="1"/>
        <v>151.30000000000001</v>
      </c>
      <c r="K46" s="1">
        <f t="shared" si="2"/>
        <v>0</v>
      </c>
      <c r="L46" s="1">
        <f t="shared" si="3"/>
        <v>0</v>
      </c>
      <c r="M46" s="1"/>
      <c r="N46" s="1">
        <v>1.78</v>
      </c>
      <c r="O46" s="1"/>
      <c r="P46" s="160"/>
      <c r="Q46" s="173"/>
      <c r="R46" s="173"/>
      <c r="S46" s="149"/>
      <c r="V46" s="174"/>
      <c r="Z46">
        <v>0</v>
      </c>
    </row>
    <row r="47" spans="1:26" ht="24.95" customHeight="1" x14ac:dyDescent="0.25">
      <c r="A47" s="171"/>
      <c r="B47" s="168" t="s">
        <v>654</v>
      </c>
      <c r="C47" s="172" t="s">
        <v>711</v>
      </c>
      <c r="D47" s="168" t="s">
        <v>712</v>
      </c>
      <c r="E47" s="168" t="s">
        <v>200</v>
      </c>
      <c r="F47" s="169">
        <v>230</v>
      </c>
      <c r="G47" s="170"/>
      <c r="H47" s="170"/>
      <c r="I47" s="170">
        <f t="shared" si="0"/>
        <v>0</v>
      </c>
      <c r="J47" s="168">
        <f t="shared" si="1"/>
        <v>427.8</v>
      </c>
      <c r="K47" s="1">
        <f t="shared" si="2"/>
        <v>0</v>
      </c>
      <c r="L47" s="1">
        <f t="shared" si="3"/>
        <v>0</v>
      </c>
      <c r="M47" s="1"/>
      <c r="N47" s="1">
        <v>1.8599999999999999</v>
      </c>
      <c r="O47" s="1"/>
      <c r="P47" s="160"/>
      <c r="Q47" s="173"/>
      <c r="R47" s="173"/>
      <c r="S47" s="149"/>
      <c r="V47" s="174"/>
      <c r="Z47">
        <v>0</v>
      </c>
    </row>
    <row r="48" spans="1:26" ht="24.95" customHeight="1" x14ac:dyDescent="0.25">
      <c r="A48" s="171"/>
      <c r="B48" s="168" t="s">
        <v>654</v>
      </c>
      <c r="C48" s="172" t="s">
        <v>713</v>
      </c>
      <c r="D48" s="168" t="s">
        <v>714</v>
      </c>
      <c r="E48" s="168" t="s">
        <v>134</v>
      </c>
      <c r="F48" s="169">
        <v>6</v>
      </c>
      <c r="G48" s="170"/>
      <c r="H48" s="170"/>
      <c r="I48" s="170">
        <f t="shared" si="0"/>
        <v>0</v>
      </c>
      <c r="J48" s="168">
        <f t="shared" si="1"/>
        <v>37.200000000000003</v>
      </c>
      <c r="K48" s="1">
        <f t="shared" si="2"/>
        <v>0</v>
      </c>
      <c r="L48" s="1">
        <f t="shared" si="3"/>
        <v>0</v>
      </c>
      <c r="M48" s="1"/>
      <c r="N48" s="1">
        <v>6.2</v>
      </c>
      <c r="O48" s="1"/>
      <c r="P48" s="160"/>
      <c r="Q48" s="173"/>
      <c r="R48" s="173"/>
      <c r="S48" s="149"/>
      <c r="V48" s="174"/>
      <c r="Z48">
        <v>0</v>
      </c>
    </row>
    <row r="49" spans="1:26" ht="24.95" customHeight="1" x14ac:dyDescent="0.25">
      <c r="A49" s="171"/>
      <c r="B49" s="168" t="s">
        <v>654</v>
      </c>
      <c r="C49" s="172" t="s">
        <v>715</v>
      </c>
      <c r="D49" s="168" t="s">
        <v>716</v>
      </c>
      <c r="E49" s="168" t="s">
        <v>134</v>
      </c>
      <c r="F49" s="169">
        <v>6</v>
      </c>
      <c r="G49" s="170"/>
      <c r="H49" s="170"/>
      <c r="I49" s="170">
        <f t="shared" si="0"/>
        <v>0</v>
      </c>
      <c r="J49" s="168">
        <f t="shared" si="1"/>
        <v>4.4400000000000004</v>
      </c>
      <c r="K49" s="1">
        <f t="shared" si="2"/>
        <v>0</v>
      </c>
      <c r="L49" s="1">
        <f t="shared" si="3"/>
        <v>0</v>
      </c>
      <c r="M49" s="1"/>
      <c r="N49" s="1">
        <v>0.74</v>
      </c>
      <c r="O49" s="1"/>
      <c r="P49" s="160"/>
      <c r="Q49" s="173"/>
      <c r="R49" s="173"/>
      <c r="S49" s="149"/>
      <c r="V49" s="174"/>
      <c r="Z49">
        <v>0</v>
      </c>
    </row>
    <row r="50" spans="1:26" ht="24.95" customHeight="1" x14ac:dyDescent="0.25">
      <c r="A50" s="171"/>
      <c r="B50" s="168" t="s">
        <v>142</v>
      </c>
      <c r="C50" s="172" t="s">
        <v>717</v>
      </c>
      <c r="D50" s="168" t="s">
        <v>718</v>
      </c>
      <c r="E50" s="168" t="s">
        <v>134</v>
      </c>
      <c r="F50" s="169">
        <v>24</v>
      </c>
      <c r="G50" s="170"/>
      <c r="H50" s="170"/>
      <c r="I50" s="170">
        <f t="shared" ref="I50:I81" si="4">ROUND(F50*(G50+H50),2)</f>
        <v>0</v>
      </c>
      <c r="J50" s="168">
        <f t="shared" ref="J50:J81" si="5">ROUND(F50*(N50),2)</f>
        <v>138.96</v>
      </c>
      <c r="K50" s="1">
        <f t="shared" ref="K50:K81" si="6">ROUND(F50*(O50),2)</f>
        <v>0</v>
      </c>
      <c r="L50" s="1">
        <f t="shared" ref="L50:L81" si="7">ROUND(F50*(G50),2)</f>
        <v>0</v>
      </c>
      <c r="M50" s="1"/>
      <c r="N50" s="1">
        <v>5.79</v>
      </c>
      <c r="O50" s="1"/>
      <c r="P50" s="160"/>
      <c r="Q50" s="173"/>
      <c r="R50" s="173"/>
      <c r="S50" s="149"/>
      <c r="V50" s="174"/>
      <c r="Z50">
        <v>0</v>
      </c>
    </row>
    <row r="51" spans="1:26" ht="24.95" customHeight="1" x14ac:dyDescent="0.25">
      <c r="A51" s="171"/>
      <c r="B51" s="168" t="s">
        <v>142</v>
      </c>
      <c r="C51" s="172" t="s">
        <v>719</v>
      </c>
      <c r="D51" s="168" t="s">
        <v>720</v>
      </c>
      <c r="E51" s="168" t="s">
        <v>200</v>
      </c>
      <c r="F51" s="169">
        <v>5</v>
      </c>
      <c r="G51" s="170"/>
      <c r="H51" s="170"/>
      <c r="I51" s="170">
        <f t="shared" si="4"/>
        <v>0</v>
      </c>
      <c r="J51" s="168">
        <f t="shared" si="5"/>
        <v>3</v>
      </c>
      <c r="K51" s="1">
        <f t="shared" si="6"/>
        <v>0</v>
      </c>
      <c r="L51" s="1">
        <f t="shared" si="7"/>
        <v>0</v>
      </c>
      <c r="M51" s="1"/>
      <c r="N51" s="1">
        <v>0.6</v>
      </c>
      <c r="O51" s="1"/>
      <c r="P51" s="160"/>
      <c r="Q51" s="173"/>
      <c r="R51" s="173"/>
      <c r="S51" s="149"/>
      <c r="V51" s="174"/>
      <c r="Z51">
        <v>0</v>
      </c>
    </row>
    <row r="52" spans="1:26" ht="24.95" customHeight="1" x14ac:dyDescent="0.25">
      <c r="A52" s="171"/>
      <c r="B52" s="168" t="s">
        <v>142</v>
      </c>
      <c r="C52" s="172" t="s">
        <v>721</v>
      </c>
      <c r="D52" s="168" t="s">
        <v>722</v>
      </c>
      <c r="E52" s="168" t="s">
        <v>200</v>
      </c>
      <c r="F52" s="169">
        <v>330</v>
      </c>
      <c r="G52" s="170"/>
      <c r="H52" s="170"/>
      <c r="I52" s="170">
        <f t="shared" si="4"/>
        <v>0</v>
      </c>
      <c r="J52" s="168">
        <f t="shared" si="5"/>
        <v>254.1</v>
      </c>
      <c r="K52" s="1">
        <f t="shared" si="6"/>
        <v>0</v>
      </c>
      <c r="L52" s="1">
        <f t="shared" si="7"/>
        <v>0</v>
      </c>
      <c r="M52" s="1"/>
      <c r="N52" s="1">
        <v>0.77</v>
      </c>
      <c r="O52" s="1"/>
      <c r="P52" s="160"/>
      <c r="Q52" s="173"/>
      <c r="R52" s="173"/>
      <c r="S52" s="149"/>
      <c r="V52" s="174"/>
      <c r="Z52">
        <v>0</v>
      </c>
    </row>
    <row r="53" spans="1:26" ht="24.95" customHeight="1" x14ac:dyDescent="0.25">
      <c r="A53" s="171"/>
      <c r="B53" s="168" t="s">
        <v>142</v>
      </c>
      <c r="C53" s="172" t="s">
        <v>723</v>
      </c>
      <c r="D53" s="168" t="s">
        <v>724</v>
      </c>
      <c r="E53" s="168" t="s">
        <v>200</v>
      </c>
      <c r="F53" s="169">
        <v>320</v>
      </c>
      <c r="G53" s="170"/>
      <c r="H53" s="170"/>
      <c r="I53" s="170">
        <f t="shared" si="4"/>
        <v>0</v>
      </c>
      <c r="J53" s="168">
        <f t="shared" si="5"/>
        <v>281.60000000000002</v>
      </c>
      <c r="K53" s="1">
        <f t="shared" si="6"/>
        <v>0</v>
      </c>
      <c r="L53" s="1">
        <f t="shared" si="7"/>
        <v>0</v>
      </c>
      <c r="M53" s="1"/>
      <c r="N53" s="1">
        <v>0.88</v>
      </c>
      <c r="O53" s="1"/>
      <c r="P53" s="160"/>
      <c r="Q53" s="173"/>
      <c r="R53" s="173"/>
      <c r="S53" s="149"/>
      <c r="V53" s="174"/>
      <c r="Z53">
        <v>0</v>
      </c>
    </row>
    <row r="54" spans="1:26" ht="24.95" customHeight="1" x14ac:dyDescent="0.25">
      <c r="A54" s="171"/>
      <c r="B54" s="168" t="s">
        <v>142</v>
      </c>
      <c r="C54" s="172" t="s">
        <v>725</v>
      </c>
      <c r="D54" s="168" t="s">
        <v>726</v>
      </c>
      <c r="E54" s="168" t="s">
        <v>200</v>
      </c>
      <c r="F54" s="169">
        <v>220</v>
      </c>
      <c r="G54" s="170"/>
      <c r="H54" s="170"/>
      <c r="I54" s="170">
        <f t="shared" si="4"/>
        <v>0</v>
      </c>
      <c r="J54" s="168">
        <f t="shared" si="5"/>
        <v>228.8</v>
      </c>
      <c r="K54" s="1">
        <f t="shared" si="6"/>
        <v>0</v>
      </c>
      <c r="L54" s="1">
        <f t="shared" si="7"/>
        <v>0</v>
      </c>
      <c r="M54" s="1"/>
      <c r="N54" s="1">
        <v>1.04</v>
      </c>
      <c r="O54" s="1"/>
      <c r="P54" s="160"/>
      <c r="Q54" s="173"/>
      <c r="R54" s="173"/>
      <c r="S54" s="149"/>
      <c r="V54" s="174"/>
      <c r="Z54">
        <v>0</v>
      </c>
    </row>
    <row r="55" spans="1:26" ht="24.95" customHeight="1" x14ac:dyDescent="0.25">
      <c r="A55" s="171"/>
      <c r="B55" s="168" t="s">
        <v>142</v>
      </c>
      <c r="C55" s="172" t="s">
        <v>727</v>
      </c>
      <c r="D55" s="168" t="s">
        <v>728</v>
      </c>
      <c r="E55" s="168" t="s">
        <v>200</v>
      </c>
      <c r="F55" s="169">
        <v>5</v>
      </c>
      <c r="G55" s="170"/>
      <c r="H55" s="170"/>
      <c r="I55" s="170">
        <f t="shared" si="4"/>
        <v>0</v>
      </c>
      <c r="J55" s="168">
        <f t="shared" si="5"/>
        <v>5</v>
      </c>
      <c r="K55" s="1">
        <f t="shared" si="6"/>
        <v>0</v>
      </c>
      <c r="L55" s="1">
        <f t="shared" si="7"/>
        <v>0</v>
      </c>
      <c r="M55" s="1"/>
      <c r="N55" s="1">
        <v>1</v>
      </c>
      <c r="O55" s="1"/>
      <c r="P55" s="160"/>
      <c r="Q55" s="173"/>
      <c r="R55" s="173"/>
      <c r="S55" s="149"/>
      <c r="V55" s="174"/>
      <c r="Z55">
        <v>0</v>
      </c>
    </row>
    <row r="56" spans="1:26" ht="24.95" customHeight="1" x14ac:dyDescent="0.25">
      <c r="A56" s="171"/>
      <c r="B56" s="168" t="s">
        <v>145</v>
      </c>
      <c r="C56" s="172" t="s">
        <v>729</v>
      </c>
      <c r="D56" s="168" t="s">
        <v>730</v>
      </c>
      <c r="E56" s="168" t="s">
        <v>200</v>
      </c>
      <c r="F56" s="169">
        <v>45</v>
      </c>
      <c r="G56" s="170"/>
      <c r="H56" s="170"/>
      <c r="I56" s="170">
        <f t="shared" si="4"/>
        <v>0</v>
      </c>
      <c r="J56" s="168">
        <f t="shared" si="5"/>
        <v>18.45</v>
      </c>
      <c r="K56" s="1">
        <f t="shared" si="6"/>
        <v>0</v>
      </c>
      <c r="L56" s="1">
        <f t="shared" si="7"/>
        <v>0</v>
      </c>
      <c r="M56" s="1"/>
      <c r="N56" s="1">
        <v>0.41</v>
      </c>
      <c r="O56" s="1"/>
      <c r="P56" s="160"/>
      <c r="Q56" s="173"/>
      <c r="R56" s="173"/>
      <c r="S56" s="149"/>
      <c r="V56" s="174"/>
      <c r="Z56">
        <v>0</v>
      </c>
    </row>
    <row r="57" spans="1:26" ht="24.95" customHeight="1" x14ac:dyDescent="0.25">
      <c r="A57" s="171"/>
      <c r="B57" s="168" t="s">
        <v>145</v>
      </c>
      <c r="C57" s="172" t="s">
        <v>731</v>
      </c>
      <c r="D57" s="168" t="s">
        <v>732</v>
      </c>
      <c r="E57" s="168" t="s">
        <v>200</v>
      </c>
      <c r="F57" s="169">
        <v>40</v>
      </c>
      <c r="G57" s="170"/>
      <c r="H57" s="170"/>
      <c r="I57" s="170">
        <f t="shared" si="4"/>
        <v>0</v>
      </c>
      <c r="J57" s="168">
        <f t="shared" si="5"/>
        <v>71.2</v>
      </c>
      <c r="K57" s="1">
        <f t="shared" si="6"/>
        <v>0</v>
      </c>
      <c r="L57" s="1">
        <f t="shared" si="7"/>
        <v>0</v>
      </c>
      <c r="M57" s="1"/>
      <c r="N57" s="1">
        <v>1.78</v>
      </c>
      <c r="O57" s="1"/>
      <c r="P57" s="160"/>
      <c r="Q57" s="173"/>
      <c r="R57" s="173"/>
      <c r="S57" s="149"/>
      <c r="V57" s="174"/>
      <c r="Z57">
        <v>0</v>
      </c>
    </row>
    <row r="58" spans="1:26" ht="24.95" customHeight="1" x14ac:dyDescent="0.25">
      <c r="A58" s="171"/>
      <c r="B58" s="168" t="s">
        <v>145</v>
      </c>
      <c r="C58" s="172" t="s">
        <v>733</v>
      </c>
      <c r="D58" s="168" t="s">
        <v>734</v>
      </c>
      <c r="E58" s="168" t="s">
        <v>200</v>
      </c>
      <c r="F58" s="169">
        <v>40</v>
      </c>
      <c r="G58" s="170"/>
      <c r="H58" s="170"/>
      <c r="I58" s="170">
        <f t="shared" si="4"/>
        <v>0</v>
      </c>
      <c r="J58" s="168">
        <f t="shared" si="5"/>
        <v>30.4</v>
      </c>
      <c r="K58" s="1">
        <f t="shared" si="6"/>
        <v>0</v>
      </c>
      <c r="L58" s="1">
        <f t="shared" si="7"/>
        <v>0</v>
      </c>
      <c r="M58" s="1"/>
      <c r="N58" s="1">
        <v>0.76</v>
      </c>
      <c r="O58" s="1"/>
      <c r="P58" s="160"/>
      <c r="Q58" s="173"/>
      <c r="R58" s="173"/>
      <c r="S58" s="149"/>
      <c r="V58" s="174"/>
      <c r="Z58">
        <v>0</v>
      </c>
    </row>
    <row r="59" spans="1:26" ht="24.95" customHeight="1" x14ac:dyDescent="0.25">
      <c r="A59" s="171"/>
      <c r="B59" s="168" t="s">
        <v>145</v>
      </c>
      <c r="C59" s="172" t="s">
        <v>735</v>
      </c>
      <c r="D59" s="168" t="s">
        <v>736</v>
      </c>
      <c r="E59" s="168" t="s">
        <v>200</v>
      </c>
      <c r="F59" s="169">
        <v>290</v>
      </c>
      <c r="G59" s="170"/>
      <c r="H59" s="170"/>
      <c r="I59" s="170">
        <f t="shared" si="4"/>
        <v>0</v>
      </c>
      <c r="J59" s="168">
        <f t="shared" si="5"/>
        <v>220.4</v>
      </c>
      <c r="K59" s="1">
        <f t="shared" si="6"/>
        <v>0</v>
      </c>
      <c r="L59" s="1">
        <f t="shared" si="7"/>
        <v>0</v>
      </c>
      <c r="M59" s="1"/>
      <c r="N59" s="1">
        <v>0.76</v>
      </c>
      <c r="O59" s="1"/>
      <c r="P59" s="160"/>
      <c r="Q59" s="173"/>
      <c r="R59" s="173"/>
      <c r="S59" s="149"/>
      <c r="V59" s="174"/>
      <c r="Z59">
        <v>0</v>
      </c>
    </row>
    <row r="60" spans="1:26" ht="24.95" customHeight="1" x14ac:dyDescent="0.25">
      <c r="A60" s="171"/>
      <c r="B60" s="168" t="s">
        <v>145</v>
      </c>
      <c r="C60" s="172" t="s">
        <v>737</v>
      </c>
      <c r="D60" s="168" t="s">
        <v>738</v>
      </c>
      <c r="E60" s="168" t="s">
        <v>200</v>
      </c>
      <c r="F60" s="169">
        <v>320</v>
      </c>
      <c r="G60" s="170"/>
      <c r="H60" s="170"/>
      <c r="I60" s="170">
        <f t="shared" si="4"/>
        <v>0</v>
      </c>
      <c r="J60" s="168">
        <f t="shared" si="5"/>
        <v>361.6</v>
      </c>
      <c r="K60" s="1">
        <f t="shared" si="6"/>
        <v>0</v>
      </c>
      <c r="L60" s="1">
        <f t="shared" si="7"/>
        <v>0</v>
      </c>
      <c r="M60" s="1"/>
      <c r="N60" s="1">
        <v>1.1299999999999999</v>
      </c>
      <c r="O60" s="1"/>
      <c r="P60" s="160"/>
      <c r="Q60" s="173"/>
      <c r="R60" s="173"/>
      <c r="S60" s="149"/>
      <c r="V60" s="174"/>
      <c r="Z60">
        <v>0</v>
      </c>
    </row>
    <row r="61" spans="1:26" ht="24.95" customHeight="1" x14ac:dyDescent="0.25">
      <c r="A61" s="171"/>
      <c r="B61" s="168" t="s">
        <v>145</v>
      </c>
      <c r="C61" s="172" t="s">
        <v>739</v>
      </c>
      <c r="D61" s="168" t="s">
        <v>740</v>
      </c>
      <c r="E61" s="168" t="s">
        <v>200</v>
      </c>
      <c r="F61" s="169">
        <v>220</v>
      </c>
      <c r="G61" s="170"/>
      <c r="H61" s="170"/>
      <c r="I61" s="170">
        <f t="shared" si="4"/>
        <v>0</v>
      </c>
      <c r="J61" s="168">
        <f t="shared" si="5"/>
        <v>567.6</v>
      </c>
      <c r="K61" s="1">
        <f t="shared" si="6"/>
        <v>0</v>
      </c>
      <c r="L61" s="1">
        <f t="shared" si="7"/>
        <v>0</v>
      </c>
      <c r="M61" s="1"/>
      <c r="N61" s="1">
        <v>2.58</v>
      </c>
      <c r="O61" s="1"/>
      <c r="P61" s="160"/>
      <c r="Q61" s="173"/>
      <c r="R61" s="173"/>
      <c r="S61" s="149"/>
      <c r="V61" s="174"/>
      <c r="Z61">
        <v>0</v>
      </c>
    </row>
    <row r="62" spans="1:26" ht="24.95" customHeight="1" x14ac:dyDescent="0.25">
      <c r="A62" s="171"/>
      <c r="B62" s="168" t="s">
        <v>145</v>
      </c>
      <c r="C62" s="172" t="s">
        <v>741</v>
      </c>
      <c r="D62" s="168" t="s">
        <v>742</v>
      </c>
      <c r="E62" s="168" t="s">
        <v>200</v>
      </c>
      <c r="F62" s="169">
        <v>5</v>
      </c>
      <c r="G62" s="170"/>
      <c r="H62" s="170"/>
      <c r="I62" s="170">
        <f t="shared" si="4"/>
        <v>0</v>
      </c>
      <c r="J62" s="168">
        <f t="shared" si="5"/>
        <v>9.25</v>
      </c>
      <c r="K62" s="1">
        <f t="shared" si="6"/>
        <v>0</v>
      </c>
      <c r="L62" s="1">
        <f t="shared" si="7"/>
        <v>0</v>
      </c>
      <c r="M62" s="1"/>
      <c r="N62" s="1">
        <v>1.85</v>
      </c>
      <c r="O62" s="1"/>
      <c r="P62" s="160"/>
      <c r="Q62" s="173"/>
      <c r="R62" s="173"/>
      <c r="S62" s="149"/>
      <c r="V62" s="174"/>
      <c r="Z62">
        <v>0</v>
      </c>
    </row>
    <row r="63" spans="1:26" ht="24.95" customHeight="1" x14ac:dyDescent="0.25">
      <c r="A63" s="171"/>
      <c r="B63" s="168" t="s">
        <v>145</v>
      </c>
      <c r="C63" s="172" t="s">
        <v>743</v>
      </c>
      <c r="D63" s="168" t="s">
        <v>744</v>
      </c>
      <c r="E63" s="168" t="s">
        <v>200</v>
      </c>
      <c r="F63" s="169">
        <v>12</v>
      </c>
      <c r="G63" s="170"/>
      <c r="H63" s="170"/>
      <c r="I63" s="170">
        <f t="shared" si="4"/>
        <v>0</v>
      </c>
      <c r="J63" s="168">
        <f t="shared" si="5"/>
        <v>46.8</v>
      </c>
      <c r="K63" s="1">
        <f t="shared" si="6"/>
        <v>0</v>
      </c>
      <c r="L63" s="1">
        <f t="shared" si="7"/>
        <v>0</v>
      </c>
      <c r="M63" s="1"/>
      <c r="N63" s="1">
        <v>3.9</v>
      </c>
      <c r="O63" s="1"/>
      <c r="P63" s="160"/>
      <c r="Q63" s="173"/>
      <c r="R63" s="173"/>
      <c r="S63" s="149"/>
      <c r="V63" s="174"/>
      <c r="Z63">
        <v>0</v>
      </c>
    </row>
    <row r="64" spans="1:26" ht="24.95" customHeight="1" x14ac:dyDescent="0.25">
      <c r="A64" s="171"/>
      <c r="B64" s="168" t="s">
        <v>145</v>
      </c>
      <c r="C64" s="172" t="s">
        <v>745</v>
      </c>
      <c r="D64" s="168" t="s">
        <v>746</v>
      </c>
      <c r="E64" s="168" t="s">
        <v>134</v>
      </c>
      <c r="F64" s="169">
        <v>10</v>
      </c>
      <c r="G64" s="170"/>
      <c r="H64" s="170"/>
      <c r="I64" s="170">
        <f t="shared" si="4"/>
        <v>0</v>
      </c>
      <c r="J64" s="168">
        <f t="shared" si="5"/>
        <v>39.4</v>
      </c>
      <c r="K64" s="1">
        <f t="shared" si="6"/>
        <v>0</v>
      </c>
      <c r="L64" s="1">
        <f t="shared" si="7"/>
        <v>0</v>
      </c>
      <c r="M64" s="1"/>
      <c r="N64" s="1">
        <v>3.94</v>
      </c>
      <c r="O64" s="1"/>
      <c r="P64" s="160"/>
      <c r="Q64" s="173"/>
      <c r="R64" s="173"/>
      <c r="S64" s="149"/>
      <c r="V64" s="174"/>
      <c r="Z64">
        <v>0</v>
      </c>
    </row>
    <row r="65" spans="1:26" ht="24.95" customHeight="1" x14ac:dyDescent="0.25">
      <c r="A65" s="171"/>
      <c r="B65" s="168" t="s">
        <v>145</v>
      </c>
      <c r="C65" s="172" t="s">
        <v>747</v>
      </c>
      <c r="D65" s="168" t="s">
        <v>748</v>
      </c>
      <c r="E65" s="168" t="s">
        <v>134</v>
      </c>
      <c r="F65" s="169">
        <v>10</v>
      </c>
      <c r="G65" s="170"/>
      <c r="H65" s="170"/>
      <c r="I65" s="170">
        <f t="shared" si="4"/>
        <v>0</v>
      </c>
      <c r="J65" s="168">
        <f t="shared" si="5"/>
        <v>13.8</v>
      </c>
      <c r="K65" s="1">
        <f t="shared" si="6"/>
        <v>0</v>
      </c>
      <c r="L65" s="1">
        <f t="shared" si="7"/>
        <v>0</v>
      </c>
      <c r="M65" s="1"/>
      <c r="N65" s="1">
        <v>1.38</v>
      </c>
      <c r="O65" s="1"/>
      <c r="P65" s="160"/>
      <c r="Q65" s="173"/>
      <c r="R65" s="173"/>
      <c r="S65" s="149"/>
      <c r="V65" s="174"/>
      <c r="Z65">
        <v>0</v>
      </c>
    </row>
    <row r="66" spans="1:26" ht="24.95" customHeight="1" x14ac:dyDescent="0.25">
      <c r="A66" s="171"/>
      <c r="B66" s="168" t="s">
        <v>145</v>
      </c>
      <c r="C66" s="172" t="s">
        <v>749</v>
      </c>
      <c r="D66" s="168" t="s">
        <v>750</v>
      </c>
      <c r="E66" s="168" t="s">
        <v>134</v>
      </c>
      <c r="F66" s="169">
        <v>10</v>
      </c>
      <c r="G66" s="170"/>
      <c r="H66" s="170"/>
      <c r="I66" s="170">
        <f t="shared" si="4"/>
        <v>0</v>
      </c>
      <c r="J66" s="168">
        <f t="shared" si="5"/>
        <v>8.6999999999999993</v>
      </c>
      <c r="K66" s="1">
        <f t="shared" si="6"/>
        <v>0</v>
      </c>
      <c r="L66" s="1">
        <f t="shared" si="7"/>
        <v>0</v>
      </c>
      <c r="M66" s="1"/>
      <c r="N66" s="1">
        <v>0.87</v>
      </c>
      <c r="O66" s="1"/>
      <c r="P66" s="160"/>
      <c r="Q66" s="173"/>
      <c r="R66" s="173"/>
      <c r="S66" s="149"/>
      <c r="V66" s="174"/>
      <c r="Z66">
        <v>0</v>
      </c>
    </row>
    <row r="67" spans="1:26" ht="24.95" customHeight="1" x14ac:dyDescent="0.25">
      <c r="A67" s="171"/>
      <c r="B67" s="168" t="s">
        <v>145</v>
      </c>
      <c r="C67" s="172" t="s">
        <v>751</v>
      </c>
      <c r="D67" s="168" t="s">
        <v>752</v>
      </c>
      <c r="E67" s="168" t="s">
        <v>134</v>
      </c>
      <c r="F67" s="169">
        <v>1</v>
      </c>
      <c r="G67" s="170"/>
      <c r="H67" s="170"/>
      <c r="I67" s="170">
        <f t="shared" si="4"/>
        <v>0</v>
      </c>
      <c r="J67" s="168">
        <f t="shared" si="5"/>
        <v>2.95</v>
      </c>
      <c r="K67" s="1">
        <f t="shared" si="6"/>
        <v>0</v>
      </c>
      <c r="L67" s="1">
        <f t="shared" si="7"/>
        <v>0</v>
      </c>
      <c r="M67" s="1"/>
      <c r="N67" s="1">
        <v>2.95</v>
      </c>
      <c r="O67" s="1"/>
      <c r="P67" s="160"/>
      <c r="Q67" s="173"/>
      <c r="R67" s="173"/>
      <c r="S67" s="149"/>
      <c r="V67" s="174"/>
      <c r="Z67">
        <v>0</v>
      </c>
    </row>
    <row r="68" spans="1:26" ht="35.1" customHeight="1" x14ac:dyDescent="0.25">
      <c r="A68" s="171"/>
      <c r="B68" s="168" t="s">
        <v>145</v>
      </c>
      <c r="C68" s="172" t="s">
        <v>753</v>
      </c>
      <c r="D68" s="168" t="s">
        <v>754</v>
      </c>
      <c r="E68" s="168" t="s">
        <v>134</v>
      </c>
      <c r="F68" s="169">
        <v>24</v>
      </c>
      <c r="G68" s="170"/>
      <c r="H68" s="170"/>
      <c r="I68" s="170">
        <f t="shared" si="4"/>
        <v>0</v>
      </c>
      <c r="J68" s="168">
        <f t="shared" si="5"/>
        <v>43.44</v>
      </c>
      <c r="K68" s="1">
        <f t="shared" si="6"/>
        <v>0</v>
      </c>
      <c r="L68" s="1">
        <f t="shared" si="7"/>
        <v>0</v>
      </c>
      <c r="M68" s="1"/>
      <c r="N68" s="1">
        <v>1.81</v>
      </c>
      <c r="O68" s="1"/>
      <c r="P68" s="160"/>
      <c r="Q68" s="173"/>
      <c r="R68" s="173"/>
      <c r="S68" s="149"/>
      <c r="V68" s="174"/>
      <c r="Z68">
        <v>0</v>
      </c>
    </row>
    <row r="69" spans="1:26" ht="24.95" customHeight="1" x14ac:dyDescent="0.25">
      <c r="A69" s="171"/>
      <c r="B69" s="168" t="s">
        <v>145</v>
      </c>
      <c r="C69" s="172" t="s">
        <v>755</v>
      </c>
      <c r="D69" s="168" t="s">
        <v>756</v>
      </c>
      <c r="E69" s="168" t="s">
        <v>134</v>
      </c>
      <c r="F69" s="169">
        <v>43</v>
      </c>
      <c r="G69" s="170"/>
      <c r="H69" s="170"/>
      <c r="I69" s="170">
        <f t="shared" si="4"/>
        <v>0</v>
      </c>
      <c r="J69" s="168">
        <f t="shared" si="5"/>
        <v>134.16</v>
      </c>
      <c r="K69" s="1">
        <f t="shared" si="6"/>
        <v>0</v>
      </c>
      <c r="L69" s="1">
        <f t="shared" si="7"/>
        <v>0</v>
      </c>
      <c r="M69" s="1"/>
      <c r="N69" s="1">
        <v>3.12</v>
      </c>
      <c r="O69" s="1"/>
      <c r="P69" s="160"/>
      <c r="Q69" s="173"/>
      <c r="R69" s="173"/>
      <c r="S69" s="149"/>
      <c r="V69" s="174"/>
      <c r="Z69">
        <v>0</v>
      </c>
    </row>
    <row r="70" spans="1:26" ht="24.95" customHeight="1" x14ac:dyDescent="0.25">
      <c r="A70" s="171"/>
      <c r="B70" s="168" t="s">
        <v>145</v>
      </c>
      <c r="C70" s="172" t="s">
        <v>757</v>
      </c>
      <c r="D70" s="168" t="s">
        <v>758</v>
      </c>
      <c r="E70" s="168" t="s">
        <v>134</v>
      </c>
      <c r="F70" s="169">
        <v>16</v>
      </c>
      <c r="G70" s="170"/>
      <c r="H70" s="170"/>
      <c r="I70" s="170">
        <f t="shared" si="4"/>
        <v>0</v>
      </c>
      <c r="J70" s="168">
        <f t="shared" si="5"/>
        <v>14.24</v>
      </c>
      <c r="K70" s="1">
        <f t="shared" si="6"/>
        <v>0</v>
      </c>
      <c r="L70" s="1">
        <f t="shared" si="7"/>
        <v>0</v>
      </c>
      <c r="M70" s="1"/>
      <c r="N70" s="1">
        <v>0.89</v>
      </c>
      <c r="O70" s="1"/>
      <c r="P70" s="160"/>
      <c r="Q70" s="173"/>
      <c r="R70" s="173"/>
      <c r="S70" s="149"/>
      <c r="V70" s="174"/>
      <c r="Z70">
        <v>0</v>
      </c>
    </row>
    <row r="71" spans="1:26" ht="24.95" customHeight="1" x14ac:dyDescent="0.25">
      <c r="A71" s="171"/>
      <c r="B71" s="168" t="s">
        <v>145</v>
      </c>
      <c r="C71" s="172" t="s">
        <v>759</v>
      </c>
      <c r="D71" s="168" t="s">
        <v>760</v>
      </c>
      <c r="E71" s="168" t="s">
        <v>134</v>
      </c>
      <c r="F71" s="169">
        <v>4</v>
      </c>
      <c r="G71" s="170"/>
      <c r="H71" s="170"/>
      <c r="I71" s="170">
        <f t="shared" si="4"/>
        <v>0</v>
      </c>
      <c r="J71" s="168">
        <f t="shared" si="5"/>
        <v>11.44</v>
      </c>
      <c r="K71" s="1">
        <f t="shared" si="6"/>
        <v>0</v>
      </c>
      <c r="L71" s="1">
        <f t="shared" si="7"/>
        <v>0</v>
      </c>
      <c r="M71" s="1"/>
      <c r="N71" s="1">
        <v>2.86</v>
      </c>
      <c r="O71" s="1"/>
      <c r="P71" s="160"/>
      <c r="Q71" s="173"/>
      <c r="R71" s="173"/>
      <c r="S71" s="149"/>
      <c r="V71" s="174"/>
      <c r="Z71">
        <v>0</v>
      </c>
    </row>
    <row r="72" spans="1:26" ht="24.95" customHeight="1" x14ac:dyDescent="0.25">
      <c r="A72" s="171"/>
      <c r="B72" s="168" t="s">
        <v>145</v>
      </c>
      <c r="C72" s="172" t="s">
        <v>761</v>
      </c>
      <c r="D72" s="168" t="s">
        <v>762</v>
      </c>
      <c r="E72" s="168" t="s">
        <v>134</v>
      </c>
      <c r="F72" s="169">
        <v>38</v>
      </c>
      <c r="G72" s="170"/>
      <c r="H72" s="170"/>
      <c r="I72" s="170">
        <f t="shared" si="4"/>
        <v>0</v>
      </c>
      <c r="J72" s="168">
        <f t="shared" si="5"/>
        <v>137.18</v>
      </c>
      <c r="K72" s="1">
        <f t="shared" si="6"/>
        <v>0</v>
      </c>
      <c r="L72" s="1">
        <f t="shared" si="7"/>
        <v>0</v>
      </c>
      <c r="M72" s="1"/>
      <c r="N72" s="1">
        <v>3.61</v>
      </c>
      <c r="O72" s="1"/>
      <c r="P72" s="160"/>
      <c r="Q72" s="173"/>
      <c r="R72" s="173"/>
      <c r="S72" s="149"/>
      <c r="V72" s="174"/>
      <c r="Z72">
        <v>0</v>
      </c>
    </row>
    <row r="73" spans="1:26" ht="24.95" customHeight="1" x14ac:dyDescent="0.25">
      <c r="A73" s="171"/>
      <c r="B73" s="168" t="s">
        <v>145</v>
      </c>
      <c r="C73" s="172" t="s">
        <v>763</v>
      </c>
      <c r="D73" s="168" t="s">
        <v>764</v>
      </c>
      <c r="E73" s="168" t="s">
        <v>134</v>
      </c>
      <c r="F73" s="169">
        <v>1</v>
      </c>
      <c r="G73" s="170"/>
      <c r="H73" s="170"/>
      <c r="I73" s="170">
        <f t="shared" si="4"/>
        <v>0</v>
      </c>
      <c r="J73" s="168">
        <f t="shared" si="5"/>
        <v>17.100000000000001</v>
      </c>
      <c r="K73" s="1">
        <f t="shared" si="6"/>
        <v>0</v>
      </c>
      <c r="L73" s="1">
        <f t="shared" si="7"/>
        <v>0</v>
      </c>
      <c r="M73" s="1"/>
      <c r="N73" s="1">
        <v>17.100000000000001</v>
      </c>
      <c r="O73" s="1"/>
      <c r="P73" s="160"/>
      <c r="Q73" s="173"/>
      <c r="R73" s="173"/>
      <c r="S73" s="149"/>
      <c r="V73" s="174"/>
      <c r="Z73">
        <v>0</v>
      </c>
    </row>
    <row r="74" spans="1:26" ht="24.95" customHeight="1" x14ac:dyDescent="0.25">
      <c r="A74" s="171"/>
      <c r="B74" s="168" t="s">
        <v>145</v>
      </c>
      <c r="C74" s="172" t="s">
        <v>765</v>
      </c>
      <c r="D74" s="168" t="s">
        <v>766</v>
      </c>
      <c r="E74" s="168" t="s">
        <v>200</v>
      </c>
      <c r="F74" s="169">
        <v>40</v>
      </c>
      <c r="G74" s="170"/>
      <c r="H74" s="170"/>
      <c r="I74" s="170">
        <f t="shared" si="4"/>
        <v>0</v>
      </c>
      <c r="J74" s="168">
        <f t="shared" si="5"/>
        <v>22.8</v>
      </c>
      <c r="K74" s="1">
        <f t="shared" si="6"/>
        <v>0</v>
      </c>
      <c r="L74" s="1">
        <f t="shared" si="7"/>
        <v>0</v>
      </c>
      <c r="M74" s="1"/>
      <c r="N74" s="1">
        <v>0.56999999999999995</v>
      </c>
      <c r="O74" s="1"/>
      <c r="P74" s="160"/>
      <c r="Q74" s="173"/>
      <c r="R74" s="173"/>
      <c r="S74" s="149"/>
      <c r="V74" s="174"/>
      <c r="Z74">
        <v>0</v>
      </c>
    </row>
    <row r="75" spans="1:26" ht="24.95" customHeight="1" x14ac:dyDescent="0.25">
      <c r="A75" s="171"/>
      <c r="B75" s="168" t="s">
        <v>145</v>
      </c>
      <c r="C75" s="172" t="s">
        <v>767</v>
      </c>
      <c r="D75" s="168" t="s">
        <v>768</v>
      </c>
      <c r="E75" s="168" t="s">
        <v>200</v>
      </c>
      <c r="F75" s="169">
        <v>20</v>
      </c>
      <c r="G75" s="170"/>
      <c r="H75" s="170"/>
      <c r="I75" s="170">
        <f t="shared" si="4"/>
        <v>0</v>
      </c>
      <c r="J75" s="168">
        <f t="shared" si="5"/>
        <v>23</v>
      </c>
      <c r="K75" s="1">
        <f t="shared" si="6"/>
        <v>0</v>
      </c>
      <c r="L75" s="1">
        <f t="shared" si="7"/>
        <v>0</v>
      </c>
      <c r="M75" s="1"/>
      <c r="N75" s="1">
        <v>1.1499999999999999</v>
      </c>
      <c r="O75" s="1"/>
      <c r="P75" s="160"/>
      <c r="Q75" s="173"/>
      <c r="R75" s="173"/>
      <c r="S75" s="149"/>
      <c r="V75" s="174"/>
      <c r="Z75">
        <v>0</v>
      </c>
    </row>
    <row r="76" spans="1:26" ht="24.95" customHeight="1" x14ac:dyDescent="0.25">
      <c r="A76" s="171"/>
      <c r="B76" s="168" t="s">
        <v>145</v>
      </c>
      <c r="C76" s="172" t="s">
        <v>769</v>
      </c>
      <c r="D76" s="168" t="s">
        <v>770</v>
      </c>
      <c r="E76" s="168" t="s">
        <v>200</v>
      </c>
      <c r="F76" s="169">
        <v>85</v>
      </c>
      <c r="G76" s="170"/>
      <c r="H76" s="170"/>
      <c r="I76" s="170">
        <f t="shared" si="4"/>
        <v>0</v>
      </c>
      <c r="J76" s="168">
        <f t="shared" si="5"/>
        <v>264.35000000000002</v>
      </c>
      <c r="K76" s="1">
        <f t="shared" si="6"/>
        <v>0</v>
      </c>
      <c r="L76" s="1">
        <f t="shared" si="7"/>
        <v>0</v>
      </c>
      <c r="M76" s="1"/>
      <c r="N76" s="1">
        <v>3.11</v>
      </c>
      <c r="O76" s="1"/>
      <c r="P76" s="160"/>
      <c r="Q76" s="173"/>
      <c r="R76" s="173"/>
      <c r="S76" s="149"/>
      <c r="V76" s="174"/>
      <c r="Z76">
        <v>0</v>
      </c>
    </row>
    <row r="77" spans="1:26" ht="24.95" customHeight="1" x14ac:dyDescent="0.25">
      <c r="A77" s="171"/>
      <c r="B77" s="168" t="s">
        <v>145</v>
      </c>
      <c r="C77" s="172" t="s">
        <v>771</v>
      </c>
      <c r="D77" s="168" t="s">
        <v>772</v>
      </c>
      <c r="E77" s="168" t="s">
        <v>200</v>
      </c>
      <c r="F77" s="169">
        <v>50</v>
      </c>
      <c r="G77" s="170"/>
      <c r="H77" s="170"/>
      <c r="I77" s="170">
        <f t="shared" si="4"/>
        <v>0</v>
      </c>
      <c r="J77" s="168">
        <f t="shared" si="5"/>
        <v>349.5</v>
      </c>
      <c r="K77" s="1">
        <f t="shared" si="6"/>
        <v>0</v>
      </c>
      <c r="L77" s="1">
        <f t="shared" si="7"/>
        <v>0</v>
      </c>
      <c r="M77" s="1"/>
      <c r="N77" s="1">
        <v>6.99</v>
      </c>
      <c r="O77" s="1"/>
      <c r="P77" s="160"/>
      <c r="Q77" s="173"/>
      <c r="R77" s="173"/>
      <c r="S77" s="149"/>
      <c r="V77" s="174"/>
      <c r="Z77">
        <v>0</v>
      </c>
    </row>
    <row r="78" spans="1:26" ht="24.95" customHeight="1" x14ac:dyDescent="0.25">
      <c r="A78" s="171"/>
      <c r="B78" s="168" t="s">
        <v>145</v>
      </c>
      <c r="C78" s="172" t="s">
        <v>773</v>
      </c>
      <c r="D78" s="168" t="s">
        <v>774</v>
      </c>
      <c r="E78" s="168" t="s">
        <v>200</v>
      </c>
      <c r="F78" s="169">
        <v>85</v>
      </c>
      <c r="G78" s="170"/>
      <c r="H78" s="170"/>
      <c r="I78" s="170">
        <f t="shared" si="4"/>
        <v>0</v>
      </c>
      <c r="J78" s="168">
        <f t="shared" si="5"/>
        <v>138.55000000000001</v>
      </c>
      <c r="K78" s="1">
        <f t="shared" si="6"/>
        <v>0</v>
      </c>
      <c r="L78" s="1">
        <f t="shared" si="7"/>
        <v>0</v>
      </c>
      <c r="M78" s="1"/>
      <c r="N78" s="1">
        <v>1.63</v>
      </c>
      <c r="O78" s="1"/>
      <c r="P78" s="160"/>
      <c r="Q78" s="173"/>
      <c r="R78" s="173"/>
      <c r="S78" s="149"/>
      <c r="V78" s="174"/>
      <c r="Z78">
        <v>0</v>
      </c>
    </row>
    <row r="79" spans="1:26" ht="24.95" customHeight="1" x14ac:dyDescent="0.25">
      <c r="A79" s="171"/>
      <c r="B79" s="168" t="s">
        <v>145</v>
      </c>
      <c r="C79" s="172" t="s">
        <v>775</v>
      </c>
      <c r="D79" s="168" t="s">
        <v>776</v>
      </c>
      <c r="E79" s="168" t="s">
        <v>200</v>
      </c>
      <c r="F79" s="169">
        <v>50</v>
      </c>
      <c r="G79" s="170"/>
      <c r="H79" s="170"/>
      <c r="I79" s="170">
        <f t="shared" si="4"/>
        <v>0</v>
      </c>
      <c r="J79" s="168">
        <f t="shared" si="5"/>
        <v>226.5</v>
      </c>
      <c r="K79" s="1">
        <f t="shared" si="6"/>
        <v>0</v>
      </c>
      <c r="L79" s="1">
        <f t="shared" si="7"/>
        <v>0</v>
      </c>
      <c r="M79" s="1"/>
      <c r="N79" s="1">
        <v>4.53</v>
      </c>
      <c r="O79" s="1"/>
      <c r="P79" s="160"/>
      <c r="Q79" s="173"/>
      <c r="R79" s="173"/>
      <c r="S79" s="149"/>
      <c r="V79" s="174"/>
      <c r="Z79">
        <v>0</v>
      </c>
    </row>
    <row r="80" spans="1:26" ht="24.95" customHeight="1" x14ac:dyDescent="0.25">
      <c r="A80" s="171"/>
      <c r="B80" s="168" t="s">
        <v>145</v>
      </c>
      <c r="C80" s="172" t="s">
        <v>777</v>
      </c>
      <c r="D80" s="168" t="s">
        <v>778</v>
      </c>
      <c r="E80" s="168" t="s">
        <v>200</v>
      </c>
      <c r="F80" s="169">
        <v>1</v>
      </c>
      <c r="G80" s="170"/>
      <c r="H80" s="170"/>
      <c r="I80" s="170">
        <f t="shared" si="4"/>
        <v>0</v>
      </c>
      <c r="J80" s="168">
        <f t="shared" si="5"/>
        <v>5.48</v>
      </c>
      <c r="K80" s="1">
        <f t="shared" si="6"/>
        <v>0</v>
      </c>
      <c r="L80" s="1">
        <f t="shared" si="7"/>
        <v>0</v>
      </c>
      <c r="M80" s="1"/>
      <c r="N80" s="1">
        <v>5.48</v>
      </c>
      <c r="O80" s="1"/>
      <c r="P80" s="160"/>
      <c r="Q80" s="173"/>
      <c r="R80" s="173"/>
      <c r="S80" s="149"/>
      <c r="V80" s="174"/>
      <c r="Z80">
        <v>0</v>
      </c>
    </row>
    <row r="81" spans="1:26" ht="24.95" customHeight="1" x14ac:dyDescent="0.25">
      <c r="A81" s="171"/>
      <c r="B81" s="168" t="s">
        <v>145</v>
      </c>
      <c r="C81" s="172" t="s">
        <v>779</v>
      </c>
      <c r="D81" s="168" t="s">
        <v>780</v>
      </c>
      <c r="E81" s="168" t="s">
        <v>200</v>
      </c>
      <c r="F81" s="169">
        <v>2</v>
      </c>
      <c r="G81" s="170"/>
      <c r="H81" s="170"/>
      <c r="I81" s="170">
        <f t="shared" si="4"/>
        <v>0</v>
      </c>
      <c r="J81" s="168">
        <f t="shared" si="5"/>
        <v>24.74</v>
      </c>
      <c r="K81" s="1">
        <f t="shared" si="6"/>
        <v>0</v>
      </c>
      <c r="L81" s="1">
        <f t="shared" si="7"/>
        <v>0</v>
      </c>
      <c r="M81" s="1"/>
      <c r="N81" s="1">
        <v>12.37</v>
      </c>
      <c r="O81" s="1"/>
      <c r="P81" s="160"/>
      <c r="Q81" s="173"/>
      <c r="R81" s="173"/>
      <c r="S81" s="149"/>
      <c r="V81" s="174"/>
      <c r="Z81">
        <v>0</v>
      </c>
    </row>
    <row r="82" spans="1:26" ht="24.95" customHeight="1" x14ac:dyDescent="0.25">
      <c r="A82" s="171"/>
      <c r="B82" s="168" t="s">
        <v>145</v>
      </c>
      <c r="C82" s="172" t="s">
        <v>781</v>
      </c>
      <c r="D82" s="168" t="s">
        <v>782</v>
      </c>
      <c r="E82" s="168" t="s">
        <v>134</v>
      </c>
      <c r="F82" s="169">
        <v>1</v>
      </c>
      <c r="G82" s="170"/>
      <c r="H82" s="170"/>
      <c r="I82" s="170">
        <f t="shared" ref="I82:I113" si="8">ROUND(F82*(G82+H82),2)</f>
        <v>0</v>
      </c>
      <c r="J82" s="168">
        <f t="shared" ref="J82:J113" si="9">ROUND(F82*(N82),2)</f>
        <v>2.37</v>
      </c>
      <c r="K82" s="1">
        <f t="shared" ref="K82:K113" si="10">ROUND(F82*(O82),2)</f>
        <v>0</v>
      </c>
      <c r="L82" s="1">
        <f t="shared" ref="L82:L113" si="11">ROUND(F82*(G82),2)</f>
        <v>0</v>
      </c>
      <c r="M82" s="1"/>
      <c r="N82" s="1">
        <v>2.37</v>
      </c>
      <c r="O82" s="1"/>
      <c r="P82" s="160"/>
      <c r="Q82" s="173"/>
      <c r="R82" s="173"/>
      <c r="S82" s="149"/>
      <c r="V82" s="174"/>
      <c r="Z82">
        <v>0</v>
      </c>
    </row>
    <row r="83" spans="1:26" ht="24.95" customHeight="1" x14ac:dyDescent="0.25">
      <c r="A83" s="171"/>
      <c r="B83" s="168" t="s">
        <v>145</v>
      </c>
      <c r="C83" s="172" t="s">
        <v>783</v>
      </c>
      <c r="D83" s="168" t="s">
        <v>784</v>
      </c>
      <c r="E83" s="168" t="s">
        <v>134</v>
      </c>
      <c r="F83" s="169">
        <v>2</v>
      </c>
      <c r="G83" s="170"/>
      <c r="H83" s="170"/>
      <c r="I83" s="170">
        <f t="shared" si="8"/>
        <v>0</v>
      </c>
      <c r="J83" s="168">
        <f t="shared" si="9"/>
        <v>10.72</v>
      </c>
      <c r="K83" s="1">
        <f t="shared" si="10"/>
        <v>0</v>
      </c>
      <c r="L83" s="1">
        <f t="shared" si="11"/>
        <v>0</v>
      </c>
      <c r="M83" s="1"/>
      <c r="N83" s="1">
        <v>5.36</v>
      </c>
      <c r="O83" s="1"/>
      <c r="P83" s="160"/>
      <c r="Q83" s="173"/>
      <c r="R83" s="173"/>
      <c r="S83" s="149"/>
      <c r="V83" s="174"/>
      <c r="Z83">
        <v>0</v>
      </c>
    </row>
    <row r="84" spans="1:26" ht="24.95" customHeight="1" x14ac:dyDescent="0.25">
      <c r="A84" s="171"/>
      <c r="B84" s="168" t="s">
        <v>145</v>
      </c>
      <c r="C84" s="172" t="s">
        <v>785</v>
      </c>
      <c r="D84" s="168" t="s">
        <v>786</v>
      </c>
      <c r="E84" s="168" t="s">
        <v>134</v>
      </c>
      <c r="F84" s="169">
        <v>1</v>
      </c>
      <c r="G84" s="170"/>
      <c r="H84" s="170"/>
      <c r="I84" s="170">
        <f t="shared" si="8"/>
        <v>0</v>
      </c>
      <c r="J84" s="168">
        <f t="shared" si="9"/>
        <v>2.79</v>
      </c>
      <c r="K84" s="1">
        <f t="shared" si="10"/>
        <v>0</v>
      </c>
      <c r="L84" s="1">
        <f t="shared" si="11"/>
        <v>0</v>
      </c>
      <c r="M84" s="1"/>
      <c r="N84" s="1">
        <v>2.79</v>
      </c>
      <c r="O84" s="1"/>
      <c r="P84" s="160"/>
      <c r="Q84" s="173"/>
      <c r="R84" s="173"/>
      <c r="S84" s="149"/>
      <c r="V84" s="174"/>
      <c r="Z84">
        <v>0</v>
      </c>
    </row>
    <row r="85" spans="1:26" ht="24.95" customHeight="1" x14ac:dyDescent="0.25">
      <c r="A85" s="171"/>
      <c r="B85" s="168" t="s">
        <v>145</v>
      </c>
      <c r="C85" s="172" t="s">
        <v>787</v>
      </c>
      <c r="D85" s="168" t="s">
        <v>788</v>
      </c>
      <c r="E85" s="168" t="s">
        <v>134</v>
      </c>
      <c r="F85" s="169">
        <v>2</v>
      </c>
      <c r="G85" s="170"/>
      <c r="H85" s="170"/>
      <c r="I85" s="170">
        <f t="shared" si="8"/>
        <v>0</v>
      </c>
      <c r="J85" s="168">
        <f t="shared" si="9"/>
        <v>10.58</v>
      </c>
      <c r="K85" s="1">
        <f t="shared" si="10"/>
        <v>0</v>
      </c>
      <c r="L85" s="1">
        <f t="shared" si="11"/>
        <v>0</v>
      </c>
      <c r="M85" s="1"/>
      <c r="N85" s="1">
        <v>5.29</v>
      </c>
      <c r="O85" s="1"/>
      <c r="P85" s="160"/>
      <c r="Q85" s="173"/>
      <c r="R85" s="173"/>
      <c r="S85" s="149"/>
      <c r="V85" s="174"/>
      <c r="Z85">
        <v>0</v>
      </c>
    </row>
    <row r="86" spans="1:26" ht="24.95" customHeight="1" x14ac:dyDescent="0.25">
      <c r="A86" s="171"/>
      <c r="B86" s="168" t="s">
        <v>145</v>
      </c>
      <c r="C86" s="172" t="s">
        <v>789</v>
      </c>
      <c r="D86" s="168" t="s">
        <v>790</v>
      </c>
      <c r="E86" s="168" t="s">
        <v>134</v>
      </c>
      <c r="F86" s="169">
        <v>1</v>
      </c>
      <c r="G86" s="170"/>
      <c r="H86" s="170"/>
      <c r="I86" s="170">
        <f t="shared" si="8"/>
        <v>0</v>
      </c>
      <c r="J86" s="168">
        <f t="shared" si="9"/>
        <v>1.87</v>
      </c>
      <c r="K86" s="1">
        <f t="shared" si="10"/>
        <v>0</v>
      </c>
      <c r="L86" s="1">
        <f t="shared" si="11"/>
        <v>0</v>
      </c>
      <c r="M86" s="1"/>
      <c r="N86" s="1">
        <v>1.87</v>
      </c>
      <c r="O86" s="1"/>
      <c r="P86" s="160"/>
      <c r="Q86" s="173"/>
      <c r="R86" s="173"/>
      <c r="S86" s="149"/>
      <c r="V86" s="174"/>
      <c r="Z86">
        <v>0</v>
      </c>
    </row>
    <row r="87" spans="1:26" ht="24.95" customHeight="1" x14ac:dyDescent="0.25">
      <c r="A87" s="171"/>
      <c r="B87" s="168" t="s">
        <v>145</v>
      </c>
      <c r="C87" s="172" t="s">
        <v>791</v>
      </c>
      <c r="D87" s="168" t="s">
        <v>792</v>
      </c>
      <c r="E87" s="168" t="s">
        <v>134</v>
      </c>
      <c r="F87" s="169">
        <v>2</v>
      </c>
      <c r="G87" s="170"/>
      <c r="H87" s="170"/>
      <c r="I87" s="170">
        <f t="shared" si="8"/>
        <v>0</v>
      </c>
      <c r="J87" s="168">
        <f t="shared" si="9"/>
        <v>10.68</v>
      </c>
      <c r="K87" s="1">
        <f t="shared" si="10"/>
        <v>0</v>
      </c>
      <c r="L87" s="1">
        <f t="shared" si="11"/>
        <v>0</v>
      </c>
      <c r="M87" s="1"/>
      <c r="N87" s="1">
        <v>5.34</v>
      </c>
      <c r="O87" s="1"/>
      <c r="P87" s="160"/>
      <c r="Q87" s="173"/>
      <c r="R87" s="173"/>
      <c r="S87" s="149"/>
      <c r="V87" s="174"/>
      <c r="Z87">
        <v>0</v>
      </c>
    </row>
    <row r="88" spans="1:26" ht="24.95" customHeight="1" x14ac:dyDescent="0.25">
      <c r="A88" s="171"/>
      <c r="B88" s="168" t="s">
        <v>145</v>
      </c>
      <c r="C88" s="172" t="s">
        <v>793</v>
      </c>
      <c r="D88" s="168" t="s">
        <v>794</v>
      </c>
      <c r="E88" s="168" t="s">
        <v>134</v>
      </c>
      <c r="F88" s="169">
        <v>1</v>
      </c>
      <c r="G88" s="170"/>
      <c r="H88" s="170"/>
      <c r="I88" s="170">
        <f t="shared" si="8"/>
        <v>0</v>
      </c>
      <c r="J88" s="168">
        <f t="shared" si="9"/>
        <v>1.82</v>
      </c>
      <c r="K88" s="1">
        <f t="shared" si="10"/>
        <v>0</v>
      </c>
      <c r="L88" s="1">
        <f t="shared" si="11"/>
        <v>0</v>
      </c>
      <c r="M88" s="1"/>
      <c r="N88" s="1">
        <v>1.8199999999999998</v>
      </c>
      <c r="O88" s="1"/>
      <c r="P88" s="160"/>
      <c r="Q88" s="173"/>
      <c r="R88" s="173"/>
      <c r="S88" s="149"/>
      <c r="V88" s="174"/>
      <c r="Z88">
        <v>0</v>
      </c>
    </row>
    <row r="89" spans="1:26" ht="24.95" customHeight="1" x14ac:dyDescent="0.25">
      <c r="A89" s="171"/>
      <c r="B89" s="168" t="s">
        <v>145</v>
      </c>
      <c r="C89" s="172" t="s">
        <v>795</v>
      </c>
      <c r="D89" s="168" t="s">
        <v>796</v>
      </c>
      <c r="E89" s="168" t="s">
        <v>134</v>
      </c>
      <c r="F89" s="169">
        <v>2</v>
      </c>
      <c r="G89" s="170"/>
      <c r="H89" s="170"/>
      <c r="I89" s="170">
        <f t="shared" si="8"/>
        <v>0</v>
      </c>
      <c r="J89" s="168">
        <f t="shared" si="9"/>
        <v>8.14</v>
      </c>
      <c r="K89" s="1">
        <f t="shared" si="10"/>
        <v>0</v>
      </c>
      <c r="L89" s="1">
        <f t="shared" si="11"/>
        <v>0</v>
      </c>
      <c r="M89" s="1"/>
      <c r="N89" s="1">
        <v>4.07</v>
      </c>
      <c r="O89" s="1"/>
      <c r="P89" s="160"/>
      <c r="Q89" s="173"/>
      <c r="R89" s="173"/>
      <c r="S89" s="149"/>
      <c r="V89" s="174"/>
      <c r="Z89">
        <v>0</v>
      </c>
    </row>
    <row r="90" spans="1:26" ht="24.95" customHeight="1" x14ac:dyDescent="0.25">
      <c r="A90" s="171"/>
      <c r="B90" s="168" t="s">
        <v>145</v>
      </c>
      <c r="C90" s="172" t="s">
        <v>797</v>
      </c>
      <c r="D90" s="168" t="s">
        <v>798</v>
      </c>
      <c r="E90" s="168" t="s">
        <v>134</v>
      </c>
      <c r="F90" s="169">
        <v>1</v>
      </c>
      <c r="G90" s="170"/>
      <c r="H90" s="170"/>
      <c r="I90" s="170">
        <f t="shared" si="8"/>
        <v>0</v>
      </c>
      <c r="J90" s="168">
        <f t="shared" si="9"/>
        <v>1.64</v>
      </c>
      <c r="K90" s="1">
        <f t="shared" si="10"/>
        <v>0</v>
      </c>
      <c r="L90" s="1">
        <f t="shared" si="11"/>
        <v>0</v>
      </c>
      <c r="M90" s="1"/>
      <c r="N90" s="1">
        <v>1.6400000000000001</v>
      </c>
      <c r="O90" s="1"/>
      <c r="P90" s="160"/>
      <c r="Q90" s="173"/>
      <c r="R90" s="173"/>
      <c r="S90" s="149"/>
      <c r="V90" s="174"/>
      <c r="Z90">
        <v>0</v>
      </c>
    </row>
    <row r="91" spans="1:26" ht="24.95" customHeight="1" x14ac:dyDescent="0.25">
      <c r="A91" s="171"/>
      <c r="B91" s="168" t="s">
        <v>145</v>
      </c>
      <c r="C91" s="172" t="s">
        <v>799</v>
      </c>
      <c r="D91" s="168" t="s">
        <v>800</v>
      </c>
      <c r="E91" s="168" t="s">
        <v>134</v>
      </c>
      <c r="F91" s="169">
        <v>2</v>
      </c>
      <c r="G91" s="170"/>
      <c r="H91" s="170"/>
      <c r="I91" s="170">
        <f t="shared" si="8"/>
        <v>0</v>
      </c>
      <c r="J91" s="168">
        <f t="shared" si="9"/>
        <v>6.7</v>
      </c>
      <c r="K91" s="1">
        <f t="shared" si="10"/>
        <v>0</v>
      </c>
      <c r="L91" s="1">
        <f t="shared" si="11"/>
        <v>0</v>
      </c>
      <c r="M91" s="1"/>
      <c r="N91" s="1">
        <v>3.35</v>
      </c>
      <c r="O91" s="1"/>
      <c r="P91" s="160"/>
      <c r="Q91" s="173"/>
      <c r="R91" s="173"/>
      <c r="S91" s="149"/>
      <c r="V91" s="174"/>
      <c r="Z91">
        <v>0</v>
      </c>
    </row>
    <row r="92" spans="1:26" ht="24.95" customHeight="1" x14ac:dyDescent="0.25">
      <c r="A92" s="171"/>
      <c r="B92" s="168" t="s">
        <v>145</v>
      </c>
      <c r="C92" s="172" t="s">
        <v>801</v>
      </c>
      <c r="D92" s="168" t="s">
        <v>802</v>
      </c>
      <c r="E92" s="168" t="s">
        <v>134</v>
      </c>
      <c r="F92" s="169">
        <v>2</v>
      </c>
      <c r="G92" s="170"/>
      <c r="H92" s="170"/>
      <c r="I92" s="170">
        <f t="shared" si="8"/>
        <v>0</v>
      </c>
      <c r="J92" s="168">
        <f t="shared" si="9"/>
        <v>12.98</v>
      </c>
      <c r="K92" s="1">
        <f t="shared" si="10"/>
        <v>0</v>
      </c>
      <c r="L92" s="1">
        <f t="shared" si="11"/>
        <v>0</v>
      </c>
      <c r="M92" s="1"/>
      <c r="N92" s="1">
        <v>6.49</v>
      </c>
      <c r="O92" s="1"/>
      <c r="P92" s="160"/>
      <c r="Q92" s="173"/>
      <c r="R92" s="173"/>
      <c r="S92" s="149"/>
      <c r="V92" s="174"/>
      <c r="Z92">
        <v>0</v>
      </c>
    </row>
    <row r="93" spans="1:26" ht="24.95" customHeight="1" x14ac:dyDescent="0.25">
      <c r="A93" s="171"/>
      <c r="B93" s="168" t="s">
        <v>145</v>
      </c>
      <c r="C93" s="172" t="s">
        <v>803</v>
      </c>
      <c r="D93" s="168" t="s">
        <v>804</v>
      </c>
      <c r="E93" s="168" t="s">
        <v>134</v>
      </c>
      <c r="F93" s="169">
        <v>2</v>
      </c>
      <c r="G93" s="170"/>
      <c r="H93" s="170"/>
      <c r="I93" s="170">
        <f t="shared" si="8"/>
        <v>0</v>
      </c>
      <c r="J93" s="168">
        <f t="shared" si="9"/>
        <v>4.68</v>
      </c>
      <c r="K93" s="1">
        <f t="shared" si="10"/>
        <v>0</v>
      </c>
      <c r="L93" s="1">
        <f t="shared" si="11"/>
        <v>0</v>
      </c>
      <c r="M93" s="1"/>
      <c r="N93" s="1">
        <v>2.34</v>
      </c>
      <c r="O93" s="1"/>
      <c r="P93" s="160"/>
      <c r="Q93" s="173"/>
      <c r="R93" s="173"/>
      <c r="S93" s="149"/>
      <c r="V93" s="174"/>
      <c r="Z93">
        <v>0</v>
      </c>
    </row>
    <row r="94" spans="1:26" ht="24.95" customHeight="1" x14ac:dyDescent="0.25">
      <c r="A94" s="171"/>
      <c r="B94" s="168" t="s">
        <v>145</v>
      </c>
      <c r="C94" s="172" t="s">
        <v>805</v>
      </c>
      <c r="D94" s="168" t="s">
        <v>806</v>
      </c>
      <c r="E94" s="168" t="s">
        <v>134</v>
      </c>
      <c r="F94" s="169">
        <v>46</v>
      </c>
      <c r="G94" s="170"/>
      <c r="H94" s="170"/>
      <c r="I94" s="170">
        <f t="shared" si="8"/>
        <v>0</v>
      </c>
      <c r="J94" s="168">
        <f t="shared" si="9"/>
        <v>75.44</v>
      </c>
      <c r="K94" s="1">
        <f t="shared" si="10"/>
        <v>0</v>
      </c>
      <c r="L94" s="1">
        <f t="shared" si="11"/>
        <v>0</v>
      </c>
      <c r="M94" s="1"/>
      <c r="N94" s="1">
        <v>1.6400000000000001</v>
      </c>
      <c r="O94" s="1"/>
      <c r="P94" s="160"/>
      <c r="Q94" s="173"/>
      <c r="R94" s="173"/>
      <c r="S94" s="149"/>
      <c r="V94" s="174"/>
      <c r="Z94">
        <v>0</v>
      </c>
    </row>
    <row r="95" spans="1:26" ht="24.95" customHeight="1" x14ac:dyDescent="0.25">
      <c r="A95" s="171"/>
      <c r="B95" s="168" t="s">
        <v>145</v>
      </c>
      <c r="C95" s="172" t="s">
        <v>807</v>
      </c>
      <c r="D95" s="168" t="s">
        <v>808</v>
      </c>
      <c r="E95" s="168" t="s">
        <v>134</v>
      </c>
      <c r="F95" s="169">
        <v>50</v>
      </c>
      <c r="G95" s="170"/>
      <c r="H95" s="170"/>
      <c r="I95" s="170">
        <f t="shared" si="8"/>
        <v>0</v>
      </c>
      <c r="J95" s="168">
        <f t="shared" si="9"/>
        <v>170</v>
      </c>
      <c r="K95" s="1">
        <f t="shared" si="10"/>
        <v>0</v>
      </c>
      <c r="L95" s="1">
        <f t="shared" si="11"/>
        <v>0</v>
      </c>
      <c r="M95" s="1"/>
      <c r="N95" s="1">
        <v>3.4</v>
      </c>
      <c r="O95" s="1"/>
      <c r="P95" s="160"/>
      <c r="Q95" s="173"/>
      <c r="R95" s="173"/>
      <c r="S95" s="149"/>
      <c r="V95" s="174"/>
      <c r="Z95">
        <v>0</v>
      </c>
    </row>
    <row r="96" spans="1:26" ht="24.95" customHeight="1" x14ac:dyDescent="0.25">
      <c r="A96" s="171"/>
      <c r="B96" s="168" t="s">
        <v>145</v>
      </c>
      <c r="C96" s="172" t="s">
        <v>809</v>
      </c>
      <c r="D96" s="168" t="s">
        <v>810</v>
      </c>
      <c r="E96" s="168" t="s">
        <v>134</v>
      </c>
      <c r="F96" s="169">
        <v>46</v>
      </c>
      <c r="G96" s="170"/>
      <c r="H96" s="170"/>
      <c r="I96" s="170">
        <f t="shared" si="8"/>
        <v>0</v>
      </c>
      <c r="J96" s="168">
        <f t="shared" si="9"/>
        <v>58.88</v>
      </c>
      <c r="K96" s="1">
        <f t="shared" si="10"/>
        <v>0</v>
      </c>
      <c r="L96" s="1">
        <f t="shared" si="11"/>
        <v>0</v>
      </c>
      <c r="M96" s="1"/>
      <c r="N96" s="1">
        <v>1.28</v>
      </c>
      <c r="O96" s="1"/>
      <c r="P96" s="160"/>
      <c r="Q96" s="173"/>
      <c r="R96" s="173"/>
      <c r="S96" s="149"/>
      <c r="V96" s="174"/>
      <c r="Z96">
        <v>0</v>
      </c>
    </row>
    <row r="97" spans="1:26" ht="24.95" customHeight="1" x14ac:dyDescent="0.25">
      <c r="A97" s="171"/>
      <c r="B97" s="168" t="s">
        <v>145</v>
      </c>
      <c r="C97" s="172" t="s">
        <v>811</v>
      </c>
      <c r="D97" s="168" t="s">
        <v>812</v>
      </c>
      <c r="E97" s="168" t="s">
        <v>134</v>
      </c>
      <c r="F97" s="169">
        <v>50</v>
      </c>
      <c r="G97" s="170"/>
      <c r="H97" s="170"/>
      <c r="I97" s="170">
        <f t="shared" si="8"/>
        <v>0</v>
      </c>
      <c r="J97" s="168">
        <f t="shared" si="9"/>
        <v>137</v>
      </c>
      <c r="K97" s="1">
        <f t="shared" si="10"/>
        <v>0</v>
      </c>
      <c r="L97" s="1">
        <f t="shared" si="11"/>
        <v>0</v>
      </c>
      <c r="M97" s="1"/>
      <c r="N97" s="1">
        <v>2.74</v>
      </c>
      <c r="O97" s="1"/>
      <c r="P97" s="160"/>
      <c r="Q97" s="173"/>
      <c r="R97" s="173"/>
      <c r="S97" s="149"/>
      <c r="V97" s="174"/>
      <c r="Z97">
        <v>0</v>
      </c>
    </row>
    <row r="98" spans="1:26" ht="24.95" customHeight="1" x14ac:dyDescent="0.25">
      <c r="A98" s="171"/>
      <c r="B98" s="168" t="s">
        <v>145</v>
      </c>
      <c r="C98" s="172" t="s">
        <v>813</v>
      </c>
      <c r="D98" s="168" t="s">
        <v>814</v>
      </c>
      <c r="E98" s="168" t="s">
        <v>134</v>
      </c>
      <c r="F98" s="169">
        <v>44</v>
      </c>
      <c r="G98" s="170"/>
      <c r="H98" s="170"/>
      <c r="I98" s="170">
        <f t="shared" si="8"/>
        <v>0</v>
      </c>
      <c r="J98" s="168">
        <f t="shared" si="9"/>
        <v>8.36</v>
      </c>
      <c r="K98" s="1">
        <f t="shared" si="10"/>
        <v>0</v>
      </c>
      <c r="L98" s="1">
        <f t="shared" si="11"/>
        <v>0</v>
      </c>
      <c r="M98" s="1"/>
      <c r="N98" s="1">
        <v>0.19</v>
      </c>
      <c r="O98" s="1"/>
      <c r="P98" s="160"/>
      <c r="Q98" s="173"/>
      <c r="R98" s="173"/>
      <c r="S98" s="149"/>
      <c r="V98" s="174"/>
      <c r="Z98">
        <v>0</v>
      </c>
    </row>
    <row r="99" spans="1:26" ht="24.95" customHeight="1" x14ac:dyDescent="0.25">
      <c r="A99" s="171"/>
      <c r="B99" s="168" t="s">
        <v>145</v>
      </c>
      <c r="C99" s="172" t="s">
        <v>813</v>
      </c>
      <c r="D99" s="168" t="s">
        <v>815</v>
      </c>
      <c r="E99" s="168" t="s">
        <v>134</v>
      </c>
      <c r="F99" s="169">
        <v>50</v>
      </c>
      <c r="G99" s="170"/>
      <c r="H99" s="170"/>
      <c r="I99" s="170">
        <f t="shared" si="8"/>
        <v>0</v>
      </c>
      <c r="J99" s="168">
        <f t="shared" si="9"/>
        <v>9.5</v>
      </c>
      <c r="K99" s="1">
        <f t="shared" si="10"/>
        <v>0</v>
      </c>
      <c r="L99" s="1">
        <f t="shared" si="11"/>
        <v>0</v>
      </c>
      <c r="M99" s="1"/>
      <c r="N99" s="1">
        <v>0.19</v>
      </c>
      <c r="O99" s="1"/>
      <c r="P99" s="160"/>
      <c r="Q99" s="173"/>
      <c r="R99" s="173"/>
      <c r="S99" s="149"/>
      <c r="V99" s="174"/>
      <c r="Z99">
        <v>0</v>
      </c>
    </row>
    <row r="100" spans="1:26" ht="24.95" customHeight="1" x14ac:dyDescent="0.25">
      <c r="A100" s="171"/>
      <c r="B100" s="168" t="s">
        <v>145</v>
      </c>
      <c r="C100" s="172" t="s">
        <v>816</v>
      </c>
      <c r="D100" s="168" t="s">
        <v>817</v>
      </c>
      <c r="E100" s="168" t="s">
        <v>134</v>
      </c>
      <c r="F100" s="169">
        <v>3</v>
      </c>
      <c r="G100" s="170"/>
      <c r="H100" s="170"/>
      <c r="I100" s="170">
        <f t="shared" si="8"/>
        <v>0</v>
      </c>
      <c r="J100" s="168">
        <f t="shared" si="9"/>
        <v>3.03</v>
      </c>
      <c r="K100" s="1">
        <f t="shared" si="10"/>
        <v>0</v>
      </c>
      <c r="L100" s="1">
        <f t="shared" si="11"/>
        <v>0</v>
      </c>
      <c r="M100" s="1"/>
      <c r="N100" s="1">
        <v>1.01</v>
      </c>
      <c r="O100" s="1"/>
      <c r="P100" s="160"/>
      <c r="Q100" s="173"/>
      <c r="R100" s="173"/>
      <c r="S100" s="149"/>
      <c r="V100" s="174"/>
      <c r="Z100">
        <v>0</v>
      </c>
    </row>
    <row r="101" spans="1:26" ht="24.95" customHeight="1" x14ac:dyDescent="0.25">
      <c r="A101" s="171"/>
      <c r="B101" s="168" t="s">
        <v>145</v>
      </c>
      <c r="C101" s="172" t="s">
        <v>818</v>
      </c>
      <c r="D101" s="168" t="s">
        <v>819</v>
      </c>
      <c r="E101" s="168" t="s">
        <v>134</v>
      </c>
      <c r="F101" s="169">
        <v>2</v>
      </c>
      <c r="G101" s="170"/>
      <c r="H101" s="170"/>
      <c r="I101" s="170">
        <f t="shared" si="8"/>
        <v>0</v>
      </c>
      <c r="J101" s="168">
        <f t="shared" si="9"/>
        <v>2.84</v>
      </c>
      <c r="K101" s="1">
        <f t="shared" si="10"/>
        <v>0</v>
      </c>
      <c r="L101" s="1">
        <f t="shared" si="11"/>
        <v>0</v>
      </c>
      <c r="M101" s="1"/>
      <c r="N101" s="1">
        <v>1.42</v>
      </c>
      <c r="O101" s="1"/>
      <c r="P101" s="160"/>
      <c r="Q101" s="173"/>
      <c r="R101" s="173"/>
      <c r="S101" s="149"/>
      <c r="V101" s="174"/>
      <c r="Z101">
        <v>0</v>
      </c>
    </row>
    <row r="102" spans="1:26" ht="24.95" customHeight="1" x14ac:dyDescent="0.25">
      <c r="A102" s="171"/>
      <c r="B102" s="168" t="s">
        <v>145</v>
      </c>
      <c r="C102" s="172" t="s">
        <v>820</v>
      </c>
      <c r="D102" s="168" t="s">
        <v>821</v>
      </c>
      <c r="E102" s="168" t="s">
        <v>134</v>
      </c>
      <c r="F102" s="169">
        <v>50</v>
      </c>
      <c r="G102" s="170"/>
      <c r="H102" s="170"/>
      <c r="I102" s="170">
        <f t="shared" si="8"/>
        <v>0</v>
      </c>
      <c r="J102" s="168">
        <f t="shared" si="9"/>
        <v>280.5</v>
      </c>
      <c r="K102" s="1">
        <f t="shared" si="10"/>
        <v>0</v>
      </c>
      <c r="L102" s="1">
        <f t="shared" si="11"/>
        <v>0</v>
      </c>
      <c r="M102" s="1"/>
      <c r="N102" s="1">
        <v>5.61</v>
      </c>
      <c r="O102" s="1"/>
      <c r="P102" s="160"/>
      <c r="Q102" s="173"/>
      <c r="R102" s="173"/>
      <c r="S102" s="149"/>
      <c r="V102" s="174"/>
      <c r="Z102">
        <v>0</v>
      </c>
    </row>
    <row r="103" spans="1:26" ht="24.95" customHeight="1" x14ac:dyDescent="0.25">
      <c r="A103" s="171"/>
      <c r="B103" s="168" t="s">
        <v>145</v>
      </c>
      <c r="C103" s="172" t="s">
        <v>822</v>
      </c>
      <c r="D103" s="168" t="s">
        <v>823</v>
      </c>
      <c r="E103" s="168" t="s">
        <v>134</v>
      </c>
      <c r="F103" s="169">
        <v>92</v>
      </c>
      <c r="G103" s="170"/>
      <c r="H103" s="170"/>
      <c r="I103" s="170">
        <f t="shared" si="8"/>
        <v>0</v>
      </c>
      <c r="J103" s="168">
        <f t="shared" si="9"/>
        <v>114.08</v>
      </c>
      <c r="K103" s="1">
        <f t="shared" si="10"/>
        <v>0</v>
      </c>
      <c r="L103" s="1">
        <f t="shared" si="11"/>
        <v>0</v>
      </c>
      <c r="M103" s="1"/>
      <c r="N103" s="1">
        <v>1.24</v>
      </c>
      <c r="O103" s="1"/>
      <c r="P103" s="160"/>
      <c r="Q103" s="173"/>
      <c r="R103" s="173"/>
      <c r="S103" s="149"/>
      <c r="V103" s="174"/>
      <c r="Z103">
        <v>0</v>
      </c>
    </row>
    <row r="104" spans="1:26" ht="24.95" customHeight="1" x14ac:dyDescent="0.25">
      <c r="A104" s="171"/>
      <c r="B104" s="168" t="s">
        <v>145</v>
      </c>
      <c r="C104" s="172" t="s">
        <v>824</v>
      </c>
      <c r="D104" s="168" t="s">
        <v>825</v>
      </c>
      <c r="E104" s="168" t="s">
        <v>134</v>
      </c>
      <c r="F104" s="169">
        <v>100</v>
      </c>
      <c r="G104" s="170"/>
      <c r="H104" s="170"/>
      <c r="I104" s="170">
        <f t="shared" si="8"/>
        <v>0</v>
      </c>
      <c r="J104" s="168">
        <f t="shared" si="9"/>
        <v>184</v>
      </c>
      <c r="K104" s="1">
        <f t="shared" si="10"/>
        <v>0</v>
      </c>
      <c r="L104" s="1">
        <f t="shared" si="11"/>
        <v>0</v>
      </c>
      <c r="M104" s="1"/>
      <c r="N104" s="1">
        <v>1.8399999999999999</v>
      </c>
      <c r="O104" s="1"/>
      <c r="P104" s="160"/>
      <c r="Q104" s="173"/>
      <c r="R104" s="173"/>
      <c r="S104" s="149"/>
      <c r="V104" s="174"/>
      <c r="Z104">
        <v>0</v>
      </c>
    </row>
    <row r="105" spans="1:26" ht="24.95" customHeight="1" x14ac:dyDescent="0.25">
      <c r="A105" s="171"/>
      <c r="B105" s="168" t="s">
        <v>145</v>
      </c>
      <c r="C105" s="172" t="s">
        <v>826</v>
      </c>
      <c r="D105" s="168" t="s">
        <v>827</v>
      </c>
      <c r="E105" s="168" t="s">
        <v>134</v>
      </c>
      <c r="F105" s="169">
        <v>170</v>
      </c>
      <c r="G105" s="170"/>
      <c r="H105" s="170"/>
      <c r="I105" s="170">
        <f t="shared" si="8"/>
        <v>0</v>
      </c>
      <c r="J105" s="168">
        <f t="shared" si="9"/>
        <v>59.5</v>
      </c>
      <c r="K105" s="1">
        <f t="shared" si="10"/>
        <v>0</v>
      </c>
      <c r="L105" s="1">
        <f t="shared" si="11"/>
        <v>0</v>
      </c>
      <c r="M105" s="1"/>
      <c r="N105" s="1">
        <v>0.35</v>
      </c>
      <c r="O105" s="1"/>
      <c r="P105" s="160"/>
      <c r="Q105" s="173"/>
      <c r="R105" s="173"/>
      <c r="S105" s="149"/>
      <c r="V105" s="174"/>
      <c r="Z105">
        <v>0</v>
      </c>
    </row>
    <row r="106" spans="1:26" ht="24.95" customHeight="1" x14ac:dyDescent="0.25">
      <c r="A106" s="171"/>
      <c r="B106" s="168" t="s">
        <v>145</v>
      </c>
      <c r="C106" s="172" t="s">
        <v>826</v>
      </c>
      <c r="D106" s="168" t="s">
        <v>827</v>
      </c>
      <c r="E106" s="168" t="s">
        <v>134</v>
      </c>
      <c r="F106" s="169">
        <v>100</v>
      </c>
      <c r="G106" s="170"/>
      <c r="H106" s="170"/>
      <c r="I106" s="170">
        <f t="shared" si="8"/>
        <v>0</v>
      </c>
      <c r="J106" s="168">
        <f t="shared" si="9"/>
        <v>35</v>
      </c>
      <c r="K106" s="1">
        <f t="shared" si="10"/>
        <v>0</v>
      </c>
      <c r="L106" s="1">
        <f t="shared" si="11"/>
        <v>0</v>
      </c>
      <c r="M106" s="1"/>
      <c r="N106" s="1">
        <v>0.35</v>
      </c>
      <c r="O106" s="1"/>
      <c r="P106" s="160"/>
      <c r="Q106" s="173"/>
      <c r="R106" s="173"/>
      <c r="S106" s="149"/>
      <c r="V106" s="174"/>
      <c r="Z106">
        <v>0</v>
      </c>
    </row>
    <row r="107" spans="1:26" ht="24.95" customHeight="1" x14ac:dyDescent="0.25">
      <c r="A107" s="171"/>
      <c r="B107" s="168" t="s">
        <v>145</v>
      </c>
      <c r="C107" s="172" t="s">
        <v>828</v>
      </c>
      <c r="D107" s="168" t="s">
        <v>829</v>
      </c>
      <c r="E107" s="168" t="s">
        <v>134</v>
      </c>
      <c r="F107" s="169">
        <v>170</v>
      </c>
      <c r="G107" s="170"/>
      <c r="H107" s="170"/>
      <c r="I107" s="170">
        <f t="shared" si="8"/>
        <v>0</v>
      </c>
      <c r="J107" s="168">
        <f t="shared" si="9"/>
        <v>28.9</v>
      </c>
      <c r="K107" s="1">
        <f t="shared" si="10"/>
        <v>0</v>
      </c>
      <c r="L107" s="1">
        <f t="shared" si="11"/>
        <v>0</v>
      </c>
      <c r="M107" s="1"/>
      <c r="N107" s="1">
        <v>0.17</v>
      </c>
      <c r="O107" s="1"/>
      <c r="P107" s="160"/>
      <c r="Q107" s="173"/>
      <c r="R107" s="173"/>
      <c r="S107" s="149"/>
      <c r="V107" s="174"/>
      <c r="Z107">
        <v>0</v>
      </c>
    </row>
    <row r="108" spans="1:26" ht="24.95" customHeight="1" x14ac:dyDescent="0.25">
      <c r="A108" s="171"/>
      <c r="B108" s="168" t="s">
        <v>145</v>
      </c>
      <c r="C108" s="172" t="s">
        <v>828</v>
      </c>
      <c r="D108" s="168" t="s">
        <v>829</v>
      </c>
      <c r="E108" s="168" t="s">
        <v>134</v>
      </c>
      <c r="F108" s="169">
        <v>100</v>
      </c>
      <c r="G108" s="170"/>
      <c r="H108" s="170"/>
      <c r="I108" s="170">
        <f t="shared" si="8"/>
        <v>0</v>
      </c>
      <c r="J108" s="168">
        <f t="shared" si="9"/>
        <v>17</v>
      </c>
      <c r="K108" s="1">
        <f t="shared" si="10"/>
        <v>0</v>
      </c>
      <c r="L108" s="1">
        <f t="shared" si="11"/>
        <v>0</v>
      </c>
      <c r="M108" s="1"/>
      <c r="N108" s="1">
        <v>0.17</v>
      </c>
      <c r="O108" s="1"/>
      <c r="P108" s="160"/>
      <c r="Q108" s="173"/>
      <c r="R108" s="173"/>
      <c r="S108" s="149"/>
      <c r="V108" s="174"/>
      <c r="Z108">
        <v>0</v>
      </c>
    </row>
    <row r="109" spans="1:26" ht="24.95" customHeight="1" x14ac:dyDescent="0.25">
      <c r="A109" s="171"/>
      <c r="B109" s="168" t="s">
        <v>145</v>
      </c>
      <c r="C109" s="172" t="s">
        <v>830</v>
      </c>
      <c r="D109" s="168" t="s">
        <v>831</v>
      </c>
      <c r="E109" s="168" t="s">
        <v>613</v>
      </c>
      <c r="F109" s="169">
        <v>5</v>
      </c>
      <c r="G109" s="170"/>
      <c r="H109" s="170"/>
      <c r="I109" s="170">
        <f t="shared" si="8"/>
        <v>0</v>
      </c>
      <c r="J109" s="168">
        <f t="shared" si="9"/>
        <v>72.900000000000006</v>
      </c>
      <c r="K109" s="1">
        <f t="shared" si="10"/>
        <v>0</v>
      </c>
      <c r="L109" s="1">
        <f t="shared" si="11"/>
        <v>0</v>
      </c>
      <c r="M109" s="1"/>
      <c r="N109" s="1">
        <v>14.58</v>
      </c>
      <c r="O109" s="1"/>
      <c r="P109" s="160"/>
      <c r="Q109" s="173"/>
      <c r="R109" s="173"/>
      <c r="S109" s="149"/>
      <c r="V109" s="174"/>
      <c r="Z109">
        <v>0</v>
      </c>
    </row>
    <row r="110" spans="1:26" ht="24.95" customHeight="1" x14ac:dyDescent="0.25">
      <c r="A110" s="171"/>
      <c r="B110" s="168" t="s">
        <v>145</v>
      </c>
      <c r="C110" s="172" t="s">
        <v>830</v>
      </c>
      <c r="D110" s="168" t="s">
        <v>831</v>
      </c>
      <c r="E110" s="168" t="s">
        <v>613</v>
      </c>
      <c r="F110" s="169">
        <v>4</v>
      </c>
      <c r="G110" s="170"/>
      <c r="H110" s="170"/>
      <c r="I110" s="170">
        <f t="shared" si="8"/>
        <v>0</v>
      </c>
      <c r="J110" s="168">
        <f t="shared" si="9"/>
        <v>58.32</v>
      </c>
      <c r="K110" s="1">
        <f t="shared" si="10"/>
        <v>0</v>
      </c>
      <c r="L110" s="1">
        <f t="shared" si="11"/>
        <v>0</v>
      </c>
      <c r="M110" s="1"/>
      <c r="N110" s="1">
        <v>14.58</v>
      </c>
      <c r="O110" s="1"/>
      <c r="P110" s="160"/>
      <c r="Q110" s="173"/>
      <c r="R110" s="173"/>
      <c r="S110" s="149"/>
      <c r="V110" s="174"/>
      <c r="Z110">
        <v>0</v>
      </c>
    </row>
    <row r="111" spans="1:26" ht="24.95" customHeight="1" x14ac:dyDescent="0.25">
      <c r="A111" s="171"/>
      <c r="B111" s="168" t="s">
        <v>145</v>
      </c>
      <c r="C111" s="172" t="s">
        <v>832</v>
      </c>
      <c r="D111" s="168" t="s">
        <v>833</v>
      </c>
      <c r="E111" s="168" t="s">
        <v>134</v>
      </c>
      <c r="F111" s="169">
        <v>24</v>
      </c>
      <c r="G111" s="170"/>
      <c r="H111" s="170"/>
      <c r="I111" s="170">
        <f t="shared" si="8"/>
        <v>0</v>
      </c>
      <c r="J111" s="168">
        <f t="shared" si="9"/>
        <v>1741.44</v>
      </c>
      <c r="K111" s="1">
        <f t="shared" si="10"/>
        <v>0</v>
      </c>
      <c r="L111" s="1">
        <f t="shared" si="11"/>
        <v>0</v>
      </c>
      <c r="M111" s="1"/>
      <c r="N111" s="1">
        <v>72.56</v>
      </c>
      <c r="O111" s="1"/>
      <c r="P111" s="160"/>
      <c r="Q111" s="173"/>
      <c r="R111" s="173"/>
      <c r="S111" s="149"/>
      <c r="V111" s="174"/>
      <c r="Z111">
        <v>0</v>
      </c>
    </row>
    <row r="112" spans="1:26" ht="24.95" customHeight="1" x14ac:dyDescent="0.25">
      <c r="A112" s="171"/>
      <c r="B112" s="168" t="s">
        <v>145</v>
      </c>
      <c r="C112" s="172" t="s">
        <v>834</v>
      </c>
      <c r="D112" s="168" t="s">
        <v>835</v>
      </c>
      <c r="E112" s="168" t="s">
        <v>134</v>
      </c>
      <c r="F112" s="169">
        <v>15</v>
      </c>
      <c r="G112" s="170"/>
      <c r="H112" s="170"/>
      <c r="I112" s="170">
        <f t="shared" si="8"/>
        <v>0</v>
      </c>
      <c r="J112" s="168">
        <f t="shared" si="9"/>
        <v>1426.05</v>
      </c>
      <c r="K112" s="1">
        <f t="shared" si="10"/>
        <v>0</v>
      </c>
      <c r="L112" s="1">
        <f t="shared" si="11"/>
        <v>0</v>
      </c>
      <c r="M112" s="1"/>
      <c r="N112" s="1">
        <v>95.07</v>
      </c>
      <c r="O112" s="1"/>
      <c r="P112" s="160"/>
      <c r="Q112" s="173"/>
      <c r="R112" s="173"/>
      <c r="S112" s="149"/>
      <c r="V112" s="174"/>
      <c r="Z112">
        <v>0</v>
      </c>
    </row>
    <row r="113" spans="1:26" ht="24.95" customHeight="1" x14ac:dyDescent="0.25">
      <c r="A113" s="171"/>
      <c r="B113" s="168" t="s">
        <v>145</v>
      </c>
      <c r="C113" s="172" t="s">
        <v>836</v>
      </c>
      <c r="D113" s="168" t="s">
        <v>837</v>
      </c>
      <c r="E113" s="168" t="s">
        <v>134</v>
      </c>
      <c r="F113" s="169">
        <v>5</v>
      </c>
      <c r="G113" s="170"/>
      <c r="H113" s="170"/>
      <c r="I113" s="170">
        <f t="shared" si="8"/>
        <v>0</v>
      </c>
      <c r="J113" s="168">
        <f t="shared" si="9"/>
        <v>210</v>
      </c>
      <c r="K113" s="1">
        <f t="shared" si="10"/>
        <v>0</v>
      </c>
      <c r="L113" s="1">
        <f t="shared" si="11"/>
        <v>0</v>
      </c>
      <c r="M113" s="1"/>
      <c r="N113" s="1">
        <v>42</v>
      </c>
      <c r="O113" s="1"/>
      <c r="P113" s="160"/>
      <c r="Q113" s="173"/>
      <c r="R113" s="173"/>
      <c r="S113" s="149"/>
      <c r="V113" s="174"/>
      <c r="Z113">
        <v>0</v>
      </c>
    </row>
    <row r="114" spans="1:26" ht="24.95" customHeight="1" x14ac:dyDescent="0.25">
      <c r="A114" s="171"/>
      <c r="B114" s="168" t="s">
        <v>145</v>
      </c>
      <c r="C114" s="172" t="s">
        <v>838</v>
      </c>
      <c r="D114" s="168" t="s">
        <v>839</v>
      </c>
      <c r="E114" s="168" t="s">
        <v>134</v>
      </c>
      <c r="F114" s="169">
        <v>10</v>
      </c>
      <c r="G114" s="170"/>
      <c r="H114" s="170"/>
      <c r="I114" s="170">
        <f t="shared" ref="I114:I145" si="12">ROUND(F114*(G114+H114),2)</f>
        <v>0</v>
      </c>
      <c r="J114" s="168">
        <f t="shared" ref="J114:J145" si="13">ROUND(F114*(N114),2)</f>
        <v>7.4</v>
      </c>
      <c r="K114" s="1">
        <f t="shared" ref="K114:K145" si="14">ROUND(F114*(O114),2)</f>
        <v>0</v>
      </c>
      <c r="L114" s="1">
        <f t="shared" ref="L114:L147" si="15">ROUND(F114*(G114),2)</f>
        <v>0</v>
      </c>
      <c r="M114" s="1"/>
      <c r="N114" s="1">
        <v>0.74</v>
      </c>
      <c r="O114" s="1"/>
      <c r="P114" s="160"/>
      <c r="Q114" s="173"/>
      <c r="R114" s="173"/>
      <c r="S114" s="149"/>
      <c r="V114" s="174"/>
      <c r="Z114">
        <v>0</v>
      </c>
    </row>
    <row r="115" spans="1:26" ht="24.95" customHeight="1" x14ac:dyDescent="0.25">
      <c r="A115" s="171"/>
      <c r="B115" s="168" t="s">
        <v>145</v>
      </c>
      <c r="C115" s="172" t="s">
        <v>840</v>
      </c>
      <c r="D115" s="168" t="s">
        <v>841</v>
      </c>
      <c r="E115" s="168" t="s">
        <v>134</v>
      </c>
      <c r="F115" s="169">
        <v>24</v>
      </c>
      <c r="G115" s="170"/>
      <c r="H115" s="170"/>
      <c r="I115" s="170">
        <f t="shared" si="12"/>
        <v>0</v>
      </c>
      <c r="J115" s="168">
        <f t="shared" si="13"/>
        <v>21.84</v>
      </c>
      <c r="K115" s="1">
        <f t="shared" si="14"/>
        <v>0</v>
      </c>
      <c r="L115" s="1">
        <f t="shared" si="15"/>
        <v>0</v>
      </c>
      <c r="M115" s="1"/>
      <c r="N115" s="1">
        <v>0.91</v>
      </c>
      <c r="O115" s="1"/>
      <c r="P115" s="160"/>
      <c r="Q115" s="173"/>
      <c r="R115" s="173"/>
      <c r="S115" s="149"/>
      <c r="V115" s="174"/>
      <c r="Z115">
        <v>0</v>
      </c>
    </row>
    <row r="116" spans="1:26" ht="24.95" customHeight="1" x14ac:dyDescent="0.25">
      <c r="A116" s="171"/>
      <c r="B116" s="168" t="s">
        <v>145</v>
      </c>
      <c r="C116" s="172" t="s">
        <v>842</v>
      </c>
      <c r="D116" s="168" t="s">
        <v>843</v>
      </c>
      <c r="E116" s="168" t="s">
        <v>134</v>
      </c>
      <c r="F116" s="169">
        <v>12</v>
      </c>
      <c r="G116" s="170"/>
      <c r="H116" s="170"/>
      <c r="I116" s="170">
        <f t="shared" si="12"/>
        <v>0</v>
      </c>
      <c r="J116" s="168">
        <f t="shared" si="13"/>
        <v>8.76</v>
      </c>
      <c r="K116" s="1">
        <f t="shared" si="14"/>
        <v>0</v>
      </c>
      <c r="L116" s="1">
        <f t="shared" si="15"/>
        <v>0</v>
      </c>
      <c r="M116" s="1"/>
      <c r="N116" s="1">
        <v>0.73</v>
      </c>
      <c r="O116" s="1"/>
      <c r="P116" s="160"/>
      <c r="Q116" s="173"/>
      <c r="R116" s="173"/>
      <c r="S116" s="149"/>
      <c r="V116" s="174"/>
      <c r="Z116">
        <v>0</v>
      </c>
    </row>
    <row r="117" spans="1:26" ht="24.95" customHeight="1" x14ac:dyDescent="0.25">
      <c r="A117" s="171"/>
      <c r="B117" s="168" t="s">
        <v>145</v>
      </c>
      <c r="C117" s="172" t="s">
        <v>844</v>
      </c>
      <c r="D117" s="168" t="s">
        <v>845</v>
      </c>
      <c r="E117" s="168" t="s">
        <v>134</v>
      </c>
      <c r="F117" s="169">
        <v>10</v>
      </c>
      <c r="G117" s="170"/>
      <c r="H117" s="170"/>
      <c r="I117" s="170">
        <f t="shared" si="12"/>
        <v>0</v>
      </c>
      <c r="J117" s="168">
        <f t="shared" si="13"/>
        <v>10.1</v>
      </c>
      <c r="K117" s="1">
        <f t="shared" si="14"/>
        <v>0</v>
      </c>
      <c r="L117" s="1">
        <f t="shared" si="15"/>
        <v>0</v>
      </c>
      <c r="M117" s="1"/>
      <c r="N117" s="1">
        <v>1.01</v>
      </c>
      <c r="O117" s="1"/>
      <c r="P117" s="160"/>
      <c r="Q117" s="173"/>
      <c r="R117" s="173"/>
      <c r="S117" s="149"/>
      <c r="V117" s="174"/>
      <c r="Z117">
        <v>0</v>
      </c>
    </row>
    <row r="118" spans="1:26" ht="24.95" customHeight="1" x14ac:dyDescent="0.25">
      <c r="A118" s="171"/>
      <c r="B118" s="168" t="s">
        <v>145</v>
      </c>
      <c r="C118" s="172" t="s">
        <v>846</v>
      </c>
      <c r="D118" s="168" t="s">
        <v>847</v>
      </c>
      <c r="E118" s="168" t="s">
        <v>134</v>
      </c>
      <c r="F118" s="169">
        <v>10</v>
      </c>
      <c r="G118" s="170"/>
      <c r="H118" s="170"/>
      <c r="I118" s="170">
        <f t="shared" si="12"/>
        <v>0</v>
      </c>
      <c r="J118" s="168">
        <f t="shared" si="13"/>
        <v>12.5</v>
      </c>
      <c r="K118" s="1">
        <f t="shared" si="14"/>
        <v>0</v>
      </c>
      <c r="L118" s="1">
        <f t="shared" si="15"/>
        <v>0</v>
      </c>
      <c r="M118" s="1"/>
      <c r="N118" s="1">
        <v>1.25</v>
      </c>
      <c r="O118" s="1"/>
      <c r="P118" s="160"/>
      <c r="Q118" s="173"/>
      <c r="R118" s="173"/>
      <c r="S118" s="149"/>
      <c r="V118" s="174"/>
      <c r="Z118">
        <v>0</v>
      </c>
    </row>
    <row r="119" spans="1:26" ht="24.95" customHeight="1" x14ac:dyDescent="0.25">
      <c r="A119" s="171"/>
      <c r="B119" s="168" t="s">
        <v>145</v>
      </c>
      <c r="C119" s="172" t="s">
        <v>848</v>
      </c>
      <c r="D119" s="168" t="s">
        <v>849</v>
      </c>
      <c r="E119" s="168" t="s">
        <v>134</v>
      </c>
      <c r="F119" s="169">
        <v>8</v>
      </c>
      <c r="G119" s="170"/>
      <c r="H119" s="170"/>
      <c r="I119" s="170">
        <f t="shared" si="12"/>
        <v>0</v>
      </c>
      <c r="J119" s="168">
        <f t="shared" si="13"/>
        <v>16.72</v>
      </c>
      <c r="K119" s="1">
        <f t="shared" si="14"/>
        <v>0</v>
      </c>
      <c r="L119" s="1">
        <f t="shared" si="15"/>
        <v>0</v>
      </c>
      <c r="M119" s="1"/>
      <c r="N119" s="1">
        <v>2.09</v>
      </c>
      <c r="O119" s="1"/>
      <c r="P119" s="160"/>
      <c r="Q119" s="173"/>
      <c r="R119" s="173"/>
      <c r="S119" s="149"/>
      <c r="V119" s="174"/>
      <c r="Z119">
        <v>0</v>
      </c>
    </row>
    <row r="120" spans="1:26" ht="24.95" customHeight="1" x14ac:dyDescent="0.25">
      <c r="A120" s="171"/>
      <c r="B120" s="168" t="s">
        <v>145</v>
      </c>
      <c r="C120" s="172" t="s">
        <v>850</v>
      </c>
      <c r="D120" s="168" t="s">
        <v>851</v>
      </c>
      <c r="E120" s="168" t="s">
        <v>134</v>
      </c>
      <c r="F120" s="169">
        <v>6</v>
      </c>
      <c r="G120" s="170"/>
      <c r="H120" s="170"/>
      <c r="I120" s="170">
        <f t="shared" si="12"/>
        <v>0</v>
      </c>
      <c r="J120" s="168">
        <f t="shared" si="13"/>
        <v>37.86</v>
      </c>
      <c r="K120" s="1">
        <f t="shared" si="14"/>
        <v>0</v>
      </c>
      <c r="L120" s="1">
        <f t="shared" si="15"/>
        <v>0</v>
      </c>
      <c r="M120" s="1"/>
      <c r="N120" s="1">
        <v>6.31</v>
      </c>
      <c r="O120" s="1"/>
      <c r="P120" s="160"/>
      <c r="Q120" s="173"/>
      <c r="R120" s="173"/>
      <c r="S120" s="149"/>
      <c r="V120" s="174"/>
      <c r="Z120">
        <v>0</v>
      </c>
    </row>
    <row r="121" spans="1:26" ht="24.95" customHeight="1" x14ac:dyDescent="0.25">
      <c r="A121" s="171"/>
      <c r="B121" s="168" t="s">
        <v>145</v>
      </c>
      <c r="C121" s="172" t="s">
        <v>852</v>
      </c>
      <c r="D121" s="168" t="s">
        <v>853</v>
      </c>
      <c r="E121" s="168" t="s">
        <v>134</v>
      </c>
      <c r="F121" s="169">
        <v>6</v>
      </c>
      <c r="G121" s="170"/>
      <c r="H121" s="170"/>
      <c r="I121" s="170">
        <f t="shared" si="12"/>
        <v>0</v>
      </c>
      <c r="J121" s="168">
        <f t="shared" si="13"/>
        <v>24.36</v>
      </c>
      <c r="K121" s="1">
        <f t="shared" si="14"/>
        <v>0</v>
      </c>
      <c r="L121" s="1">
        <f t="shared" si="15"/>
        <v>0</v>
      </c>
      <c r="M121" s="1"/>
      <c r="N121" s="1">
        <v>4.0599999999999996</v>
      </c>
      <c r="O121" s="1"/>
      <c r="P121" s="160"/>
      <c r="Q121" s="173"/>
      <c r="R121" s="173"/>
      <c r="S121" s="149"/>
      <c r="V121" s="174"/>
      <c r="Z121">
        <v>0</v>
      </c>
    </row>
    <row r="122" spans="1:26" ht="24.95" customHeight="1" x14ac:dyDescent="0.25">
      <c r="A122" s="171"/>
      <c r="B122" s="168" t="s">
        <v>145</v>
      </c>
      <c r="C122" s="172" t="s">
        <v>854</v>
      </c>
      <c r="D122" s="168" t="s">
        <v>855</v>
      </c>
      <c r="E122" s="168" t="s">
        <v>134</v>
      </c>
      <c r="F122" s="169">
        <v>6</v>
      </c>
      <c r="G122" s="170"/>
      <c r="H122" s="170"/>
      <c r="I122" s="170">
        <f t="shared" si="12"/>
        <v>0</v>
      </c>
      <c r="J122" s="168">
        <f t="shared" si="13"/>
        <v>9.1199999999999992</v>
      </c>
      <c r="K122" s="1">
        <f t="shared" si="14"/>
        <v>0</v>
      </c>
      <c r="L122" s="1">
        <f t="shared" si="15"/>
        <v>0</v>
      </c>
      <c r="M122" s="1"/>
      <c r="N122" s="1">
        <v>1.52</v>
      </c>
      <c r="O122" s="1"/>
      <c r="P122" s="160"/>
      <c r="Q122" s="173"/>
      <c r="R122" s="173"/>
      <c r="S122" s="149"/>
      <c r="V122" s="174"/>
      <c r="Z122">
        <v>0</v>
      </c>
    </row>
    <row r="123" spans="1:26" ht="24.95" customHeight="1" x14ac:dyDescent="0.25">
      <c r="A123" s="171"/>
      <c r="B123" s="168" t="s">
        <v>145</v>
      </c>
      <c r="C123" s="172" t="s">
        <v>856</v>
      </c>
      <c r="D123" s="168" t="s">
        <v>857</v>
      </c>
      <c r="E123" s="168" t="s">
        <v>134</v>
      </c>
      <c r="F123" s="169">
        <v>6</v>
      </c>
      <c r="G123" s="170"/>
      <c r="H123" s="170"/>
      <c r="I123" s="170">
        <f t="shared" si="12"/>
        <v>0</v>
      </c>
      <c r="J123" s="168">
        <f t="shared" si="13"/>
        <v>10.44</v>
      </c>
      <c r="K123" s="1">
        <f t="shared" si="14"/>
        <v>0</v>
      </c>
      <c r="L123" s="1">
        <f t="shared" si="15"/>
        <v>0</v>
      </c>
      <c r="M123" s="1"/>
      <c r="N123" s="1">
        <v>1.74</v>
      </c>
      <c r="O123" s="1"/>
      <c r="P123" s="160"/>
      <c r="Q123" s="173"/>
      <c r="R123" s="173"/>
      <c r="S123" s="149"/>
      <c r="V123" s="174"/>
      <c r="Z123">
        <v>0</v>
      </c>
    </row>
    <row r="124" spans="1:26" ht="24.95" customHeight="1" x14ac:dyDescent="0.25">
      <c r="A124" s="171"/>
      <c r="B124" s="168" t="s">
        <v>145</v>
      </c>
      <c r="C124" s="172" t="s">
        <v>858</v>
      </c>
      <c r="D124" s="168" t="s">
        <v>859</v>
      </c>
      <c r="E124" s="168" t="s">
        <v>134</v>
      </c>
      <c r="F124" s="169">
        <v>6</v>
      </c>
      <c r="G124" s="170"/>
      <c r="H124" s="170"/>
      <c r="I124" s="170">
        <f t="shared" si="12"/>
        <v>0</v>
      </c>
      <c r="J124" s="168">
        <f t="shared" si="13"/>
        <v>99.72</v>
      </c>
      <c r="K124" s="1">
        <f t="shared" si="14"/>
        <v>0</v>
      </c>
      <c r="L124" s="1">
        <f t="shared" si="15"/>
        <v>0</v>
      </c>
      <c r="M124" s="1"/>
      <c r="N124" s="1">
        <v>16.62</v>
      </c>
      <c r="O124" s="1"/>
      <c r="P124" s="160"/>
      <c r="Q124" s="173"/>
      <c r="R124" s="173"/>
      <c r="S124" s="149"/>
      <c r="V124" s="174"/>
      <c r="Z124">
        <v>0</v>
      </c>
    </row>
    <row r="125" spans="1:26" ht="24.95" customHeight="1" x14ac:dyDescent="0.25">
      <c r="A125" s="171"/>
      <c r="B125" s="168" t="s">
        <v>145</v>
      </c>
      <c r="C125" s="172" t="s">
        <v>860</v>
      </c>
      <c r="D125" s="168" t="s">
        <v>861</v>
      </c>
      <c r="E125" s="168" t="s">
        <v>134</v>
      </c>
      <c r="F125" s="169">
        <v>48</v>
      </c>
      <c r="G125" s="170"/>
      <c r="H125" s="170"/>
      <c r="I125" s="170">
        <f t="shared" si="12"/>
        <v>0</v>
      </c>
      <c r="J125" s="168">
        <f t="shared" si="13"/>
        <v>88.8</v>
      </c>
      <c r="K125" s="1">
        <f t="shared" si="14"/>
        <v>0</v>
      </c>
      <c r="L125" s="1">
        <f t="shared" si="15"/>
        <v>0</v>
      </c>
      <c r="M125" s="1"/>
      <c r="N125" s="1">
        <v>1.85</v>
      </c>
      <c r="O125" s="1"/>
      <c r="P125" s="160"/>
      <c r="Q125" s="173"/>
      <c r="R125" s="173"/>
      <c r="S125" s="149"/>
      <c r="V125" s="174"/>
      <c r="Z125">
        <v>0</v>
      </c>
    </row>
    <row r="126" spans="1:26" ht="24.95" customHeight="1" x14ac:dyDescent="0.25">
      <c r="A126" s="171"/>
      <c r="B126" s="168" t="s">
        <v>145</v>
      </c>
      <c r="C126" s="172" t="s">
        <v>862</v>
      </c>
      <c r="D126" s="168" t="s">
        <v>863</v>
      </c>
      <c r="E126" s="168" t="s">
        <v>134</v>
      </c>
      <c r="F126" s="169">
        <v>24</v>
      </c>
      <c r="G126" s="170"/>
      <c r="H126" s="170"/>
      <c r="I126" s="170">
        <f t="shared" si="12"/>
        <v>0</v>
      </c>
      <c r="J126" s="168">
        <f t="shared" si="13"/>
        <v>19.2</v>
      </c>
      <c r="K126" s="1">
        <f t="shared" si="14"/>
        <v>0</v>
      </c>
      <c r="L126" s="1">
        <f t="shared" si="15"/>
        <v>0</v>
      </c>
      <c r="M126" s="1"/>
      <c r="N126" s="1">
        <v>0.8</v>
      </c>
      <c r="O126" s="1"/>
      <c r="P126" s="160"/>
      <c r="Q126" s="173"/>
      <c r="R126" s="173"/>
      <c r="S126" s="149"/>
      <c r="V126" s="174"/>
      <c r="Z126">
        <v>0</v>
      </c>
    </row>
    <row r="127" spans="1:26" ht="24.95" customHeight="1" x14ac:dyDescent="0.25">
      <c r="A127" s="171"/>
      <c r="B127" s="168" t="s">
        <v>145</v>
      </c>
      <c r="C127" s="172" t="s">
        <v>864</v>
      </c>
      <c r="D127" s="168" t="s">
        <v>865</v>
      </c>
      <c r="E127" s="168" t="s">
        <v>134</v>
      </c>
      <c r="F127" s="169">
        <v>12</v>
      </c>
      <c r="G127" s="170"/>
      <c r="H127" s="170"/>
      <c r="I127" s="170">
        <f t="shared" si="12"/>
        <v>0</v>
      </c>
      <c r="J127" s="168">
        <f t="shared" si="13"/>
        <v>5.88</v>
      </c>
      <c r="K127" s="1">
        <f t="shared" si="14"/>
        <v>0</v>
      </c>
      <c r="L127" s="1">
        <f t="shared" si="15"/>
        <v>0</v>
      </c>
      <c r="M127" s="1"/>
      <c r="N127" s="1">
        <v>0.49</v>
      </c>
      <c r="O127" s="1"/>
      <c r="P127" s="160"/>
      <c r="Q127" s="173"/>
      <c r="R127" s="173"/>
      <c r="S127" s="149"/>
      <c r="V127" s="174"/>
      <c r="Z127">
        <v>0</v>
      </c>
    </row>
    <row r="128" spans="1:26" ht="24.95" customHeight="1" x14ac:dyDescent="0.25">
      <c r="A128" s="171"/>
      <c r="B128" s="168" t="s">
        <v>145</v>
      </c>
      <c r="C128" s="172" t="s">
        <v>866</v>
      </c>
      <c r="D128" s="168" t="s">
        <v>867</v>
      </c>
      <c r="E128" s="168" t="s">
        <v>134</v>
      </c>
      <c r="F128" s="169">
        <v>100</v>
      </c>
      <c r="G128" s="170"/>
      <c r="H128" s="170"/>
      <c r="I128" s="170">
        <f t="shared" si="12"/>
        <v>0</v>
      </c>
      <c r="J128" s="168">
        <f t="shared" si="13"/>
        <v>51</v>
      </c>
      <c r="K128" s="1">
        <f t="shared" si="14"/>
        <v>0</v>
      </c>
      <c r="L128" s="1">
        <f t="shared" si="15"/>
        <v>0</v>
      </c>
      <c r="M128" s="1"/>
      <c r="N128" s="1">
        <v>0.51</v>
      </c>
      <c r="O128" s="1"/>
      <c r="P128" s="160"/>
      <c r="Q128" s="173"/>
      <c r="R128" s="173"/>
      <c r="S128" s="149"/>
      <c r="V128" s="174"/>
      <c r="Z128">
        <v>0</v>
      </c>
    </row>
    <row r="129" spans="1:26" ht="24.95" customHeight="1" x14ac:dyDescent="0.25">
      <c r="A129" s="171"/>
      <c r="B129" s="168" t="s">
        <v>145</v>
      </c>
      <c r="C129" s="172" t="s">
        <v>868</v>
      </c>
      <c r="D129" s="168" t="s">
        <v>869</v>
      </c>
      <c r="E129" s="168" t="s">
        <v>134</v>
      </c>
      <c r="F129" s="169">
        <v>10</v>
      </c>
      <c r="G129" s="170"/>
      <c r="H129" s="170"/>
      <c r="I129" s="170">
        <f t="shared" si="12"/>
        <v>0</v>
      </c>
      <c r="J129" s="168">
        <f t="shared" si="13"/>
        <v>44.1</v>
      </c>
      <c r="K129" s="1">
        <f t="shared" si="14"/>
        <v>0</v>
      </c>
      <c r="L129" s="1">
        <f t="shared" si="15"/>
        <v>0</v>
      </c>
      <c r="M129" s="1"/>
      <c r="N129" s="1">
        <v>4.41</v>
      </c>
      <c r="O129" s="1"/>
      <c r="P129" s="160"/>
      <c r="Q129" s="173"/>
      <c r="R129" s="173"/>
      <c r="S129" s="149"/>
      <c r="V129" s="174"/>
      <c r="Z129">
        <v>0</v>
      </c>
    </row>
    <row r="130" spans="1:26" ht="24.95" customHeight="1" x14ac:dyDescent="0.25">
      <c r="A130" s="171"/>
      <c r="B130" s="168" t="s">
        <v>145</v>
      </c>
      <c r="C130" s="172" t="s">
        <v>870</v>
      </c>
      <c r="D130" s="168" t="s">
        <v>871</v>
      </c>
      <c r="E130" s="168" t="s">
        <v>134</v>
      </c>
      <c r="F130" s="169">
        <v>20</v>
      </c>
      <c r="G130" s="170"/>
      <c r="H130" s="170"/>
      <c r="I130" s="170">
        <f t="shared" si="12"/>
        <v>0</v>
      </c>
      <c r="J130" s="168">
        <f t="shared" si="13"/>
        <v>20.399999999999999</v>
      </c>
      <c r="K130" s="1">
        <f t="shared" si="14"/>
        <v>0</v>
      </c>
      <c r="L130" s="1">
        <f t="shared" si="15"/>
        <v>0</v>
      </c>
      <c r="M130" s="1"/>
      <c r="N130" s="1">
        <v>1.02</v>
      </c>
      <c r="O130" s="1"/>
      <c r="P130" s="160"/>
      <c r="Q130" s="173"/>
      <c r="R130" s="173"/>
      <c r="S130" s="149"/>
      <c r="V130" s="174"/>
      <c r="Z130">
        <v>0</v>
      </c>
    </row>
    <row r="131" spans="1:26" ht="24.95" customHeight="1" x14ac:dyDescent="0.25">
      <c r="A131" s="171"/>
      <c r="B131" s="168" t="s">
        <v>145</v>
      </c>
      <c r="C131" s="172" t="s">
        <v>872</v>
      </c>
      <c r="D131" s="168" t="s">
        <v>873</v>
      </c>
      <c r="E131" s="168" t="s">
        <v>382</v>
      </c>
      <c r="F131" s="169">
        <v>36</v>
      </c>
      <c r="G131" s="170"/>
      <c r="H131" s="170"/>
      <c r="I131" s="170">
        <f t="shared" si="12"/>
        <v>0</v>
      </c>
      <c r="J131" s="168">
        <f t="shared" si="13"/>
        <v>45.36</v>
      </c>
      <c r="K131" s="1">
        <f t="shared" si="14"/>
        <v>0</v>
      </c>
      <c r="L131" s="1">
        <f t="shared" si="15"/>
        <v>0</v>
      </c>
      <c r="M131" s="1"/>
      <c r="N131" s="1">
        <v>1.26</v>
      </c>
      <c r="O131" s="1"/>
      <c r="P131" s="160"/>
      <c r="Q131" s="173"/>
      <c r="R131" s="173"/>
      <c r="S131" s="149"/>
      <c r="V131" s="174"/>
      <c r="Z131">
        <v>0</v>
      </c>
    </row>
    <row r="132" spans="1:26" ht="24.95" customHeight="1" x14ac:dyDescent="0.25">
      <c r="A132" s="171"/>
      <c r="B132" s="168" t="s">
        <v>145</v>
      </c>
      <c r="C132" s="172" t="s">
        <v>874</v>
      </c>
      <c r="D132" s="168" t="s">
        <v>875</v>
      </c>
      <c r="E132" s="168" t="s">
        <v>382</v>
      </c>
      <c r="F132" s="169">
        <v>103.62</v>
      </c>
      <c r="G132" s="170"/>
      <c r="H132" s="170"/>
      <c r="I132" s="170">
        <f t="shared" si="12"/>
        <v>0</v>
      </c>
      <c r="J132" s="168">
        <f t="shared" si="13"/>
        <v>130.56</v>
      </c>
      <c r="K132" s="1">
        <f t="shared" si="14"/>
        <v>0</v>
      </c>
      <c r="L132" s="1">
        <f t="shared" si="15"/>
        <v>0</v>
      </c>
      <c r="M132" s="1"/>
      <c r="N132" s="1">
        <v>1.26</v>
      </c>
      <c r="O132" s="1"/>
      <c r="P132" s="160"/>
      <c r="Q132" s="173"/>
      <c r="R132" s="173"/>
      <c r="S132" s="149"/>
      <c r="V132" s="174"/>
      <c r="Z132">
        <v>0</v>
      </c>
    </row>
    <row r="133" spans="1:26" ht="24.95" customHeight="1" x14ac:dyDescent="0.25">
      <c r="A133" s="171"/>
      <c r="B133" s="168" t="s">
        <v>145</v>
      </c>
      <c r="C133" s="172" t="s">
        <v>876</v>
      </c>
      <c r="D133" s="168" t="s">
        <v>877</v>
      </c>
      <c r="E133" s="168" t="s">
        <v>382</v>
      </c>
      <c r="F133" s="169">
        <v>31.05</v>
      </c>
      <c r="G133" s="170"/>
      <c r="H133" s="170"/>
      <c r="I133" s="170">
        <f t="shared" si="12"/>
        <v>0</v>
      </c>
      <c r="J133" s="168">
        <f t="shared" si="13"/>
        <v>188.16</v>
      </c>
      <c r="K133" s="1">
        <f t="shared" si="14"/>
        <v>0</v>
      </c>
      <c r="L133" s="1">
        <f t="shared" si="15"/>
        <v>0</v>
      </c>
      <c r="M133" s="1"/>
      <c r="N133" s="1">
        <v>6.06</v>
      </c>
      <c r="O133" s="1"/>
      <c r="P133" s="160"/>
      <c r="Q133" s="173"/>
      <c r="R133" s="173"/>
      <c r="S133" s="149"/>
      <c r="V133" s="174"/>
      <c r="Z133">
        <v>0</v>
      </c>
    </row>
    <row r="134" spans="1:26" ht="24.95" customHeight="1" x14ac:dyDescent="0.25">
      <c r="A134" s="171"/>
      <c r="B134" s="168" t="s">
        <v>145</v>
      </c>
      <c r="C134" s="172" t="s">
        <v>878</v>
      </c>
      <c r="D134" s="168" t="s">
        <v>879</v>
      </c>
      <c r="E134" s="168" t="s">
        <v>134</v>
      </c>
      <c r="F134" s="169">
        <v>1</v>
      </c>
      <c r="G134" s="170"/>
      <c r="H134" s="170"/>
      <c r="I134" s="170">
        <f t="shared" si="12"/>
        <v>0</v>
      </c>
      <c r="J134" s="168">
        <f t="shared" si="13"/>
        <v>0.48</v>
      </c>
      <c r="K134" s="1">
        <f t="shared" si="14"/>
        <v>0</v>
      </c>
      <c r="L134" s="1">
        <f t="shared" si="15"/>
        <v>0</v>
      </c>
      <c r="M134" s="1"/>
      <c r="N134" s="1">
        <v>0.48</v>
      </c>
      <c r="O134" s="1"/>
      <c r="P134" s="160"/>
      <c r="Q134" s="173"/>
      <c r="R134" s="173"/>
      <c r="S134" s="149"/>
      <c r="V134" s="174"/>
      <c r="Z134">
        <v>0</v>
      </c>
    </row>
    <row r="135" spans="1:26" ht="24.95" customHeight="1" x14ac:dyDescent="0.25">
      <c r="A135" s="171"/>
      <c r="B135" s="168" t="s">
        <v>145</v>
      </c>
      <c r="C135" s="172" t="s">
        <v>880</v>
      </c>
      <c r="D135" s="168" t="s">
        <v>881</v>
      </c>
      <c r="E135" s="168" t="s">
        <v>134</v>
      </c>
      <c r="F135" s="169">
        <v>2</v>
      </c>
      <c r="G135" s="170"/>
      <c r="H135" s="170"/>
      <c r="I135" s="170">
        <f t="shared" si="12"/>
        <v>0</v>
      </c>
      <c r="J135" s="168">
        <f t="shared" si="13"/>
        <v>0.96</v>
      </c>
      <c r="K135" s="1">
        <f t="shared" si="14"/>
        <v>0</v>
      </c>
      <c r="L135" s="1">
        <f t="shared" si="15"/>
        <v>0</v>
      </c>
      <c r="M135" s="1"/>
      <c r="N135" s="1">
        <v>0.48</v>
      </c>
      <c r="O135" s="1"/>
      <c r="P135" s="160"/>
      <c r="Q135" s="173"/>
      <c r="R135" s="173"/>
      <c r="S135" s="149"/>
      <c r="V135" s="174"/>
      <c r="Z135">
        <v>0</v>
      </c>
    </row>
    <row r="136" spans="1:26" ht="24.95" customHeight="1" x14ac:dyDescent="0.25">
      <c r="A136" s="171"/>
      <c r="B136" s="168" t="s">
        <v>145</v>
      </c>
      <c r="C136" s="172" t="s">
        <v>882</v>
      </c>
      <c r="D136" s="168" t="s">
        <v>883</v>
      </c>
      <c r="E136" s="168" t="s">
        <v>134</v>
      </c>
      <c r="F136" s="169">
        <v>1</v>
      </c>
      <c r="G136" s="170"/>
      <c r="H136" s="170"/>
      <c r="I136" s="170">
        <f t="shared" si="12"/>
        <v>0</v>
      </c>
      <c r="J136" s="168">
        <f t="shared" si="13"/>
        <v>0.48</v>
      </c>
      <c r="K136" s="1">
        <f t="shared" si="14"/>
        <v>0</v>
      </c>
      <c r="L136" s="1">
        <f t="shared" si="15"/>
        <v>0</v>
      </c>
      <c r="M136" s="1"/>
      <c r="N136" s="1">
        <v>0.48</v>
      </c>
      <c r="O136" s="1"/>
      <c r="P136" s="160"/>
      <c r="Q136" s="173"/>
      <c r="R136" s="173"/>
      <c r="S136" s="149"/>
      <c r="V136" s="174"/>
      <c r="Z136">
        <v>0</v>
      </c>
    </row>
    <row r="137" spans="1:26" ht="24.95" customHeight="1" x14ac:dyDescent="0.25">
      <c r="A137" s="171"/>
      <c r="B137" s="168" t="s">
        <v>145</v>
      </c>
      <c r="C137" s="172" t="s">
        <v>884</v>
      </c>
      <c r="D137" s="168" t="s">
        <v>885</v>
      </c>
      <c r="E137" s="168" t="s">
        <v>134</v>
      </c>
      <c r="F137" s="169">
        <v>1</v>
      </c>
      <c r="G137" s="170"/>
      <c r="H137" s="170"/>
      <c r="I137" s="170">
        <f t="shared" si="12"/>
        <v>0</v>
      </c>
      <c r="J137" s="168">
        <f t="shared" si="13"/>
        <v>0.48</v>
      </c>
      <c r="K137" s="1">
        <f t="shared" si="14"/>
        <v>0</v>
      </c>
      <c r="L137" s="1">
        <f t="shared" si="15"/>
        <v>0</v>
      </c>
      <c r="M137" s="1"/>
      <c r="N137" s="1">
        <v>0.48</v>
      </c>
      <c r="O137" s="1"/>
      <c r="P137" s="160"/>
      <c r="Q137" s="173"/>
      <c r="R137" s="173"/>
      <c r="S137" s="149"/>
      <c r="V137" s="174"/>
      <c r="Z137">
        <v>0</v>
      </c>
    </row>
    <row r="138" spans="1:26" ht="24.95" customHeight="1" x14ac:dyDescent="0.25">
      <c r="A138" s="171"/>
      <c r="B138" s="168" t="s">
        <v>145</v>
      </c>
      <c r="C138" s="172" t="s">
        <v>886</v>
      </c>
      <c r="D138" s="168" t="s">
        <v>887</v>
      </c>
      <c r="E138" s="168" t="s">
        <v>134</v>
      </c>
      <c r="F138" s="169">
        <v>1</v>
      </c>
      <c r="G138" s="170"/>
      <c r="H138" s="170"/>
      <c r="I138" s="170">
        <f t="shared" si="12"/>
        <v>0</v>
      </c>
      <c r="J138" s="168">
        <f t="shared" si="13"/>
        <v>0.48</v>
      </c>
      <c r="K138" s="1">
        <f t="shared" si="14"/>
        <v>0</v>
      </c>
      <c r="L138" s="1">
        <f t="shared" si="15"/>
        <v>0</v>
      </c>
      <c r="M138" s="1"/>
      <c r="N138" s="1">
        <v>0.48</v>
      </c>
      <c r="O138" s="1"/>
      <c r="P138" s="160"/>
      <c r="Q138" s="173"/>
      <c r="R138" s="173"/>
      <c r="S138" s="149"/>
      <c r="V138" s="174"/>
      <c r="Z138">
        <v>0</v>
      </c>
    </row>
    <row r="139" spans="1:26" ht="24.95" customHeight="1" x14ac:dyDescent="0.25">
      <c r="A139" s="171"/>
      <c r="B139" s="168" t="s">
        <v>145</v>
      </c>
      <c r="C139" s="172" t="s">
        <v>888</v>
      </c>
      <c r="D139" s="168" t="s">
        <v>889</v>
      </c>
      <c r="E139" s="168" t="s">
        <v>134</v>
      </c>
      <c r="F139" s="169">
        <v>1</v>
      </c>
      <c r="G139" s="170"/>
      <c r="H139" s="170"/>
      <c r="I139" s="170">
        <f t="shared" si="12"/>
        <v>0</v>
      </c>
      <c r="J139" s="168">
        <f t="shared" si="13"/>
        <v>0.48</v>
      </c>
      <c r="K139" s="1">
        <f t="shared" si="14"/>
        <v>0</v>
      </c>
      <c r="L139" s="1">
        <f t="shared" si="15"/>
        <v>0</v>
      </c>
      <c r="M139" s="1"/>
      <c r="N139" s="1">
        <v>0.48</v>
      </c>
      <c r="O139" s="1"/>
      <c r="P139" s="160"/>
      <c r="Q139" s="173"/>
      <c r="R139" s="173"/>
      <c r="S139" s="149"/>
      <c r="V139" s="174"/>
      <c r="Z139">
        <v>0</v>
      </c>
    </row>
    <row r="140" spans="1:26" ht="24.95" customHeight="1" x14ac:dyDescent="0.25">
      <c r="A140" s="171"/>
      <c r="B140" s="168" t="s">
        <v>145</v>
      </c>
      <c r="C140" s="172" t="s">
        <v>890</v>
      </c>
      <c r="D140" s="168" t="s">
        <v>891</v>
      </c>
      <c r="E140" s="168" t="s">
        <v>134</v>
      </c>
      <c r="F140" s="169">
        <v>2</v>
      </c>
      <c r="G140" s="170"/>
      <c r="H140" s="170"/>
      <c r="I140" s="170">
        <f t="shared" si="12"/>
        <v>0</v>
      </c>
      <c r="J140" s="168">
        <f t="shared" si="13"/>
        <v>0.96</v>
      </c>
      <c r="K140" s="1">
        <f t="shared" si="14"/>
        <v>0</v>
      </c>
      <c r="L140" s="1">
        <f t="shared" si="15"/>
        <v>0</v>
      </c>
      <c r="M140" s="1"/>
      <c r="N140" s="1">
        <v>0.48</v>
      </c>
      <c r="O140" s="1"/>
      <c r="P140" s="160"/>
      <c r="Q140" s="173"/>
      <c r="R140" s="173"/>
      <c r="S140" s="149"/>
      <c r="V140" s="174"/>
      <c r="Z140">
        <v>0</v>
      </c>
    </row>
    <row r="141" spans="1:26" ht="24.95" customHeight="1" x14ac:dyDescent="0.25">
      <c r="A141" s="171"/>
      <c r="B141" s="168" t="s">
        <v>145</v>
      </c>
      <c r="C141" s="172" t="s">
        <v>892</v>
      </c>
      <c r="D141" s="168" t="s">
        <v>893</v>
      </c>
      <c r="E141" s="168" t="s">
        <v>134</v>
      </c>
      <c r="F141" s="169">
        <v>1</v>
      </c>
      <c r="G141" s="170"/>
      <c r="H141" s="170"/>
      <c r="I141" s="170">
        <f t="shared" si="12"/>
        <v>0</v>
      </c>
      <c r="J141" s="168">
        <f t="shared" si="13"/>
        <v>0.48</v>
      </c>
      <c r="K141" s="1">
        <f t="shared" si="14"/>
        <v>0</v>
      </c>
      <c r="L141" s="1">
        <f t="shared" si="15"/>
        <v>0</v>
      </c>
      <c r="M141" s="1"/>
      <c r="N141" s="1">
        <v>0.48</v>
      </c>
      <c r="O141" s="1"/>
      <c r="P141" s="160"/>
      <c r="Q141" s="173"/>
      <c r="R141" s="173"/>
      <c r="S141" s="149"/>
      <c r="V141" s="174"/>
      <c r="Z141">
        <v>0</v>
      </c>
    </row>
    <row r="142" spans="1:26" ht="24.95" customHeight="1" x14ac:dyDescent="0.25">
      <c r="A142" s="171"/>
      <c r="B142" s="168" t="s">
        <v>145</v>
      </c>
      <c r="C142" s="172" t="s">
        <v>894</v>
      </c>
      <c r="D142" s="168" t="s">
        <v>895</v>
      </c>
      <c r="E142" s="168" t="s">
        <v>134</v>
      </c>
      <c r="F142" s="169">
        <v>1</v>
      </c>
      <c r="G142" s="170"/>
      <c r="H142" s="170"/>
      <c r="I142" s="170">
        <f t="shared" si="12"/>
        <v>0</v>
      </c>
      <c r="J142" s="168">
        <f t="shared" si="13"/>
        <v>0.48</v>
      </c>
      <c r="K142" s="1">
        <f t="shared" si="14"/>
        <v>0</v>
      </c>
      <c r="L142" s="1">
        <f t="shared" si="15"/>
        <v>0</v>
      </c>
      <c r="M142" s="1"/>
      <c r="N142" s="1">
        <v>0.48</v>
      </c>
      <c r="O142" s="1"/>
      <c r="P142" s="160"/>
      <c r="Q142" s="173"/>
      <c r="R142" s="173"/>
      <c r="S142" s="149"/>
      <c r="V142" s="174"/>
      <c r="Z142">
        <v>0</v>
      </c>
    </row>
    <row r="143" spans="1:26" ht="35.1" customHeight="1" x14ac:dyDescent="0.25">
      <c r="A143" s="171"/>
      <c r="B143" s="168" t="s">
        <v>145</v>
      </c>
      <c r="C143" s="172" t="s">
        <v>896</v>
      </c>
      <c r="D143" s="168" t="s">
        <v>897</v>
      </c>
      <c r="E143" s="168" t="s">
        <v>134</v>
      </c>
      <c r="F143" s="169">
        <v>10</v>
      </c>
      <c r="G143" s="170"/>
      <c r="H143" s="170"/>
      <c r="I143" s="170">
        <f t="shared" si="12"/>
        <v>0</v>
      </c>
      <c r="J143" s="168">
        <f t="shared" si="13"/>
        <v>49.9</v>
      </c>
      <c r="K143" s="1">
        <f t="shared" si="14"/>
        <v>0</v>
      </c>
      <c r="L143" s="1">
        <f t="shared" si="15"/>
        <v>0</v>
      </c>
      <c r="M143" s="1"/>
      <c r="N143" s="1">
        <v>4.99</v>
      </c>
      <c r="O143" s="1"/>
      <c r="P143" s="160"/>
      <c r="Q143" s="173"/>
      <c r="R143" s="173"/>
      <c r="S143" s="149"/>
      <c r="V143" s="174"/>
      <c r="Z143">
        <v>0</v>
      </c>
    </row>
    <row r="144" spans="1:26" ht="50.1" customHeight="1" x14ac:dyDescent="0.25">
      <c r="A144" s="171"/>
      <c r="B144" s="168" t="s">
        <v>145</v>
      </c>
      <c r="C144" s="172" t="s">
        <v>898</v>
      </c>
      <c r="D144" s="168" t="s">
        <v>899</v>
      </c>
      <c r="E144" s="168" t="s">
        <v>134</v>
      </c>
      <c r="F144" s="169">
        <v>7</v>
      </c>
      <c r="G144" s="170"/>
      <c r="H144" s="170"/>
      <c r="I144" s="170">
        <f t="shared" si="12"/>
        <v>0</v>
      </c>
      <c r="J144" s="168">
        <f t="shared" si="13"/>
        <v>2450</v>
      </c>
      <c r="K144" s="1">
        <f t="shared" si="14"/>
        <v>0</v>
      </c>
      <c r="L144" s="1">
        <f t="shared" si="15"/>
        <v>0</v>
      </c>
      <c r="M144" s="1"/>
      <c r="N144" s="1">
        <v>350</v>
      </c>
      <c r="O144" s="1"/>
      <c r="P144" s="160"/>
      <c r="Q144" s="173"/>
      <c r="R144" s="173"/>
      <c r="S144" s="149"/>
      <c r="V144" s="174"/>
      <c r="Z144">
        <v>0</v>
      </c>
    </row>
    <row r="145" spans="1:26" ht="50.1" customHeight="1" x14ac:dyDescent="0.25">
      <c r="A145" s="171"/>
      <c r="B145" s="168" t="s">
        <v>145</v>
      </c>
      <c r="C145" s="172" t="s">
        <v>900</v>
      </c>
      <c r="D145" s="168" t="s">
        <v>901</v>
      </c>
      <c r="E145" s="168" t="s">
        <v>134</v>
      </c>
      <c r="F145" s="169">
        <v>1</v>
      </c>
      <c r="G145" s="170"/>
      <c r="H145" s="170"/>
      <c r="I145" s="170">
        <f t="shared" si="12"/>
        <v>0</v>
      </c>
      <c r="J145" s="168">
        <f t="shared" si="13"/>
        <v>1050</v>
      </c>
      <c r="K145" s="1">
        <f t="shared" si="14"/>
        <v>0</v>
      </c>
      <c r="L145" s="1">
        <f t="shared" si="15"/>
        <v>0</v>
      </c>
      <c r="M145" s="1"/>
      <c r="N145" s="1">
        <v>1050</v>
      </c>
      <c r="O145" s="1"/>
      <c r="P145" s="160"/>
      <c r="Q145" s="173"/>
      <c r="R145" s="173"/>
      <c r="S145" s="149"/>
      <c r="V145" s="174"/>
      <c r="Z145">
        <v>0</v>
      </c>
    </row>
    <row r="146" spans="1:26" ht="24.95" customHeight="1" x14ac:dyDescent="0.25">
      <c r="A146" s="171"/>
      <c r="B146" s="168" t="s">
        <v>145</v>
      </c>
      <c r="C146" s="172" t="s">
        <v>902</v>
      </c>
      <c r="D146" s="168" t="s">
        <v>903</v>
      </c>
      <c r="E146" s="168" t="s">
        <v>200</v>
      </c>
      <c r="F146" s="169">
        <v>5</v>
      </c>
      <c r="G146" s="170"/>
      <c r="H146" s="170"/>
      <c r="I146" s="170">
        <f t="shared" ref="I146:I177" si="16">ROUND(F146*(G146+H146),2)</f>
        <v>0</v>
      </c>
      <c r="J146" s="168">
        <f t="shared" ref="J146:J152" si="17">ROUND(F146*(N146),2)</f>
        <v>1.6</v>
      </c>
      <c r="K146" s="1">
        <f t="shared" ref="K146:K152" si="18">ROUND(F146*(O146),2)</f>
        <v>0</v>
      </c>
      <c r="L146" s="1">
        <f t="shared" si="15"/>
        <v>0</v>
      </c>
      <c r="M146" s="1"/>
      <c r="N146" s="1">
        <v>0.32</v>
      </c>
      <c r="O146" s="1"/>
      <c r="P146" s="160"/>
      <c r="Q146" s="173"/>
      <c r="R146" s="173"/>
      <c r="S146" s="149"/>
      <c r="V146" s="174"/>
      <c r="Z146">
        <v>0</v>
      </c>
    </row>
    <row r="147" spans="1:26" ht="24.95" customHeight="1" x14ac:dyDescent="0.25">
      <c r="A147" s="171"/>
      <c r="B147" s="168" t="s">
        <v>904</v>
      </c>
      <c r="C147" s="172" t="s">
        <v>905</v>
      </c>
      <c r="D147" s="168" t="s">
        <v>906</v>
      </c>
      <c r="E147" s="168" t="s">
        <v>200</v>
      </c>
      <c r="F147" s="169">
        <v>12</v>
      </c>
      <c r="G147" s="170"/>
      <c r="H147" s="170"/>
      <c r="I147" s="170">
        <f t="shared" si="16"/>
        <v>0</v>
      </c>
      <c r="J147" s="168">
        <f t="shared" si="17"/>
        <v>18.600000000000001</v>
      </c>
      <c r="K147" s="1">
        <f t="shared" si="18"/>
        <v>0</v>
      </c>
      <c r="L147" s="1">
        <f t="shared" si="15"/>
        <v>0</v>
      </c>
      <c r="M147" s="1"/>
      <c r="N147" s="1">
        <v>1.55</v>
      </c>
      <c r="O147" s="1"/>
      <c r="P147" s="160"/>
      <c r="Q147" s="173"/>
      <c r="R147" s="173"/>
      <c r="S147" s="149"/>
      <c r="V147" s="174"/>
      <c r="Z147">
        <v>0</v>
      </c>
    </row>
    <row r="148" spans="1:26" ht="24.95" customHeight="1" x14ac:dyDescent="0.25">
      <c r="A148" s="171"/>
      <c r="B148" s="168" t="s">
        <v>907</v>
      </c>
      <c r="C148" s="172" t="s">
        <v>908</v>
      </c>
      <c r="D148" s="168" t="s">
        <v>909</v>
      </c>
      <c r="E148" s="168" t="s">
        <v>200</v>
      </c>
      <c r="F148" s="169">
        <v>40</v>
      </c>
      <c r="G148" s="170"/>
      <c r="H148" s="170"/>
      <c r="I148" s="170">
        <f t="shared" si="16"/>
        <v>0</v>
      </c>
      <c r="J148" s="168">
        <f t="shared" si="17"/>
        <v>47.6</v>
      </c>
      <c r="K148" s="1">
        <f t="shared" si="18"/>
        <v>0</v>
      </c>
      <c r="L148" s="1"/>
      <c r="M148" s="1">
        <f>ROUND(F148*(G148),2)</f>
        <v>0</v>
      </c>
      <c r="N148" s="1">
        <v>1.19</v>
      </c>
      <c r="O148" s="1"/>
      <c r="P148" s="160"/>
      <c r="Q148" s="173"/>
      <c r="R148" s="173"/>
      <c r="S148" s="149"/>
      <c r="V148" s="174"/>
      <c r="Z148">
        <v>0</v>
      </c>
    </row>
    <row r="149" spans="1:26" ht="24.95" customHeight="1" x14ac:dyDescent="0.25">
      <c r="A149" s="171"/>
      <c r="B149" s="168" t="s">
        <v>907</v>
      </c>
      <c r="C149" s="172" t="s">
        <v>910</v>
      </c>
      <c r="D149" s="168" t="s">
        <v>911</v>
      </c>
      <c r="E149" s="168" t="s">
        <v>200</v>
      </c>
      <c r="F149" s="169">
        <v>20</v>
      </c>
      <c r="G149" s="170"/>
      <c r="H149" s="170"/>
      <c r="I149" s="170">
        <f t="shared" si="16"/>
        <v>0</v>
      </c>
      <c r="J149" s="168">
        <f t="shared" si="17"/>
        <v>27.6</v>
      </c>
      <c r="K149" s="1">
        <f t="shared" si="18"/>
        <v>0</v>
      </c>
      <c r="L149" s="1"/>
      <c r="M149" s="1">
        <f>ROUND(F149*(G149),2)</f>
        <v>0</v>
      </c>
      <c r="N149" s="1">
        <v>1.38</v>
      </c>
      <c r="O149" s="1"/>
      <c r="P149" s="160"/>
      <c r="Q149" s="173"/>
      <c r="R149" s="173"/>
      <c r="S149" s="149"/>
      <c r="V149" s="174"/>
      <c r="Z149">
        <v>0</v>
      </c>
    </row>
    <row r="150" spans="1:26" ht="24.95" customHeight="1" x14ac:dyDescent="0.25">
      <c r="A150" s="171"/>
      <c r="B150" s="168" t="s">
        <v>907</v>
      </c>
      <c r="C150" s="172" t="s">
        <v>912</v>
      </c>
      <c r="D150" s="168" t="s">
        <v>913</v>
      </c>
      <c r="E150" s="168" t="s">
        <v>134</v>
      </c>
      <c r="F150" s="169">
        <v>1</v>
      </c>
      <c r="G150" s="170"/>
      <c r="H150" s="170"/>
      <c r="I150" s="170">
        <f t="shared" si="16"/>
        <v>0</v>
      </c>
      <c r="J150" s="168">
        <f t="shared" si="17"/>
        <v>17.52</v>
      </c>
      <c r="K150" s="1">
        <f t="shared" si="18"/>
        <v>0</v>
      </c>
      <c r="L150" s="1"/>
      <c r="M150" s="1">
        <f>ROUND(F150*(G150),2)</f>
        <v>0</v>
      </c>
      <c r="N150" s="1">
        <v>17.52</v>
      </c>
      <c r="O150" s="1"/>
      <c r="P150" s="160"/>
      <c r="Q150" s="173"/>
      <c r="R150" s="173"/>
      <c r="S150" s="149"/>
      <c r="V150" s="174"/>
      <c r="Z150">
        <v>0</v>
      </c>
    </row>
    <row r="151" spans="1:26" ht="24.95" customHeight="1" x14ac:dyDescent="0.25">
      <c r="A151" s="171"/>
      <c r="B151" s="168" t="s">
        <v>907</v>
      </c>
      <c r="C151" s="172" t="s">
        <v>914</v>
      </c>
      <c r="D151" s="168" t="s">
        <v>915</v>
      </c>
      <c r="E151" s="168" t="s">
        <v>134</v>
      </c>
      <c r="F151" s="169">
        <v>12</v>
      </c>
      <c r="G151" s="170"/>
      <c r="H151" s="170"/>
      <c r="I151" s="170">
        <f t="shared" si="16"/>
        <v>0</v>
      </c>
      <c r="J151" s="168">
        <f t="shared" si="17"/>
        <v>29.88</v>
      </c>
      <c r="K151" s="1">
        <f t="shared" si="18"/>
        <v>0</v>
      </c>
      <c r="L151" s="1"/>
      <c r="M151" s="1">
        <f>ROUND(F151*(G151),2)</f>
        <v>0</v>
      </c>
      <c r="N151" s="1">
        <v>2.4900000000000002</v>
      </c>
      <c r="O151" s="1"/>
      <c r="P151" s="160"/>
      <c r="Q151" s="173"/>
      <c r="R151" s="173"/>
      <c r="S151" s="149"/>
      <c r="V151" s="174"/>
      <c r="Z151">
        <v>0</v>
      </c>
    </row>
    <row r="152" spans="1:26" ht="24.95" customHeight="1" x14ac:dyDescent="0.25">
      <c r="A152" s="171"/>
      <c r="B152" s="168" t="s">
        <v>907</v>
      </c>
      <c r="C152" s="172" t="s">
        <v>916</v>
      </c>
      <c r="D152" s="168" t="s">
        <v>917</v>
      </c>
      <c r="E152" s="168" t="s">
        <v>134</v>
      </c>
      <c r="F152" s="169">
        <v>1</v>
      </c>
      <c r="G152" s="170"/>
      <c r="H152" s="170"/>
      <c r="I152" s="170">
        <f t="shared" si="16"/>
        <v>0</v>
      </c>
      <c r="J152" s="168">
        <f t="shared" si="17"/>
        <v>500</v>
      </c>
      <c r="K152" s="1">
        <f t="shared" si="18"/>
        <v>0</v>
      </c>
      <c r="L152" s="1"/>
      <c r="M152" s="1">
        <f>ROUND(F152*(G152),2)</f>
        <v>0</v>
      </c>
      <c r="N152" s="1">
        <v>500</v>
      </c>
      <c r="O152" s="1"/>
      <c r="P152" s="160"/>
      <c r="Q152" s="173"/>
      <c r="R152" s="173"/>
      <c r="S152" s="149"/>
      <c r="V152" s="174"/>
      <c r="Z152">
        <v>0</v>
      </c>
    </row>
    <row r="153" spans="1:26" x14ac:dyDescent="0.25">
      <c r="A153" s="149"/>
      <c r="B153" s="149"/>
      <c r="C153" s="149"/>
      <c r="D153" s="149" t="s">
        <v>92</v>
      </c>
      <c r="E153" s="149"/>
      <c r="F153" s="167"/>
      <c r="G153" s="152"/>
      <c r="H153" s="152">
        <f>ROUND((SUM(M17:M152))/1,2)</f>
        <v>0</v>
      </c>
      <c r="I153" s="152">
        <f>ROUND((SUM(I17:I152))/1,2)</f>
        <v>0</v>
      </c>
      <c r="J153" s="149"/>
      <c r="K153" s="149"/>
      <c r="L153" s="149">
        <f>ROUND((SUM(L17:L152))/1,2)</f>
        <v>0</v>
      </c>
      <c r="M153" s="149">
        <f>ROUND((SUM(M17:M152))/1,2)</f>
        <v>0</v>
      </c>
      <c r="N153" s="149"/>
      <c r="O153" s="149"/>
      <c r="P153" s="175">
        <f>ROUND((SUM(P17:P152))/1,2)</f>
        <v>0</v>
      </c>
      <c r="Q153" s="146"/>
      <c r="R153" s="146"/>
      <c r="S153" s="175">
        <f>ROUND((SUM(S17:S152))/1,2)</f>
        <v>0</v>
      </c>
      <c r="T153" s="146"/>
      <c r="U153" s="146"/>
      <c r="V153" s="146"/>
      <c r="W153" s="146"/>
      <c r="X153" s="146"/>
      <c r="Y153" s="146"/>
      <c r="Z153" s="146"/>
    </row>
    <row r="154" spans="1:26" x14ac:dyDescent="0.25">
      <c r="A154" s="1"/>
      <c r="B154" s="1"/>
      <c r="C154" s="1"/>
      <c r="D154" s="1"/>
      <c r="E154" s="1"/>
      <c r="F154" s="160"/>
      <c r="G154" s="142"/>
      <c r="H154" s="142"/>
      <c r="I154" s="142"/>
      <c r="J154" s="1"/>
      <c r="K154" s="1"/>
      <c r="L154" s="1"/>
      <c r="M154" s="1"/>
      <c r="N154" s="1"/>
      <c r="O154" s="1"/>
      <c r="P154" s="1"/>
      <c r="S154" s="1"/>
    </row>
    <row r="155" spans="1:26" x14ac:dyDescent="0.25">
      <c r="A155" s="149"/>
      <c r="B155" s="149"/>
      <c r="C155" s="149"/>
      <c r="D155" s="149" t="s">
        <v>649</v>
      </c>
      <c r="E155" s="149"/>
      <c r="F155" s="167"/>
      <c r="G155" s="150"/>
      <c r="H155" s="150"/>
      <c r="I155" s="150"/>
      <c r="J155" s="149"/>
      <c r="K155" s="149"/>
      <c r="L155" s="149"/>
      <c r="M155" s="149"/>
      <c r="N155" s="149"/>
      <c r="O155" s="149"/>
      <c r="P155" s="149"/>
      <c r="Q155" s="146"/>
      <c r="R155" s="146"/>
      <c r="S155" s="149"/>
      <c r="T155" s="146"/>
      <c r="U155" s="146"/>
      <c r="V155" s="146"/>
      <c r="W155" s="146"/>
      <c r="X155" s="146"/>
      <c r="Y155" s="146"/>
      <c r="Z155" s="146"/>
    </row>
    <row r="156" spans="1:26" ht="24.95" customHeight="1" x14ac:dyDescent="0.25">
      <c r="A156" s="171"/>
      <c r="B156" s="168" t="s">
        <v>918</v>
      </c>
      <c r="C156" s="172" t="s">
        <v>919</v>
      </c>
      <c r="D156" s="168" t="s">
        <v>920</v>
      </c>
      <c r="E156" s="168" t="s">
        <v>200</v>
      </c>
      <c r="F156" s="169">
        <v>105</v>
      </c>
      <c r="G156" s="170"/>
      <c r="H156" s="170"/>
      <c r="I156" s="170">
        <f>ROUND(F156*(G156+H156),2)</f>
        <v>0</v>
      </c>
      <c r="J156" s="168">
        <f>ROUND(F156*(N156),2)</f>
        <v>1246.3499999999999</v>
      </c>
      <c r="K156" s="1">
        <f>ROUND(F156*(O156),2)</f>
        <v>0</v>
      </c>
      <c r="L156" s="1">
        <f>ROUND(F156*(G156),2)</f>
        <v>0</v>
      </c>
      <c r="M156" s="1"/>
      <c r="N156" s="1">
        <v>11.87</v>
      </c>
      <c r="O156" s="1"/>
      <c r="P156" s="160"/>
      <c r="Q156" s="173"/>
      <c r="R156" s="173"/>
      <c r="S156" s="149"/>
      <c r="V156" s="174"/>
      <c r="Z156">
        <v>0</v>
      </c>
    </row>
    <row r="157" spans="1:26" ht="24.95" customHeight="1" x14ac:dyDescent="0.25">
      <c r="A157" s="171"/>
      <c r="B157" s="168" t="s">
        <v>918</v>
      </c>
      <c r="C157" s="172" t="s">
        <v>921</v>
      </c>
      <c r="D157" s="168" t="s">
        <v>922</v>
      </c>
      <c r="E157" s="168" t="s">
        <v>200</v>
      </c>
      <c r="F157" s="169">
        <v>105</v>
      </c>
      <c r="G157" s="170"/>
      <c r="H157" s="170"/>
      <c r="I157" s="170">
        <f>ROUND(F157*(G157+H157),2)</f>
        <v>0</v>
      </c>
      <c r="J157" s="168">
        <f>ROUND(F157*(N157),2)</f>
        <v>266.7</v>
      </c>
      <c r="K157" s="1">
        <f>ROUND(F157*(O157),2)</f>
        <v>0</v>
      </c>
      <c r="L157" s="1">
        <f>ROUND(F157*(G157),2)</f>
        <v>0</v>
      </c>
      <c r="M157" s="1"/>
      <c r="N157" s="1">
        <v>2.54</v>
      </c>
      <c r="O157" s="1"/>
      <c r="P157" s="160"/>
      <c r="Q157" s="173"/>
      <c r="R157" s="173"/>
      <c r="S157" s="149"/>
      <c r="V157" s="174"/>
      <c r="Z157">
        <v>0</v>
      </c>
    </row>
    <row r="158" spans="1:26" ht="24.95" customHeight="1" x14ac:dyDescent="0.25">
      <c r="A158" s="171"/>
      <c r="B158" s="168" t="s">
        <v>918</v>
      </c>
      <c r="C158" s="172" t="s">
        <v>923</v>
      </c>
      <c r="D158" s="168" t="s">
        <v>924</v>
      </c>
      <c r="E158" s="168" t="s">
        <v>124</v>
      </c>
      <c r="F158" s="169">
        <v>105</v>
      </c>
      <c r="G158" s="170"/>
      <c r="H158" s="170"/>
      <c r="I158" s="170">
        <f>ROUND(F158*(G158+H158),2)</f>
        <v>0</v>
      </c>
      <c r="J158" s="168">
        <f>ROUND(F158*(N158),2)</f>
        <v>258.3</v>
      </c>
      <c r="K158" s="1">
        <f>ROUND(F158*(O158),2)</f>
        <v>0</v>
      </c>
      <c r="L158" s="1">
        <f>ROUND(F158*(G158),2)</f>
        <v>0</v>
      </c>
      <c r="M158" s="1"/>
      <c r="N158" s="1">
        <v>2.46</v>
      </c>
      <c r="O158" s="1"/>
      <c r="P158" s="160"/>
      <c r="Q158" s="173"/>
      <c r="R158" s="173"/>
      <c r="S158" s="149"/>
      <c r="V158" s="174"/>
      <c r="Z158">
        <v>0</v>
      </c>
    </row>
    <row r="159" spans="1:26" x14ac:dyDescent="0.25">
      <c r="A159" s="149"/>
      <c r="B159" s="149"/>
      <c r="C159" s="149"/>
      <c r="D159" s="149" t="s">
        <v>649</v>
      </c>
      <c r="E159" s="149"/>
      <c r="F159" s="167"/>
      <c r="G159" s="152"/>
      <c r="H159" s="152"/>
      <c r="I159" s="152">
        <f>ROUND((SUM(I155:I158))/1,2)</f>
        <v>0</v>
      </c>
      <c r="J159" s="149"/>
      <c r="K159" s="149"/>
      <c r="L159" s="149">
        <f>ROUND((SUM(L155:L158))/1,2)</f>
        <v>0</v>
      </c>
      <c r="M159" s="149">
        <f>ROUND((SUM(M155:M158))/1,2)</f>
        <v>0</v>
      </c>
      <c r="N159" s="149"/>
      <c r="O159" s="149"/>
      <c r="P159" s="175"/>
      <c r="S159" s="167">
        <f>ROUND((SUM(S155:S158))/1,2)</f>
        <v>0</v>
      </c>
      <c r="V159">
        <f>ROUND((SUM(V155:V158))/1,2)</f>
        <v>0</v>
      </c>
    </row>
    <row r="160" spans="1:26" x14ac:dyDescent="0.25">
      <c r="A160" s="1"/>
      <c r="B160" s="1"/>
      <c r="C160" s="1"/>
      <c r="D160" s="1"/>
      <c r="E160" s="1"/>
      <c r="F160" s="160"/>
      <c r="G160" s="142"/>
      <c r="H160" s="142"/>
      <c r="I160" s="142"/>
      <c r="J160" s="1"/>
      <c r="K160" s="1"/>
      <c r="L160" s="1"/>
      <c r="M160" s="1"/>
      <c r="N160" s="1"/>
      <c r="O160" s="1"/>
      <c r="P160" s="1"/>
      <c r="S160" s="1"/>
    </row>
    <row r="161" spans="1:26" x14ac:dyDescent="0.25">
      <c r="A161" s="149"/>
      <c r="B161" s="149"/>
      <c r="C161" s="149"/>
      <c r="D161" s="2" t="s">
        <v>91</v>
      </c>
      <c r="E161" s="149"/>
      <c r="F161" s="167"/>
      <c r="G161" s="152"/>
      <c r="H161" s="152">
        <f>ROUND((SUM(M16:M160))/2,2)</f>
        <v>0</v>
      </c>
      <c r="I161" s="152">
        <f>ROUND((SUM(I16:I160))/2,2)</f>
        <v>0</v>
      </c>
      <c r="J161" s="149"/>
      <c r="K161" s="149"/>
      <c r="L161" s="149">
        <f>ROUND((SUM(L16:L160))/2,2)</f>
        <v>0</v>
      </c>
      <c r="M161" s="149">
        <f>ROUND((SUM(M16:M160))/2,2)</f>
        <v>0</v>
      </c>
      <c r="N161" s="149"/>
      <c r="O161" s="149"/>
      <c r="P161" s="175"/>
      <c r="S161" s="175">
        <f>ROUND((SUM(S16:S160))/2,2)</f>
        <v>0</v>
      </c>
      <c r="V161">
        <f>ROUND((SUM(V16:V160))/2,2)</f>
        <v>0</v>
      </c>
    </row>
    <row r="162" spans="1:26" x14ac:dyDescent="0.25">
      <c r="A162" s="176"/>
      <c r="B162" s="176"/>
      <c r="C162" s="176"/>
      <c r="D162" s="176" t="s">
        <v>93</v>
      </c>
      <c r="E162" s="176"/>
      <c r="F162" s="177"/>
      <c r="G162" s="178"/>
      <c r="H162" s="178">
        <f>ROUND((SUM(M9:M161))/3,2)</f>
        <v>0</v>
      </c>
      <c r="I162" s="178">
        <f>ROUND((SUM(I9:I161))/3,2)</f>
        <v>0</v>
      </c>
      <c r="J162" s="176"/>
      <c r="K162" s="176">
        <f>ROUND((SUM(K9:K161))/3,2)</f>
        <v>0</v>
      </c>
      <c r="L162" s="176">
        <f>ROUND((SUM(L9:L161))/3,2)</f>
        <v>0</v>
      </c>
      <c r="M162" s="176">
        <f>ROUND((SUM(M9:M161))/3,2)</f>
        <v>0</v>
      </c>
      <c r="N162" s="176"/>
      <c r="O162" s="176"/>
      <c r="P162" s="177"/>
      <c r="Q162" s="179"/>
      <c r="R162" s="179"/>
      <c r="S162" s="177">
        <f>ROUND((SUM(S9:S161))/3,2)</f>
        <v>0</v>
      </c>
      <c r="T162" s="179"/>
      <c r="U162" s="179"/>
      <c r="V162" s="179">
        <f>ROUND((SUM(V9:V161))/3,2)</f>
        <v>0</v>
      </c>
      <c r="Z162">
        <f>(SUM(Z9:Z161))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MODERNIZÁCIA MESTSKEJ TRŽNICE VO VRANOVE NAD TOPĽOU / Elektroinštalácia a bleskozvod</oddHeader>
    <oddFooter>&amp;RStrana &amp;P z &amp;N    &amp;L&amp;7Spracované systémom Systematic®pyramida.wsn, tel.: 051 77 10 585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1"/>
      <c r="C1" s="11"/>
      <c r="D1" s="11"/>
      <c r="E1" s="11"/>
      <c r="F1" s="12" t="s">
        <v>19</v>
      </c>
      <c r="G1" s="11"/>
      <c r="H1" s="11"/>
      <c r="I1" s="11"/>
      <c r="J1" s="11"/>
      <c r="W1">
        <v>30.126000000000001</v>
      </c>
    </row>
    <row r="2" spans="1:23" ht="18" customHeight="1" thickTop="1" x14ac:dyDescent="0.25">
      <c r="A2" s="10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25">
      <c r="A3" s="10"/>
      <c r="B3" s="33" t="s">
        <v>925</v>
      </c>
      <c r="C3" s="34"/>
      <c r="D3" s="35"/>
      <c r="E3" s="35"/>
      <c r="F3" s="35"/>
      <c r="G3" s="15"/>
      <c r="H3" s="15"/>
      <c r="I3" s="36" t="s">
        <v>20</v>
      </c>
      <c r="J3" s="29"/>
    </row>
    <row r="4" spans="1:23" ht="18" customHeight="1" x14ac:dyDescent="0.25">
      <c r="A4" s="10"/>
      <c r="B4" s="21"/>
      <c r="C4" s="18"/>
      <c r="D4" s="15"/>
      <c r="E4" s="15"/>
      <c r="F4" s="15"/>
      <c r="G4" s="15"/>
      <c r="H4" s="15"/>
      <c r="I4" s="36" t="s">
        <v>22</v>
      </c>
      <c r="J4" s="29"/>
    </row>
    <row r="5" spans="1:23" ht="18" customHeight="1" thickBot="1" x14ac:dyDescent="0.3">
      <c r="A5" s="10"/>
      <c r="B5" s="37" t="s">
        <v>23</v>
      </c>
      <c r="C5" s="18"/>
      <c r="D5" s="15"/>
      <c r="E5" s="15"/>
      <c r="F5" s="38" t="s">
        <v>24</v>
      </c>
      <c r="G5" s="15"/>
      <c r="H5" s="15"/>
      <c r="I5" s="36" t="s">
        <v>25</v>
      </c>
      <c r="J5" s="39" t="s">
        <v>26</v>
      </c>
    </row>
    <row r="6" spans="1:23" ht="20.100000000000001" customHeight="1" thickTop="1" x14ac:dyDescent="0.25">
      <c r="A6" s="10"/>
      <c r="B6" s="202" t="s">
        <v>27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25">
      <c r="A7" s="10"/>
      <c r="B7" s="48" t="s">
        <v>30</v>
      </c>
      <c r="C7" s="41"/>
      <c r="D7" s="16"/>
      <c r="E7" s="16"/>
      <c r="F7" s="16"/>
      <c r="G7" s="49" t="s">
        <v>31</v>
      </c>
      <c r="H7" s="16"/>
      <c r="I7" s="27"/>
      <c r="J7" s="42"/>
    </row>
    <row r="8" spans="1:23" ht="20.100000000000001" customHeight="1" x14ac:dyDescent="0.25">
      <c r="A8" s="10"/>
      <c r="B8" s="205" t="s">
        <v>28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25">
      <c r="A9" s="10"/>
      <c r="B9" s="37" t="s">
        <v>30</v>
      </c>
      <c r="C9" s="18"/>
      <c r="D9" s="15"/>
      <c r="E9" s="15"/>
      <c r="F9" s="15"/>
      <c r="G9" s="38" t="s">
        <v>31</v>
      </c>
      <c r="H9" s="15"/>
      <c r="I9" s="26"/>
      <c r="J9" s="29"/>
    </row>
    <row r="10" spans="1:23" ht="20.100000000000001" customHeight="1" x14ac:dyDescent="0.25">
      <c r="A10" s="10"/>
      <c r="B10" s="205" t="s">
        <v>29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">
      <c r="A11" s="10"/>
      <c r="B11" s="37" t="s">
        <v>30</v>
      </c>
      <c r="C11" s="18"/>
      <c r="D11" s="15"/>
      <c r="E11" s="15"/>
      <c r="F11" s="15"/>
      <c r="G11" s="38" t="s">
        <v>31</v>
      </c>
      <c r="H11" s="15"/>
      <c r="I11" s="26"/>
      <c r="J11" s="29"/>
    </row>
    <row r="12" spans="1:23" ht="18" customHeight="1" thickTop="1" x14ac:dyDescent="0.25">
      <c r="A12" s="10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25">
      <c r="A13" s="10"/>
      <c r="B13" s="40"/>
      <c r="C13" s="41"/>
      <c r="D13" s="16"/>
      <c r="E13" s="16"/>
      <c r="F13" s="16"/>
      <c r="G13" s="16"/>
      <c r="H13" s="16"/>
      <c r="I13" s="27"/>
      <c r="J13" s="42"/>
    </row>
    <row r="14" spans="1:23" ht="18" customHeight="1" thickBot="1" x14ac:dyDescent="0.3">
      <c r="A14" s="10"/>
      <c r="B14" s="21"/>
      <c r="C14" s="18"/>
      <c r="D14" s="15"/>
      <c r="E14" s="15"/>
      <c r="F14" s="15"/>
      <c r="G14" s="15"/>
      <c r="H14" s="15"/>
      <c r="I14" s="26"/>
      <c r="J14" s="29"/>
    </row>
    <row r="15" spans="1:23" ht="18" customHeight="1" thickTop="1" x14ac:dyDescent="0.25">
      <c r="A15" s="10"/>
      <c r="B15" s="82" t="s">
        <v>32</v>
      </c>
      <c r="C15" s="83" t="s">
        <v>6</v>
      </c>
      <c r="D15" s="83" t="s">
        <v>59</v>
      </c>
      <c r="E15" s="84" t="s">
        <v>60</v>
      </c>
      <c r="F15" s="96" t="s">
        <v>61</v>
      </c>
      <c r="G15" s="50" t="s">
        <v>37</v>
      </c>
      <c r="H15" s="53" t="s">
        <v>38</v>
      </c>
      <c r="I15" s="25"/>
      <c r="J15" s="47"/>
    </row>
    <row r="16" spans="1:23" ht="18" customHeight="1" x14ac:dyDescent="0.25">
      <c r="A16" s="10"/>
      <c r="B16" s="85">
        <v>1</v>
      </c>
      <c r="C16" s="86" t="s">
        <v>33</v>
      </c>
      <c r="D16" s="87">
        <f>'Rekap 14220'!B17</f>
        <v>0</v>
      </c>
      <c r="E16" s="88">
        <f>'Rekap 14220'!C17</f>
        <v>0</v>
      </c>
      <c r="F16" s="97">
        <f>'Rekap 14220'!D17</f>
        <v>0</v>
      </c>
      <c r="G16" s="51">
        <v>6</v>
      </c>
      <c r="H16" s="106" t="s">
        <v>39</v>
      </c>
      <c r="I16" s="120"/>
      <c r="J16" s="117">
        <v>0</v>
      </c>
    </row>
    <row r="17" spans="1:26" ht="18" customHeight="1" x14ac:dyDescent="0.25">
      <c r="A17" s="10"/>
      <c r="B17" s="58">
        <v>2</v>
      </c>
      <c r="C17" s="62" t="s">
        <v>34</v>
      </c>
      <c r="D17" s="69">
        <f>'Rekap 14220'!B21</f>
        <v>0</v>
      </c>
      <c r="E17" s="67">
        <f>'Rekap 14220'!C21</f>
        <v>0</v>
      </c>
      <c r="F17" s="72">
        <f>'Rekap 14220'!D21</f>
        <v>0</v>
      </c>
      <c r="G17" s="52">
        <v>7</v>
      </c>
      <c r="H17" s="107" t="s">
        <v>40</v>
      </c>
      <c r="I17" s="120"/>
      <c r="J17" s="118">
        <f>'SO 14220'!Z76</f>
        <v>0</v>
      </c>
    </row>
    <row r="18" spans="1:26" ht="18" customHeight="1" x14ac:dyDescent="0.25">
      <c r="A18" s="10"/>
      <c r="B18" s="59">
        <v>3</v>
      </c>
      <c r="C18" s="63" t="s">
        <v>35</v>
      </c>
      <c r="D18" s="70"/>
      <c r="E18" s="68"/>
      <c r="F18" s="73"/>
      <c r="G18" s="52">
        <v>8</v>
      </c>
      <c r="H18" s="107" t="s">
        <v>41</v>
      </c>
      <c r="I18" s="120"/>
      <c r="J18" s="118">
        <v>0</v>
      </c>
    </row>
    <row r="19" spans="1:26" ht="18" customHeight="1" x14ac:dyDescent="0.25">
      <c r="A19" s="10"/>
      <c r="B19" s="59">
        <v>4</v>
      </c>
      <c r="C19" s="64"/>
      <c r="D19" s="70"/>
      <c r="E19" s="68"/>
      <c r="F19" s="73"/>
      <c r="G19" s="52">
        <v>9</v>
      </c>
      <c r="H19" s="116"/>
      <c r="I19" s="120"/>
      <c r="J19" s="119"/>
    </row>
    <row r="20" spans="1:26" ht="18" customHeight="1" thickBot="1" x14ac:dyDescent="0.3">
      <c r="A20" s="10"/>
      <c r="B20" s="59">
        <v>5</v>
      </c>
      <c r="C20" s="65" t="s">
        <v>36</v>
      </c>
      <c r="D20" s="71"/>
      <c r="E20" s="91"/>
      <c r="F20" s="98">
        <f>SUM(F16:F19)</f>
        <v>0</v>
      </c>
      <c r="G20" s="52">
        <v>10</v>
      </c>
      <c r="H20" s="107" t="s">
        <v>36</v>
      </c>
      <c r="I20" s="122"/>
      <c r="J20" s="90">
        <f>SUM(J16:J19)</f>
        <v>0</v>
      </c>
    </row>
    <row r="21" spans="1:26" ht="18" customHeight="1" thickTop="1" x14ac:dyDescent="0.25">
      <c r="A21" s="10"/>
      <c r="B21" s="56" t="s">
        <v>49</v>
      </c>
      <c r="C21" s="60" t="s">
        <v>7</v>
      </c>
      <c r="D21" s="66"/>
      <c r="E21" s="17"/>
      <c r="F21" s="89"/>
      <c r="G21" s="56" t="s">
        <v>55</v>
      </c>
      <c r="H21" s="53" t="s">
        <v>7</v>
      </c>
      <c r="I21" s="27"/>
      <c r="J21" s="123"/>
    </row>
    <row r="22" spans="1:26" ht="18" customHeight="1" x14ac:dyDescent="0.25">
      <c r="A22" s="10"/>
      <c r="B22" s="51">
        <v>11</v>
      </c>
      <c r="C22" s="54" t="s">
        <v>50</v>
      </c>
      <c r="D22" s="78"/>
      <c r="E22" s="80" t="s">
        <v>53</v>
      </c>
      <c r="F22" s="72">
        <f>((F16*U22*0)+(F17*V22*0)+(F18*W22*0))/100</f>
        <v>0</v>
      </c>
      <c r="G22" s="51">
        <v>16</v>
      </c>
      <c r="H22" s="106" t="s">
        <v>56</v>
      </c>
      <c r="I22" s="121" t="s">
        <v>53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0"/>
      <c r="B23" s="52">
        <v>12</v>
      </c>
      <c r="C23" s="55" t="s">
        <v>51</v>
      </c>
      <c r="D23" s="57"/>
      <c r="E23" s="80" t="s">
        <v>54</v>
      </c>
      <c r="F23" s="73">
        <f>((F16*U23*0)+(F17*V23*0)+(F18*W23*0))/100</f>
        <v>0</v>
      </c>
      <c r="G23" s="52">
        <v>17</v>
      </c>
      <c r="H23" s="107" t="s">
        <v>57</v>
      </c>
      <c r="I23" s="121" t="s">
        <v>53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0"/>
      <c r="B24" s="52">
        <v>13</v>
      </c>
      <c r="C24" s="55" t="s">
        <v>52</v>
      </c>
      <c r="D24" s="57"/>
      <c r="E24" s="80" t="s">
        <v>53</v>
      </c>
      <c r="F24" s="73">
        <f>((F16*U24*0)+(F17*V24*0)+(F18*W24*0))/100</f>
        <v>0</v>
      </c>
      <c r="G24" s="52">
        <v>18</v>
      </c>
      <c r="H24" s="107" t="s">
        <v>58</v>
      </c>
      <c r="I24" s="121" t="s">
        <v>54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0"/>
      <c r="B25" s="52">
        <v>14</v>
      </c>
      <c r="C25" s="18"/>
      <c r="D25" s="57"/>
      <c r="E25" s="81"/>
      <c r="F25" s="79"/>
      <c r="G25" s="52">
        <v>19</v>
      </c>
      <c r="H25" s="116"/>
      <c r="I25" s="120"/>
      <c r="J25" s="119"/>
    </row>
    <row r="26" spans="1:26" ht="18" customHeight="1" thickBot="1" x14ac:dyDescent="0.3">
      <c r="A26" s="10"/>
      <c r="B26" s="52">
        <v>15</v>
      </c>
      <c r="C26" s="55"/>
      <c r="D26" s="57"/>
      <c r="E26" s="57"/>
      <c r="F26" s="99"/>
      <c r="G26" s="52">
        <v>20</v>
      </c>
      <c r="H26" s="107" t="s">
        <v>36</v>
      </c>
      <c r="I26" s="122"/>
      <c r="J26" s="90">
        <f>SUM(J22:J25)+SUM(F22:F25)</f>
        <v>0</v>
      </c>
    </row>
    <row r="27" spans="1:26" ht="18" customHeight="1" thickTop="1" x14ac:dyDescent="0.25">
      <c r="A27" s="10"/>
      <c r="B27" s="92"/>
      <c r="C27" s="134" t="s">
        <v>64</v>
      </c>
      <c r="D27" s="127"/>
      <c r="E27" s="93"/>
      <c r="F27" s="28"/>
      <c r="G27" s="100" t="s">
        <v>42</v>
      </c>
      <c r="H27" s="95" t="s">
        <v>43</v>
      </c>
      <c r="I27" s="27"/>
      <c r="J27" s="30"/>
    </row>
    <row r="28" spans="1:26" ht="18" customHeight="1" x14ac:dyDescent="0.25">
      <c r="A28" s="10"/>
      <c r="B28" s="24"/>
      <c r="C28" s="125"/>
      <c r="D28" s="128"/>
      <c r="E28" s="20"/>
      <c r="F28" s="10"/>
      <c r="G28" s="101">
        <v>21</v>
      </c>
      <c r="H28" s="105" t="s">
        <v>44</v>
      </c>
      <c r="I28" s="113"/>
      <c r="J28" s="109">
        <f>F20+J20+F26+J26</f>
        <v>0</v>
      </c>
    </row>
    <row r="29" spans="1:26" ht="18" customHeight="1" x14ac:dyDescent="0.25">
      <c r="A29" s="10"/>
      <c r="B29" s="74"/>
      <c r="C29" s="126"/>
      <c r="D29" s="129"/>
      <c r="E29" s="20"/>
      <c r="F29" s="10"/>
      <c r="G29" s="51">
        <v>22</v>
      </c>
      <c r="H29" s="106" t="s">
        <v>45</v>
      </c>
      <c r="I29" s="114">
        <f>J28-SUM('SO 14220'!K9:'SO 14220'!K75)</f>
        <v>0</v>
      </c>
      <c r="J29" s="110">
        <f>ROUND(((ROUND(I29,2)*20)*1/100),2)</f>
        <v>0</v>
      </c>
    </row>
    <row r="30" spans="1:26" ht="18" customHeight="1" x14ac:dyDescent="0.25">
      <c r="A30" s="10"/>
      <c r="B30" s="21"/>
      <c r="C30" s="116"/>
      <c r="D30" s="120"/>
      <c r="E30" s="20"/>
      <c r="F30" s="10"/>
      <c r="G30" s="52">
        <v>23</v>
      </c>
      <c r="H30" s="107" t="s">
        <v>46</v>
      </c>
      <c r="I30" s="80">
        <f>SUM('SO 14220'!K9:'SO 14220'!K75)</f>
        <v>0</v>
      </c>
      <c r="J30" s="111">
        <f>ROUND(((ROUND(I30,2)*0)/100),2)</f>
        <v>0</v>
      </c>
    </row>
    <row r="31" spans="1:26" ht="18" customHeight="1" x14ac:dyDescent="0.25">
      <c r="A31" s="10"/>
      <c r="B31" s="22"/>
      <c r="C31" s="130"/>
      <c r="D31" s="131"/>
      <c r="E31" s="20"/>
      <c r="F31" s="10"/>
      <c r="G31" s="101">
        <v>24</v>
      </c>
      <c r="H31" s="105" t="s">
        <v>47</v>
      </c>
      <c r="I31" s="104"/>
      <c r="J31" s="124">
        <f>SUM(J28:J30)</f>
        <v>0</v>
      </c>
    </row>
    <row r="32" spans="1:26" ht="18" customHeight="1" thickBot="1" x14ac:dyDescent="0.3">
      <c r="A32" s="10"/>
      <c r="B32" s="40"/>
      <c r="C32" s="108"/>
      <c r="D32" s="115"/>
      <c r="E32" s="75"/>
      <c r="F32" s="76"/>
      <c r="G32" s="51" t="s">
        <v>48</v>
      </c>
      <c r="H32" s="108"/>
      <c r="I32" s="115"/>
      <c r="J32" s="112"/>
    </row>
    <row r="33" spans="1:10" ht="18" customHeight="1" thickTop="1" x14ac:dyDescent="0.25">
      <c r="A33" s="10"/>
      <c r="B33" s="92"/>
      <c r="C33" s="93"/>
      <c r="D33" s="132" t="s">
        <v>62</v>
      </c>
      <c r="E33" s="14"/>
      <c r="F33" s="94"/>
      <c r="G33" s="102">
        <v>26</v>
      </c>
      <c r="H33" s="133" t="s">
        <v>63</v>
      </c>
      <c r="I33" s="28"/>
      <c r="J33" s="103"/>
    </row>
    <row r="34" spans="1:10" ht="18" customHeight="1" x14ac:dyDescent="0.25">
      <c r="A34" s="10"/>
      <c r="B34" s="23"/>
      <c r="C34" s="19"/>
      <c r="D34" s="13"/>
      <c r="E34" s="13"/>
      <c r="F34" s="13"/>
      <c r="G34" s="13"/>
      <c r="H34" s="13"/>
      <c r="I34" s="28"/>
      <c r="J34" s="31"/>
    </row>
    <row r="35" spans="1:10" ht="18" customHeight="1" x14ac:dyDescent="0.25">
      <c r="A35" s="10"/>
      <c r="B35" s="24"/>
      <c r="C35" s="20"/>
      <c r="D35" s="3"/>
      <c r="E35" s="3"/>
      <c r="F35" s="3"/>
      <c r="G35" s="3"/>
      <c r="H35" s="3"/>
      <c r="I35" s="10"/>
      <c r="J35" s="32"/>
    </row>
    <row r="36" spans="1:10" ht="18" customHeight="1" x14ac:dyDescent="0.25">
      <c r="A36" s="10"/>
      <c r="B36" s="24"/>
      <c r="C36" s="20"/>
      <c r="D36" s="3"/>
      <c r="E36" s="3"/>
      <c r="F36" s="3"/>
      <c r="G36" s="3"/>
      <c r="H36" s="3"/>
      <c r="I36" s="10"/>
      <c r="J36" s="32"/>
    </row>
    <row r="37" spans="1:10" ht="18" customHeight="1" x14ac:dyDescent="0.25">
      <c r="A37" s="10"/>
      <c r="B37" s="24"/>
      <c r="C37" s="20"/>
      <c r="D37" s="3"/>
      <c r="E37" s="3"/>
      <c r="F37" s="3"/>
      <c r="G37" s="3"/>
      <c r="H37" s="3"/>
      <c r="I37" s="10"/>
      <c r="J37" s="32"/>
    </row>
    <row r="38" spans="1:10" ht="18" customHeight="1" x14ac:dyDescent="0.25">
      <c r="A38" s="10"/>
      <c r="B38" s="24"/>
      <c r="C38" s="20"/>
      <c r="D38" s="3"/>
      <c r="E38" s="3"/>
      <c r="F38" s="3"/>
      <c r="G38" s="3"/>
      <c r="H38" s="3"/>
      <c r="I38" s="10"/>
      <c r="J38" s="32"/>
    </row>
    <row r="39" spans="1:10" ht="18" customHeight="1" x14ac:dyDescent="0.25">
      <c r="A39" s="10"/>
      <c r="B39" s="24"/>
      <c r="C39" s="20"/>
      <c r="D39" s="3"/>
      <c r="E39" s="3"/>
      <c r="F39" s="3"/>
      <c r="G39" s="3"/>
      <c r="H39" s="3"/>
      <c r="I39" s="10"/>
      <c r="J39" s="32"/>
    </row>
    <row r="40" spans="1:10" ht="18" customHeight="1" thickBot="1" x14ac:dyDescent="0.3">
      <c r="A40" s="10"/>
      <c r="B40" s="74"/>
      <c r="C40" s="75"/>
      <c r="D40" s="11"/>
      <c r="E40" s="11"/>
      <c r="F40" s="11"/>
      <c r="G40" s="11"/>
      <c r="H40" s="11"/>
      <c r="I40" s="76"/>
      <c r="J40" s="77"/>
    </row>
    <row r="41" spans="1:10" ht="15.75" thickTop="1" x14ac:dyDescent="0.25">
      <c r="A41" s="10"/>
      <c r="B41" s="14"/>
      <c r="C41" s="14"/>
      <c r="D41" s="14"/>
      <c r="E41" s="14"/>
      <c r="F41" s="14"/>
      <c r="G41" s="14"/>
      <c r="H41" s="14"/>
      <c r="I41" s="14"/>
      <c r="J41" s="1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1" t="s">
        <v>27</v>
      </c>
      <c r="B1" s="212"/>
      <c r="C1" s="212"/>
      <c r="D1" s="213"/>
      <c r="E1" s="137" t="s">
        <v>24</v>
      </c>
      <c r="F1" s="136"/>
      <c r="W1">
        <v>30.126000000000001</v>
      </c>
    </row>
    <row r="2" spans="1:26" ht="20.100000000000001" customHeight="1" x14ac:dyDescent="0.25">
      <c r="A2" s="211" t="s">
        <v>28</v>
      </c>
      <c r="B2" s="212"/>
      <c r="C2" s="212"/>
      <c r="D2" s="213"/>
      <c r="E2" s="137" t="s">
        <v>22</v>
      </c>
      <c r="F2" s="136"/>
    </row>
    <row r="3" spans="1:26" ht="20.100000000000001" customHeight="1" x14ac:dyDescent="0.25">
      <c r="A3" s="211" t="s">
        <v>29</v>
      </c>
      <c r="B3" s="212"/>
      <c r="C3" s="212"/>
      <c r="D3" s="213"/>
      <c r="E3" s="137" t="s">
        <v>68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925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69</v>
      </c>
      <c r="B8" s="135"/>
      <c r="C8" s="135"/>
      <c r="D8" s="135"/>
      <c r="E8" s="135"/>
      <c r="F8" s="135"/>
    </row>
    <row r="9" spans="1:26" x14ac:dyDescent="0.25">
      <c r="A9" s="140" t="s">
        <v>65</v>
      </c>
      <c r="B9" s="140" t="s">
        <v>59</v>
      </c>
      <c r="C9" s="140" t="s">
        <v>60</v>
      </c>
      <c r="D9" s="140" t="s">
        <v>36</v>
      </c>
      <c r="E9" s="140" t="s">
        <v>66</v>
      </c>
      <c r="F9" s="140" t="s">
        <v>67</v>
      </c>
    </row>
    <row r="10" spans="1:26" x14ac:dyDescent="0.25">
      <c r="A10" s="147" t="s">
        <v>70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71</v>
      </c>
      <c r="B11" s="150">
        <f>'SO 14220'!L23</f>
        <v>0</v>
      </c>
      <c r="C11" s="150">
        <f>'SO 14220'!M23</f>
        <v>0</v>
      </c>
      <c r="D11" s="150">
        <f>'SO 14220'!I23</f>
        <v>0</v>
      </c>
      <c r="E11" s="151">
        <f>'SO 14220'!P23</f>
        <v>0</v>
      </c>
      <c r="F11" s="151">
        <f>'SO 14220'!S23</f>
        <v>0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72</v>
      </c>
      <c r="B12" s="150">
        <f>'SO 14220'!L30</f>
        <v>0</v>
      </c>
      <c r="C12" s="150">
        <f>'SO 14220'!M30</f>
        <v>0</v>
      </c>
      <c r="D12" s="150">
        <f>'SO 14220'!I30</f>
        <v>0</v>
      </c>
      <c r="E12" s="151">
        <f>'SO 14220'!P30</f>
        <v>3.62</v>
      </c>
      <c r="F12" s="151">
        <f>'SO 14220'!S30</f>
        <v>29.07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73</v>
      </c>
      <c r="B13" s="150">
        <f>'SO 14220'!L34</f>
        <v>0</v>
      </c>
      <c r="C13" s="150">
        <f>'SO 14220'!M34</f>
        <v>0</v>
      </c>
      <c r="D13" s="150">
        <f>'SO 14220'!I34</f>
        <v>0</v>
      </c>
      <c r="E13" s="151">
        <f>'SO 14220'!P34</f>
        <v>0</v>
      </c>
      <c r="F13" s="151">
        <f>'SO 14220'!S34</f>
        <v>0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74</v>
      </c>
      <c r="B14" s="150">
        <f>'SO 14220'!L40</f>
        <v>0</v>
      </c>
      <c r="C14" s="150">
        <f>'SO 14220'!M40</f>
        <v>0</v>
      </c>
      <c r="D14" s="150">
        <f>'SO 14220'!I40</f>
        <v>0</v>
      </c>
      <c r="E14" s="151">
        <f>'SO 14220'!P40</f>
        <v>0.01</v>
      </c>
      <c r="F14" s="151">
        <f>'SO 14220'!S40</f>
        <v>4.84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149" t="s">
        <v>76</v>
      </c>
      <c r="B15" s="150">
        <f>'SO 14220'!L59</f>
        <v>0</v>
      </c>
      <c r="C15" s="150">
        <f>'SO 14220'!M59</f>
        <v>0</v>
      </c>
      <c r="D15" s="150">
        <f>'SO 14220'!I59</f>
        <v>0</v>
      </c>
      <c r="E15" s="151">
        <f>'SO 14220'!P59</f>
        <v>0</v>
      </c>
      <c r="F15" s="151">
        <f>'SO 14220'!S59</f>
        <v>0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49" t="s">
        <v>441</v>
      </c>
      <c r="B16" s="150">
        <f>'SO 14220'!L63</f>
        <v>0</v>
      </c>
      <c r="C16" s="150">
        <f>'SO 14220'!M63</f>
        <v>0</v>
      </c>
      <c r="D16" s="150">
        <f>'SO 14220'!I63</f>
        <v>0</v>
      </c>
      <c r="E16" s="151">
        <f>'SO 14220'!P63</f>
        <v>0</v>
      </c>
      <c r="F16" s="151">
        <f>'SO 14220'!S63</f>
        <v>0</v>
      </c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</row>
    <row r="17" spans="1:26" x14ac:dyDescent="0.25">
      <c r="A17" s="2" t="s">
        <v>70</v>
      </c>
      <c r="B17" s="152">
        <f>'SO 14220'!L65</f>
        <v>0</v>
      </c>
      <c r="C17" s="152">
        <f>'SO 14220'!M65</f>
        <v>0</v>
      </c>
      <c r="D17" s="152">
        <f>'SO 14220'!I65</f>
        <v>0</v>
      </c>
      <c r="E17" s="153">
        <f>'SO 14220'!P65</f>
        <v>3.63</v>
      </c>
      <c r="F17" s="153">
        <f>'SO 14220'!S65</f>
        <v>33.909999999999997</v>
      </c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1"/>
      <c r="B18" s="142"/>
      <c r="C18" s="142"/>
      <c r="D18" s="142"/>
      <c r="E18" s="141"/>
      <c r="F18" s="141"/>
    </row>
    <row r="19" spans="1:26" x14ac:dyDescent="0.25">
      <c r="A19" s="2" t="s">
        <v>77</v>
      </c>
      <c r="B19" s="152"/>
      <c r="C19" s="150"/>
      <c r="D19" s="150"/>
      <c r="E19" s="151"/>
      <c r="F19" s="151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</row>
    <row r="20" spans="1:26" x14ac:dyDescent="0.25">
      <c r="A20" s="149" t="s">
        <v>85</v>
      </c>
      <c r="B20" s="150">
        <f>'SO 14220'!L73</f>
        <v>0</v>
      </c>
      <c r="C20" s="150">
        <f>'SO 14220'!M73</f>
        <v>0</v>
      </c>
      <c r="D20" s="150">
        <f>'SO 14220'!I73</f>
        <v>0</v>
      </c>
      <c r="E20" s="151">
        <f>'SO 14220'!P73</f>
        <v>0</v>
      </c>
      <c r="F20" s="151">
        <f>'SO 14220'!S73</f>
        <v>0</v>
      </c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</row>
    <row r="21" spans="1:26" x14ac:dyDescent="0.25">
      <c r="A21" s="2" t="s">
        <v>77</v>
      </c>
      <c r="B21" s="152">
        <f>'SO 14220'!L75</f>
        <v>0</v>
      </c>
      <c r="C21" s="152">
        <f>'SO 14220'!M75</f>
        <v>0</v>
      </c>
      <c r="D21" s="152">
        <f>'SO 14220'!I75</f>
        <v>0</v>
      </c>
      <c r="E21" s="153">
        <f>'SO 14220'!S75</f>
        <v>0</v>
      </c>
      <c r="F21" s="153">
        <f>'SO 14220'!V75</f>
        <v>0</v>
      </c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</row>
    <row r="22" spans="1:26" x14ac:dyDescent="0.25">
      <c r="A22" s="1"/>
      <c r="B22" s="142"/>
      <c r="C22" s="142"/>
      <c r="D22" s="142"/>
      <c r="E22" s="141"/>
      <c r="F22" s="141"/>
    </row>
    <row r="23" spans="1:26" x14ac:dyDescent="0.25">
      <c r="A23" s="2" t="s">
        <v>93</v>
      </c>
      <c r="B23" s="152">
        <f>'SO 14220'!L76</f>
        <v>0</v>
      </c>
      <c r="C23" s="152">
        <f>'SO 14220'!M76</f>
        <v>0</v>
      </c>
      <c r="D23" s="152">
        <f>'SO 14220'!I76</f>
        <v>0</v>
      </c>
      <c r="E23" s="153">
        <f>'SO 14220'!S76</f>
        <v>33.909999999999997</v>
      </c>
      <c r="F23" s="153">
        <f>'SO 14220'!V76</f>
        <v>0</v>
      </c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</row>
    <row r="24" spans="1:26" x14ac:dyDescent="0.25">
      <c r="A24" s="1"/>
      <c r="B24" s="142"/>
      <c r="C24" s="142"/>
      <c r="D24" s="142"/>
      <c r="E24" s="141"/>
      <c r="F24" s="141"/>
    </row>
    <row r="25" spans="1:26" x14ac:dyDescent="0.25">
      <c r="A25" s="1"/>
      <c r="B25" s="142"/>
      <c r="C25" s="142"/>
      <c r="D25" s="142"/>
      <c r="E25" s="141"/>
      <c r="F25" s="141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6"/>
  <sheetViews>
    <sheetView workbookViewId="0">
      <pane ySplit="8" topLeftCell="A9" activePane="bottomLeft" state="frozen"/>
      <selection pane="bottomLeft" activeCell="G72" sqref="G11:G72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4" t="s">
        <v>27</v>
      </c>
      <c r="C1" s="215"/>
      <c r="D1" s="215"/>
      <c r="E1" s="215"/>
      <c r="F1" s="215"/>
      <c r="G1" s="215"/>
      <c r="H1" s="216"/>
      <c r="I1" s="159" t="s">
        <v>24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4" t="s">
        <v>28</v>
      </c>
      <c r="C2" s="215"/>
      <c r="D2" s="215"/>
      <c r="E2" s="215"/>
      <c r="F2" s="215"/>
      <c r="G2" s="215"/>
      <c r="H2" s="216"/>
      <c r="I2" s="159" t="s">
        <v>22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4" t="s">
        <v>29</v>
      </c>
      <c r="C3" s="215"/>
      <c r="D3" s="215"/>
      <c r="E3" s="215"/>
      <c r="F3" s="215"/>
      <c r="G3" s="215"/>
      <c r="H3" s="216"/>
      <c r="I3" s="159" t="s">
        <v>68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925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1"/>
      <c r="B7" s="12" t="s">
        <v>69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S7" s="11"/>
      <c r="V7" s="162"/>
    </row>
    <row r="8" spans="1:26" ht="15.75" x14ac:dyDescent="0.25">
      <c r="A8" s="161" t="s">
        <v>94</v>
      </c>
      <c r="B8" s="161" t="s">
        <v>95</v>
      </c>
      <c r="C8" s="161" t="s">
        <v>96</v>
      </c>
      <c r="D8" s="161" t="s">
        <v>97</v>
      </c>
      <c r="E8" s="161" t="s">
        <v>98</v>
      </c>
      <c r="F8" s="161" t="s">
        <v>99</v>
      </c>
      <c r="G8" s="161" t="s">
        <v>100</v>
      </c>
      <c r="H8" s="161" t="s">
        <v>60</v>
      </c>
      <c r="I8" s="161" t="s">
        <v>101</v>
      </c>
      <c r="J8" s="161"/>
      <c r="K8" s="161"/>
      <c r="L8" s="161"/>
      <c r="M8" s="161"/>
      <c r="N8" s="161"/>
      <c r="O8" s="161"/>
      <c r="P8" s="161" t="s">
        <v>102</v>
      </c>
      <c r="Q8" s="155"/>
      <c r="R8" s="155"/>
      <c r="S8" s="161" t="s">
        <v>103</v>
      </c>
      <c r="T8" s="157"/>
      <c r="U8" s="157"/>
      <c r="V8" s="163" t="s">
        <v>104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70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71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106</v>
      </c>
      <c r="C11" s="172" t="s">
        <v>107</v>
      </c>
      <c r="D11" s="168" t="s">
        <v>108</v>
      </c>
      <c r="E11" s="168" t="s">
        <v>109</v>
      </c>
      <c r="F11" s="169">
        <v>7.56</v>
      </c>
      <c r="G11" s="170"/>
      <c r="H11" s="170"/>
      <c r="I11" s="170">
        <f t="shared" ref="I11:I22" si="0">ROUND(F11*(G11+H11),2)</f>
        <v>0</v>
      </c>
      <c r="J11" s="168">
        <f t="shared" ref="J11:J22" si="1">ROUND(F11*(N11),2)</f>
        <v>422.98</v>
      </c>
      <c r="K11" s="1">
        <f t="shared" ref="K11:K22" si="2">ROUND(F11*(O11),2)</f>
        <v>0</v>
      </c>
      <c r="L11" s="1">
        <f t="shared" ref="L11:L22" si="3">ROUND(F11*(G11),2)</f>
        <v>0</v>
      </c>
      <c r="M11" s="1"/>
      <c r="N11" s="1">
        <v>55.95</v>
      </c>
      <c r="O11" s="1"/>
      <c r="P11" s="160"/>
      <c r="Q11" s="173"/>
      <c r="R11" s="173"/>
      <c r="S11" s="149"/>
      <c r="V11" s="174"/>
      <c r="Z11">
        <v>0</v>
      </c>
    </row>
    <row r="12" spans="1:26" ht="24.95" customHeight="1" x14ac:dyDescent="0.25">
      <c r="A12" s="171"/>
      <c r="B12" s="168" t="s">
        <v>106</v>
      </c>
      <c r="C12" s="172" t="s">
        <v>110</v>
      </c>
      <c r="D12" s="168" t="s">
        <v>111</v>
      </c>
      <c r="E12" s="168" t="s">
        <v>109</v>
      </c>
      <c r="F12" s="169">
        <v>7.56</v>
      </c>
      <c r="G12" s="170"/>
      <c r="H12" s="170"/>
      <c r="I12" s="170">
        <f t="shared" si="0"/>
        <v>0</v>
      </c>
      <c r="J12" s="168">
        <f t="shared" si="1"/>
        <v>11.87</v>
      </c>
      <c r="K12" s="1">
        <f t="shared" si="2"/>
        <v>0</v>
      </c>
      <c r="L12" s="1">
        <f t="shared" si="3"/>
        <v>0</v>
      </c>
      <c r="M12" s="1"/>
      <c r="N12" s="1">
        <v>1.5699999999999998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106</v>
      </c>
      <c r="C13" s="172" t="s">
        <v>112</v>
      </c>
      <c r="D13" s="168" t="s">
        <v>113</v>
      </c>
      <c r="E13" s="168" t="s">
        <v>109</v>
      </c>
      <c r="F13" s="169">
        <v>7.56</v>
      </c>
      <c r="G13" s="170"/>
      <c r="H13" s="170"/>
      <c r="I13" s="170">
        <f t="shared" si="0"/>
        <v>0</v>
      </c>
      <c r="J13" s="168">
        <f t="shared" si="1"/>
        <v>30.24</v>
      </c>
      <c r="K13" s="1">
        <f t="shared" si="2"/>
        <v>0</v>
      </c>
      <c r="L13" s="1">
        <f t="shared" si="3"/>
        <v>0</v>
      </c>
      <c r="M13" s="1"/>
      <c r="N13" s="1">
        <v>4</v>
      </c>
      <c r="O13" s="1"/>
      <c r="P13" s="160"/>
      <c r="Q13" s="173"/>
      <c r="R13" s="173"/>
      <c r="S13" s="149"/>
      <c r="V13" s="174"/>
      <c r="Z13">
        <v>0</v>
      </c>
    </row>
    <row r="14" spans="1:26" ht="35.1" customHeight="1" x14ac:dyDescent="0.25">
      <c r="A14" s="171"/>
      <c r="B14" s="168" t="s">
        <v>106</v>
      </c>
      <c r="C14" s="172" t="s">
        <v>114</v>
      </c>
      <c r="D14" s="168" t="s">
        <v>115</v>
      </c>
      <c r="E14" s="168" t="s">
        <v>109</v>
      </c>
      <c r="F14" s="169">
        <v>22.68</v>
      </c>
      <c r="G14" s="170"/>
      <c r="H14" s="170"/>
      <c r="I14" s="170">
        <f t="shared" si="0"/>
        <v>0</v>
      </c>
      <c r="J14" s="168">
        <f t="shared" si="1"/>
        <v>9.07</v>
      </c>
      <c r="K14" s="1">
        <f t="shared" si="2"/>
        <v>0</v>
      </c>
      <c r="L14" s="1">
        <f t="shared" si="3"/>
        <v>0</v>
      </c>
      <c r="M14" s="1"/>
      <c r="N14" s="1">
        <v>0.4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106</v>
      </c>
      <c r="C15" s="172" t="s">
        <v>926</v>
      </c>
      <c r="D15" s="168" t="s">
        <v>927</v>
      </c>
      <c r="E15" s="168" t="s">
        <v>109</v>
      </c>
      <c r="F15" s="169">
        <v>7.56</v>
      </c>
      <c r="G15" s="170"/>
      <c r="H15" s="170"/>
      <c r="I15" s="170">
        <f t="shared" si="0"/>
        <v>0</v>
      </c>
      <c r="J15" s="168">
        <f t="shared" si="1"/>
        <v>52.62</v>
      </c>
      <c r="K15" s="1">
        <f t="shared" si="2"/>
        <v>0</v>
      </c>
      <c r="L15" s="1">
        <f t="shared" si="3"/>
        <v>0</v>
      </c>
      <c r="M15" s="1"/>
      <c r="N15" s="1">
        <v>6.96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106</v>
      </c>
      <c r="C16" s="172" t="s">
        <v>116</v>
      </c>
      <c r="D16" s="168" t="s">
        <v>117</v>
      </c>
      <c r="E16" s="168" t="s">
        <v>109</v>
      </c>
      <c r="F16" s="169">
        <v>7.56</v>
      </c>
      <c r="G16" s="170"/>
      <c r="H16" s="170"/>
      <c r="I16" s="170">
        <f t="shared" si="0"/>
        <v>0</v>
      </c>
      <c r="J16" s="168">
        <f t="shared" si="1"/>
        <v>6.96</v>
      </c>
      <c r="K16" s="1">
        <f t="shared" si="2"/>
        <v>0</v>
      </c>
      <c r="L16" s="1">
        <f t="shared" si="3"/>
        <v>0</v>
      </c>
      <c r="M16" s="1"/>
      <c r="N16" s="1">
        <v>0.92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106</v>
      </c>
      <c r="C17" s="172" t="s">
        <v>118</v>
      </c>
      <c r="D17" s="168" t="s">
        <v>119</v>
      </c>
      <c r="E17" s="168" t="s">
        <v>120</v>
      </c>
      <c r="F17" s="169">
        <v>12.852</v>
      </c>
      <c r="G17" s="170"/>
      <c r="H17" s="170"/>
      <c r="I17" s="170">
        <f t="shared" si="0"/>
        <v>0</v>
      </c>
      <c r="J17" s="168">
        <f t="shared" si="1"/>
        <v>141.37</v>
      </c>
      <c r="K17" s="1">
        <f t="shared" si="2"/>
        <v>0</v>
      </c>
      <c r="L17" s="1">
        <f t="shared" si="3"/>
        <v>0</v>
      </c>
      <c r="M17" s="1"/>
      <c r="N17" s="1">
        <v>11</v>
      </c>
      <c r="O17" s="1"/>
      <c r="P17" s="160"/>
      <c r="Q17" s="173"/>
      <c r="R17" s="173"/>
      <c r="S17" s="149"/>
      <c r="V17" s="174"/>
      <c r="Z17">
        <v>0</v>
      </c>
    </row>
    <row r="18" spans="1:26" ht="24.95" customHeight="1" x14ac:dyDescent="0.25">
      <c r="A18" s="171"/>
      <c r="B18" s="168" t="s">
        <v>121</v>
      </c>
      <c r="C18" s="172" t="s">
        <v>122</v>
      </c>
      <c r="D18" s="168" t="s">
        <v>123</v>
      </c>
      <c r="E18" s="168" t="s">
        <v>124</v>
      </c>
      <c r="F18" s="169">
        <v>165.3</v>
      </c>
      <c r="G18" s="170"/>
      <c r="H18" s="170"/>
      <c r="I18" s="170">
        <f t="shared" si="0"/>
        <v>0</v>
      </c>
      <c r="J18" s="168">
        <f t="shared" si="1"/>
        <v>429.78</v>
      </c>
      <c r="K18" s="1">
        <f t="shared" si="2"/>
        <v>0</v>
      </c>
      <c r="L18" s="1">
        <f t="shared" si="3"/>
        <v>0</v>
      </c>
      <c r="M18" s="1"/>
      <c r="N18" s="1">
        <v>2.6</v>
      </c>
      <c r="O18" s="1"/>
      <c r="P18" s="160"/>
      <c r="Q18" s="173"/>
      <c r="R18" s="173"/>
      <c r="S18" s="149"/>
      <c r="V18" s="174"/>
      <c r="Z18">
        <v>0</v>
      </c>
    </row>
    <row r="19" spans="1:26" ht="24.95" customHeight="1" x14ac:dyDescent="0.25">
      <c r="A19" s="171"/>
      <c r="B19" s="168" t="s">
        <v>121</v>
      </c>
      <c r="C19" s="172" t="s">
        <v>928</v>
      </c>
      <c r="D19" s="168" t="s">
        <v>929</v>
      </c>
      <c r="E19" s="168" t="s">
        <v>124</v>
      </c>
      <c r="F19" s="169">
        <v>165.3</v>
      </c>
      <c r="G19" s="170"/>
      <c r="H19" s="170"/>
      <c r="I19" s="170">
        <f t="shared" si="0"/>
        <v>0</v>
      </c>
      <c r="J19" s="168">
        <f t="shared" si="1"/>
        <v>646.32000000000005</v>
      </c>
      <c r="K19" s="1">
        <f t="shared" si="2"/>
        <v>0</v>
      </c>
      <c r="L19" s="1">
        <f t="shared" si="3"/>
        <v>0</v>
      </c>
      <c r="M19" s="1"/>
      <c r="N19" s="1">
        <v>3.91</v>
      </c>
      <c r="O19" s="1"/>
      <c r="P19" s="160"/>
      <c r="Q19" s="173"/>
      <c r="R19" s="173"/>
      <c r="S19" s="149"/>
      <c r="V19" s="174"/>
      <c r="Z19">
        <v>0</v>
      </c>
    </row>
    <row r="20" spans="1:26" ht="24.95" customHeight="1" x14ac:dyDescent="0.25">
      <c r="A20" s="171"/>
      <c r="B20" s="168" t="s">
        <v>930</v>
      </c>
      <c r="C20" s="172" t="s">
        <v>931</v>
      </c>
      <c r="D20" s="168" t="s">
        <v>932</v>
      </c>
      <c r="E20" s="168" t="s">
        <v>124</v>
      </c>
      <c r="F20" s="169">
        <v>37.909999999999997</v>
      </c>
      <c r="G20" s="170"/>
      <c r="H20" s="170"/>
      <c r="I20" s="170">
        <f t="shared" si="0"/>
        <v>0</v>
      </c>
      <c r="J20" s="168">
        <f t="shared" si="1"/>
        <v>97.05</v>
      </c>
      <c r="K20" s="1">
        <f t="shared" si="2"/>
        <v>0</v>
      </c>
      <c r="L20" s="1">
        <f t="shared" si="3"/>
        <v>0</v>
      </c>
      <c r="M20" s="1"/>
      <c r="N20" s="1">
        <v>2.56</v>
      </c>
      <c r="O20" s="1"/>
      <c r="P20" s="160"/>
      <c r="Q20" s="173"/>
      <c r="R20" s="173"/>
      <c r="S20" s="149"/>
      <c r="V20" s="174"/>
      <c r="Z20">
        <v>0</v>
      </c>
    </row>
    <row r="21" spans="1:26" ht="24.95" customHeight="1" x14ac:dyDescent="0.25">
      <c r="A21" s="171"/>
      <c r="B21" s="168" t="s">
        <v>142</v>
      </c>
      <c r="C21" s="172" t="s">
        <v>933</v>
      </c>
      <c r="D21" s="168" t="s">
        <v>934</v>
      </c>
      <c r="E21" s="168" t="s">
        <v>124</v>
      </c>
      <c r="F21" s="169">
        <v>452.4</v>
      </c>
      <c r="G21" s="170"/>
      <c r="H21" s="170"/>
      <c r="I21" s="170">
        <f t="shared" si="0"/>
        <v>0</v>
      </c>
      <c r="J21" s="168">
        <f t="shared" si="1"/>
        <v>6252.17</v>
      </c>
      <c r="K21" s="1">
        <f t="shared" si="2"/>
        <v>0</v>
      </c>
      <c r="L21" s="1">
        <f t="shared" si="3"/>
        <v>0</v>
      </c>
      <c r="M21" s="1"/>
      <c r="N21" s="1">
        <v>13.82</v>
      </c>
      <c r="O21" s="1"/>
      <c r="P21" s="160"/>
      <c r="Q21" s="173"/>
      <c r="R21" s="173"/>
      <c r="S21" s="149"/>
      <c r="V21" s="174"/>
      <c r="Z21">
        <v>0</v>
      </c>
    </row>
    <row r="22" spans="1:26" ht="24.95" customHeight="1" x14ac:dyDescent="0.25">
      <c r="A22" s="171"/>
      <c r="B22" s="168" t="s">
        <v>145</v>
      </c>
      <c r="C22" s="172" t="s">
        <v>935</v>
      </c>
      <c r="D22" s="168" t="s">
        <v>936</v>
      </c>
      <c r="E22" s="168" t="s">
        <v>382</v>
      </c>
      <c r="F22" s="169">
        <v>5</v>
      </c>
      <c r="G22" s="170"/>
      <c r="H22" s="170"/>
      <c r="I22" s="170">
        <f t="shared" si="0"/>
        <v>0</v>
      </c>
      <c r="J22" s="168">
        <f t="shared" si="1"/>
        <v>45.2</v>
      </c>
      <c r="K22" s="1">
        <f t="shared" si="2"/>
        <v>0</v>
      </c>
      <c r="L22" s="1">
        <f t="shared" si="3"/>
        <v>0</v>
      </c>
      <c r="M22" s="1"/>
      <c r="N22" s="1">
        <v>9.0399999999999991</v>
      </c>
      <c r="O22" s="1"/>
      <c r="P22" s="160"/>
      <c r="Q22" s="173"/>
      <c r="R22" s="173"/>
      <c r="S22" s="149"/>
      <c r="V22" s="174"/>
      <c r="Z22">
        <v>0</v>
      </c>
    </row>
    <row r="23" spans="1:26" x14ac:dyDescent="0.25">
      <c r="A23" s="149"/>
      <c r="B23" s="149"/>
      <c r="C23" s="149"/>
      <c r="D23" s="149" t="s">
        <v>71</v>
      </c>
      <c r="E23" s="149"/>
      <c r="F23" s="167"/>
      <c r="G23" s="152"/>
      <c r="H23" s="152">
        <f>ROUND((SUM(M10:M22))/1,2)</f>
        <v>0</v>
      </c>
      <c r="I23" s="152">
        <f>ROUND((SUM(I10:I22))/1,2)</f>
        <v>0</v>
      </c>
      <c r="J23" s="149"/>
      <c r="K23" s="149"/>
      <c r="L23" s="149">
        <f>ROUND((SUM(L10:L22))/1,2)</f>
        <v>0</v>
      </c>
      <c r="M23" s="149">
        <f>ROUND((SUM(M10:M22))/1,2)</f>
        <v>0</v>
      </c>
      <c r="N23" s="149"/>
      <c r="O23" s="149"/>
      <c r="P23" s="175">
        <f>ROUND((SUM(P10:P22))/1,2)</f>
        <v>0</v>
      </c>
      <c r="Q23" s="146"/>
      <c r="R23" s="146"/>
      <c r="S23" s="175">
        <f>ROUND((SUM(S10:S22))/1,2)</f>
        <v>0</v>
      </c>
      <c r="T23" s="146"/>
      <c r="U23" s="146"/>
      <c r="V23" s="146"/>
      <c r="W23" s="146"/>
      <c r="X23" s="146"/>
      <c r="Y23" s="146"/>
      <c r="Z23" s="146"/>
    </row>
    <row r="24" spans="1:26" x14ac:dyDescent="0.25">
      <c r="A24" s="1"/>
      <c r="B24" s="1"/>
      <c r="C24" s="1"/>
      <c r="D24" s="1"/>
      <c r="E24" s="1"/>
      <c r="F24" s="160"/>
      <c r="G24" s="142"/>
      <c r="H24" s="142"/>
      <c r="I24" s="142"/>
      <c r="J24" s="1"/>
      <c r="K24" s="1"/>
      <c r="L24" s="1"/>
      <c r="M24" s="1"/>
      <c r="N24" s="1"/>
      <c r="O24" s="1"/>
      <c r="P24" s="1"/>
      <c r="S24" s="1"/>
    </row>
    <row r="25" spans="1:26" x14ac:dyDescent="0.25">
      <c r="A25" s="149"/>
      <c r="B25" s="149"/>
      <c r="C25" s="149"/>
      <c r="D25" s="149" t="s">
        <v>72</v>
      </c>
      <c r="E25" s="149"/>
      <c r="F25" s="167"/>
      <c r="G25" s="150"/>
      <c r="H25" s="150"/>
      <c r="I25" s="150"/>
      <c r="J25" s="149"/>
      <c r="K25" s="149"/>
      <c r="L25" s="149"/>
      <c r="M25" s="149"/>
      <c r="N25" s="149"/>
      <c r="O25" s="149"/>
      <c r="P25" s="149"/>
      <c r="Q25" s="146"/>
      <c r="R25" s="146"/>
      <c r="S25" s="149"/>
      <c r="T25" s="146"/>
      <c r="U25" s="146"/>
      <c r="V25" s="146"/>
      <c r="W25" s="146"/>
      <c r="X25" s="146"/>
      <c r="Y25" s="146"/>
      <c r="Z25" s="146"/>
    </row>
    <row r="26" spans="1:26" ht="24.95" customHeight="1" x14ac:dyDescent="0.25">
      <c r="A26" s="171"/>
      <c r="B26" s="168" t="s">
        <v>125</v>
      </c>
      <c r="C26" s="172" t="s">
        <v>126</v>
      </c>
      <c r="D26" s="168" t="s">
        <v>127</v>
      </c>
      <c r="E26" s="168" t="s">
        <v>109</v>
      </c>
      <c r="F26" s="169">
        <v>11.76</v>
      </c>
      <c r="G26" s="170"/>
      <c r="H26" s="170"/>
      <c r="I26" s="170">
        <f>ROUND(F26*(G26+H26),2)</f>
        <v>0</v>
      </c>
      <c r="J26" s="168">
        <f>ROUND(F26*(N26),2)</f>
        <v>1060.28</v>
      </c>
      <c r="K26" s="1">
        <f>ROUND(F26*(O26),2)</f>
        <v>0</v>
      </c>
      <c r="L26" s="1">
        <f>ROUND(F26*(G26),2)</f>
        <v>0</v>
      </c>
      <c r="M26" s="1"/>
      <c r="N26" s="1">
        <v>90.16</v>
      </c>
      <c r="O26" s="1"/>
      <c r="P26" s="167">
        <v>2.4178999999999999</v>
      </c>
      <c r="Q26" s="173"/>
      <c r="R26" s="173">
        <v>2.4178999999999999</v>
      </c>
      <c r="S26" s="149">
        <f>ROUND(F26*(R26),3)</f>
        <v>28.434999999999999</v>
      </c>
      <c r="V26" s="174"/>
      <c r="Z26">
        <v>0</v>
      </c>
    </row>
    <row r="27" spans="1:26" ht="24.95" customHeight="1" x14ac:dyDescent="0.25">
      <c r="A27" s="171"/>
      <c r="B27" s="168" t="s">
        <v>125</v>
      </c>
      <c r="C27" s="172" t="s">
        <v>937</v>
      </c>
      <c r="D27" s="168" t="s">
        <v>938</v>
      </c>
      <c r="E27" s="168" t="s">
        <v>120</v>
      </c>
      <c r="F27" s="169">
        <v>0.41099999999999998</v>
      </c>
      <c r="G27" s="170"/>
      <c r="H27" s="170"/>
      <c r="I27" s="170">
        <f>ROUND(F27*(G27+H27),2)</f>
        <v>0</v>
      </c>
      <c r="J27" s="168">
        <f>ROUND(F27*(N27),2)</f>
        <v>551.66999999999996</v>
      </c>
      <c r="K27" s="1">
        <f>ROUND(F27*(O27),2)</f>
        <v>0</v>
      </c>
      <c r="L27" s="1">
        <f>ROUND(F27*(G27),2)</f>
        <v>0</v>
      </c>
      <c r="M27" s="1"/>
      <c r="N27" s="1">
        <v>1342.26</v>
      </c>
      <c r="O27" s="1"/>
      <c r="P27" s="167">
        <v>1.202961408</v>
      </c>
      <c r="Q27" s="173"/>
      <c r="R27" s="173">
        <v>1.202961408</v>
      </c>
      <c r="S27" s="149">
        <f>ROUND(F27*(R27),3)</f>
        <v>0.49399999999999999</v>
      </c>
      <c r="V27" s="174"/>
      <c r="Z27">
        <v>0</v>
      </c>
    </row>
    <row r="28" spans="1:26" ht="24.95" customHeight="1" x14ac:dyDescent="0.25">
      <c r="A28" s="171"/>
      <c r="B28" s="168" t="s">
        <v>125</v>
      </c>
      <c r="C28" s="172" t="s">
        <v>128</v>
      </c>
      <c r="D28" s="168" t="s">
        <v>129</v>
      </c>
      <c r="E28" s="168" t="s">
        <v>124</v>
      </c>
      <c r="F28" s="169">
        <v>35.4</v>
      </c>
      <c r="G28" s="170"/>
      <c r="H28" s="170"/>
      <c r="I28" s="170">
        <f>ROUND(F28*(G28+H28),2)</f>
        <v>0</v>
      </c>
      <c r="J28" s="168">
        <f>ROUND(F28*(N28),2)</f>
        <v>646.76</v>
      </c>
      <c r="K28" s="1">
        <f>ROUND(F28*(O28),2)</f>
        <v>0</v>
      </c>
      <c r="L28" s="1">
        <f>ROUND(F28*(G28),2)</f>
        <v>0</v>
      </c>
      <c r="M28" s="1"/>
      <c r="N28" s="1">
        <v>18.27</v>
      </c>
      <c r="O28" s="1"/>
      <c r="P28" s="167">
        <v>4.0699999999999998E-3</v>
      </c>
      <c r="Q28" s="173"/>
      <c r="R28" s="173">
        <v>4.0699999999999998E-3</v>
      </c>
      <c r="S28" s="149">
        <f>ROUND(F28*(R28),3)</f>
        <v>0.14399999999999999</v>
      </c>
      <c r="V28" s="174"/>
      <c r="Z28">
        <v>0</v>
      </c>
    </row>
    <row r="29" spans="1:26" ht="24.95" customHeight="1" x14ac:dyDescent="0.25">
      <c r="A29" s="171"/>
      <c r="B29" s="168" t="s">
        <v>125</v>
      </c>
      <c r="C29" s="172" t="s">
        <v>130</v>
      </c>
      <c r="D29" s="168" t="s">
        <v>131</v>
      </c>
      <c r="E29" s="168" t="s">
        <v>124</v>
      </c>
      <c r="F29" s="169">
        <v>35.4</v>
      </c>
      <c r="G29" s="170"/>
      <c r="H29" s="170"/>
      <c r="I29" s="170">
        <f>ROUND(F29*(G29+H29),2)</f>
        <v>0</v>
      </c>
      <c r="J29" s="168">
        <f>ROUND(F29*(N29),2)</f>
        <v>216.65</v>
      </c>
      <c r="K29" s="1">
        <f>ROUND(F29*(O29),2)</f>
        <v>0</v>
      </c>
      <c r="L29" s="1">
        <f>ROUND(F29*(G29),2)</f>
        <v>0</v>
      </c>
      <c r="M29" s="1"/>
      <c r="N29" s="1">
        <v>6.12</v>
      </c>
      <c r="O29" s="1"/>
      <c r="P29" s="160"/>
      <c r="Q29" s="173"/>
      <c r="R29" s="173"/>
      <c r="S29" s="149"/>
      <c r="V29" s="174"/>
      <c r="Z29">
        <v>0</v>
      </c>
    </row>
    <row r="30" spans="1:26" x14ac:dyDescent="0.25">
      <c r="A30" s="149"/>
      <c r="B30" s="149"/>
      <c r="C30" s="149"/>
      <c r="D30" s="149" t="s">
        <v>72</v>
      </c>
      <c r="E30" s="149"/>
      <c r="F30" s="167"/>
      <c r="G30" s="152"/>
      <c r="H30" s="152">
        <f>ROUND((SUM(M25:M29))/1,2)</f>
        <v>0</v>
      </c>
      <c r="I30" s="152">
        <f>ROUND((SUM(I25:I29))/1,2)</f>
        <v>0</v>
      </c>
      <c r="J30" s="149"/>
      <c r="K30" s="149"/>
      <c r="L30" s="149">
        <f>ROUND((SUM(L25:L29))/1,2)</f>
        <v>0</v>
      </c>
      <c r="M30" s="149">
        <f>ROUND((SUM(M25:M29))/1,2)</f>
        <v>0</v>
      </c>
      <c r="N30" s="149"/>
      <c r="O30" s="149"/>
      <c r="P30" s="175">
        <f>ROUND((SUM(P25:P29))/1,2)</f>
        <v>3.62</v>
      </c>
      <c r="Q30" s="146"/>
      <c r="R30" s="146"/>
      <c r="S30" s="175">
        <f>ROUND((SUM(S25:S29))/1,2)</f>
        <v>29.07</v>
      </c>
      <c r="T30" s="146"/>
      <c r="U30" s="146"/>
      <c r="V30" s="146"/>
      <c r="W30" s="146"/>
      <c r="X30" s="146"/>
      <c r="Y30" s="146"/>
      <c r="Z30" s="146"/>
    </row>
    <row r="31" spans="1:26" x14ac:dyDescent="0.25">
      <c r="A31" s="1"/>
      <c r="B31" s="1"/>
      <c r="C31" s="1"/>
      <c r="D31" s="1"/>
      <c r="E31" s="1"/>
      <c r="F31" s="160"/>
      <c r="G31" s="142"/>
      <c r="H31" s="142"/>
      <c r="I31" s="142"/>
      <c r="J31" s="1"/>
      <c r="K31" s="1"/>
      <c r="L31" s="1"/>
      <c r="M31" s="1"/>
      <c r="N31" s="1"/>
      <c r="O31" s="1"/>
      <c r="P31" s="1"/>
      <c r="S31" s="1"/>
    </row>
    <row r="32" spans="1:26" x14ac:dyDescent="0.25">
      <c r="A32" s="149"/>
      <c r="B32" s="149"/>
      <c r="C32" s="149"/>
      <c r="D32" s="149" t="s">
        <v>73</v>
      </c>
      <c r="E32" s="149"/>
      <c r="F32" s="167"/>
      <c r="G32" s="150"/>
      <c r="H32" s="150"/>
      <c r="I32" s="150"/>
      <c r="J32" s="149"/>
      <c r="K32" s="149"/>
      <c r="L32" s="149"/>
      <c r="M32" s="149"/>
      <c r="N32" s="149"/>
      <c r="O32" s="149"/>
      <c r="P32" s="149"/>
      <c r="Q32" s="146"/>
      <c r="R32" s="146"/>
      <c r="S32" s="149"/>
      <c r="T32" s="146"/>
      <c r="U32" s="146"/>
      <c r="V32" s="146"/>
      <c r="W32" s="146"/>
      <c r="X32" s="146"/>
      <c r="Y32" s="146"/>
      <c r="Z32" s="146"/>
    </row>
    <row r="33" spans="1:26" ht="24.95" customHeight="1" x14ac:dyDescent="0.25">
      <c r="A33" s="171"/>
      <c r="B33" s="168" t="s">
        <v>142</v>
      </c>
      <c r="C33" s="172" t="s">
        <v>939</v>
      </c>
      <c r="D33" s="168" t="s">
        <v>940</v>
      </c>
      <c r="E33" s="168" t="s">
        <v>124</v>
      </c>
      <c r="F33" s="169">
        <v>59.472000000000001</v>
      </c>
      <c r="G33" s="170"/>
      <c r="H33" s="170"/>
      <c r="I33" s="170">
        <f>ROUND(F33*(G33+H33),2)</f>
        <v>0</v>
      </c>
      <c r="J33" s="168">
        <f>ROUND(F33*(N33),2)</f>
        <v>868.89</v>
      </c>
      <c r="K33" s="1">
        <f>ROUND(F33*(O33),2)</f>
        <v>0</v>
      </c>
      <c r="L33" s="1">
        <f>ROUND(F33*(G33),2)</f>
        <v>0</v>
      </c>
      <c r="M33" s="1"/>
      <c r="N33" s="1">
        <v>14.61</v>
      </c>
      <c r="O33" s="1"/>
      <c r="P33" s="160"/>
      <c r="Q33" s="173"/>
      <c r="R33" s="173"/>
      <c r="S33" s="149"/>
      <c r="V33" s="174"/>
      <c r="Z33">
        <v>0</v>
      </c>
    </row>
    <row r="34" spans="1:26" x14ac:dyDescent="0.25">
      <c r="A34" s="149"/>
      <c r="B34" s="149"/>
      <c r="C34" s="149"/>
      <c r="D34" s="149" t="s">
        <v>73</v>
      </c>
      <c r="E34" s="149"/>
      <c r="F34" s="167"/>
      <c r="G34" s="152"/>
      <c r="H34" s="152">
        <f>ROUND((SUM(M32:M33))/1,2)</f>
        <v>0</v>
      </c>
      <c r="I34" s="152">
        <f>ROUND((SUM(I32:I33))/1,2)</f>
        <v>0</v>
      </c>
      <c r="J34" s="149"/>
      <c r="K34" s="149"/>
      <c r="L34" s="149">
        <f>ROUND((SUM(L32:L33))/1,2)</f>
        <v>0</v>
      </c>
      <c r="M34" s="149">
        <f>ROUND((SUM(M32:M33))/1,2)</f>
        <v>0</v>
      </c>
      <c r="N34" s="149"/>
      <c r="O34" s="149"/>
      <c r="P34" s="175">
        <f>ROUND((SUM(P32:P33))/1,2)</f>
        <v>0</v>
      </c>
      <c r="Q34" s="146"/>
      <c r="R34" s="146"/>
      <c r="S34" s="175">
        <f>ROUND((SUM(S32:S33))/1,2)</f>
        <v>0</v>
      </c>
      <c r="T34" s="146"/>
      <c r="U34" s="146"/>
      <c r="V34" s="146"/>
      <c r="W34" s="146"/>
      <c r="X34" s="146"/>
      <c r="Y34" s="146"/>
      <c r="Z34" s="146"/>
    </row>
    <row r="35" spans="1:26" x14ac:dyDescent="0.25">
      <c r="A35" s="1"/>
      <c r="B35" s="1"/>
      <c r="C35" s="1"/>
      <c r="D35" s="1"/>
      <c r="E35" s="1"/>
      <c r="F35" s="160"/>
      <c r="G35" s="142"/>
      <c r="H35" s="142"/>
      <c r="I35" s="142"/>
      <c r="J35" s="1"/>
      <c r="K35" s="1"/>
      <c r="L35" s="1"/>
      <c r="M35" s="1"/>
      <c r="N35" s="1"/>
      <c r="O35" s="1"/>
      <c r="P35" s="1"/>
      <c r="S35" s="1"/>
    </row>
    <row r="36" spans="1:26" x14ac:dyDescent="0.25">
      <c r="A36" s="149"/>
      <c r="B36" s="149"/>
      <c r="C36" s="149"/>
      <c r="D36" s="149" t="s">
        <v>74</v>
      </c>
      <c r="E36" s="149"/>
      <c r="F36" s="167"/>
      <c r="G36" s="150"/>
      <c r="H36" s="150"/>
      <c r="I36" s="150"/>
      <c r="J36" s="149"/>
      <c r="K36" s="149"/>
      <c r="L36" s="149"/>
      <c r="M36" s="149"/>
      <c r="N36" s="149"/>
      <c r="O36" s="149"/>
      <c r="P36" s="149"/>
      <c r="Q36" s="146"/>
      <c r="R36" s="146"/>
      <c r="S36" s="149"/>
      <c r="T36" s="146"/>
      <c r="U36" s="146"/>
      <c r="V36" s="146"/>
      <c r="W36" s="146"/>
      <c r="X36" s="146"/>
      <c r="Y36" s="146"/>
      <c r="Z36" s="146"/>
    </row>
    <row r="37" spans="1:26" ht="24.95" customHeight="1" x14ac:dyDescent="0.25">
      <c r="A37" s="171"/>
      <c r="B37" s="168" t="s">
        <v>197</v>
      </c>
      <c r="C37" s="172" t="s">
        <v>941</v>
      </c>
      <c r="D37" s="168" t="s">
        <v>942</v>
      </c>
      <c r="E37" s="168" t="s">
        <v>124</v>
      </c>
      <c r="F37" s="169">
        <v>742</v>
      </c>
      <c r="G37" s="170"/>
      <c r="H37" s="170"/>
      <c r="I37" s="170">
        <f>ROUND(F37*(G37+H37),2)</f>
        <v>0</v>
      </c>
      <c r="J37" s="168">
        <f>ROUND(F37*(N37),2)</f>
        <v>823.62</v>
      </c>
      <c r="K37" s="1">
        <f>ROUND(F37*(O37),2)</f>
        <v>0</v>
      </c>
      <c r="L37" s="1">
        <f>ROUND(F37*(G37),2)</f>
        <v>0</v>
      </c>
      <c r="M37" s="1"/>
      <c r="N37" s="1">
        <v>1.1100000000000001</v>
      </c>
      <c r="O37" s="1"/>
      <c r="P37" s="167">
        <v>6.5199999999999998E-3</v>
      </c>
      <c r="Q37" s="173"/>
      <c r="R37" s="173">
        <v>6.5199999999999998E-3</v>
      </c>
      <c r="S37" s="149">
        <f>ROUND(F37*(R37),3)</f>
        <v>4.8380000000000001</v>
      </c>
      <c r="V37" s="174"/>
      <c r="Z37">
        <v>0</v>
      </c>
    </row>
    <row r="38" spans="1:26" ht="24.95" customHeight="1" x14ac:dyDescent="0.25">
      <c r="A38" s="171"/>
      <c r="B38" s="168" t="s">
        <v>142</v>
      </c>
      <c r="C38" s="172" t="s">
        <v>943</v>
      </c>
      <c r="D38" s="168" t="s">
        <v>944</v>
      </c>
      <c r="E38" s="168" t="s">
        <v>124</v>
      </c>
      <c r="F38" s="169">
        <v>296.8</v>
      </c>
      <c r="G38" s="170"/>
      <c r="H38" s="170"/>
      <c r="I38" s="170">
        <f>ROUND(F38*(G38+H38),2)</f>
        <v>0</v>
      </c>
      <c r="J38" s="168">
        <f>ROUND(F38*(N38),2)</f>
        <v>4766.6099999999997</v>
      </c>
      <c r="K38" s="1">
        <f>ROUND(F38*(O38),2)</f>
        <v>0</v>
      </c>
      <c r="L38" s="1">
        <f>ROUND(F38*(G38),2)</f>
        <v>0</v>
      </c>
      <c r="M38" s="1"/>
      <c r="N38" s="1">
        <v>16.059999999999999</v>
      </c>
      <c r="O38" s="1"/>
      <c r="P38" s="160"/>
      <c r="Q38" s="173"/>
      <c r="R38" s="173"/>
      <c r="S38" s="149"/>
      <c r="V38" s="174"/>
      <c r="Z38">
        <v>0</v>
      </c>
    </row>
    <row r="39" spans="1:26" ht="35.1" customHeight="1" x14ac:dyDescent="0.25">
      <c r="A39" s="171"/>
      <c r="B39" s="168" t="s">
        <v>142</v>
      </c>
      <c r="C39" s="172" t="s">
        <v>945</v>
      </c>
      <c r="D39" s="168" t="s">
        <v>946</v>
      </c>
      <c r="E39" s="168" t="s">
        <v>124</v>
      </c>
      <c r="F39" s="169">
        <v>742</v>
      </c>
      <c r="G39" s="170"/>
      <c r="H39" s="170"/>
      <c r="I39" s="170">
        <f>ROUND(F39*(G39+H39),2)</f>
        <v>0</v>
      </c>
      <c r="J39" s="168">
        <f>ROUND(F39*(N39),2)</f>
        <v>10239.6</v>
      </c>
      <c r="K39" s="1">
        <f>ROUND(F39*(O39),2)</f>
        <v>0</v>
      </c>
      <c r="L39" s="1">
        <f>ROUND(F39*(G39),2)</f>
        <v>0</v>
      </c>
      <c r="M39" s="1"/>
      <c r="N39" s="1">
        <v>13.8</v>
      </c>
      <c r="O39" s="1"/>
      <c r="P39" s="160"/>
      <c r="Q39" s="173"/>
      <c r="R39" s="173"/>
      <c r="S39" s="149"/>
      <c r="V39" s="174"/>
      <c r="Z39">
        <v>0</v>
      </c>
    </row>
    <row r="40" spans="1:26" x14ac:dyDescent="0.25">
      <c r="A40" s="149"/>
      <c r="B40" s="149"/>
      <c r="C40" s="149"/>
      <c r="D40" s="149" t="s">
        <v>74</v>
      </c>
      <c r="E40" s="149"/>
      <c r="F40" s="167"/>
      <c r="G40" s="152"/>
      <c r="H40" s="152">
        <f>ROUND((SUM(M36:M39))/1,2)</f>
        <v>0</v>
      </c>
      <c r="I40" s="152">
        <f>ROUND((SUM(I36:I39))/1,2)</f>
        <v>0</v>
      </c>
      <c r="J40" s="149"/>
      <c r="K40" s="149"/>
      <c r="L40" s="149">
        <f>ROUND((SUM(L36:L39))/1,2)</f>
        <v>0</v>
      </c>
      <c r="M40" s="149">
        <f>ROUND((SUM(M36:M39))/1,2)</f>
        <v>0</v>
      </c>
      <c r="N40" s="149"/>
      <c r="O40" s="149"/>
      <c r="P40" s="175">
        <f>ROUND((SUM(P36:P39))/1,2)</f>
        <v>0.01</v>
      </c>
      <c r="Q40" s="146"/>
      <c r="R40" s="146"/>
      <c r="S40" s="175">
        <f>ROUND((SUM(S36:S39))/1,2)</f>
        <v>4.84</v>
      </c>
      <c r="T40" s="146"/>
      <c r="U40" s="146"/>
      <c r="V40" s="146"/>
      <c r="W40" s="146"/>
      <c r="X40" s="146"/>
      <c r="Y40" s="146"/>
      <c r="Z40" s="146"/>
    </row>
    <row r="41" spans="1:26" x14ac:dyDescent="0.25">
      <c r="A41" s="1"/>
      <c r="B41" s="1"/>
      <c r="C41" s="1"/>
      <c r="D41" s="1"/>
      <c r="E41" s="1"/>
      <c r="F41" s="160"/>
      <c r="G41" s="142"/>
      <c r="H41" s="142"/>
      <c r="I41" s="142"/>
      <c r="J41" s="1"/>
      <c r="K41" s="1"/>
      <c r="L41" s="1"/>
      <c r="M41" s="1"/>
      <c r="N41" s="1"/>
      <c r="O41" s="1"/>
      <c r="P41" s="1"/>
      <c r="S41" s="1"/>
    </row>
    <row r="42" spans="1:26" x14ac:dyDescent="0.25">
      <c r="A42" s="149"/>
      <c r="B42" s="149"/>
      <c r="C42" s="149"/>
      <c r="D42" s="149" t="s">
        <v>76</v>
      </c>
      <c r="E42" s="149"/>
      <c r="F42" s="167"/>
      <c r="G42" s="150"/>
      <c r="H42" s="150"/>
      <c r="I42" s="150"/>
      <c r="J42" s="149"/>
      <c r="K42" s="149"/>
      <c r="L42" s="149"/>
      <c r="M42" s="149"/>
      <c r="N42" s="149"/>
      <c r="O42" s="149"/>
      <c r="P42" s="149"/>
      <c r="Q42" s="146"/>
      <c r="R42" s="146"/>
      <c r="S42" s="149"/>
      <c r="T42" s="146"/>
      <c r="U42" s="146"/>
      <c r="V42" s="146"/>
      <c r="W42" s="146"/>
      <c r="X42" s="146"/>
      <c r="Y42" s="146"/>
      <c r="Z42" s="146"/>
    </row>
    <row r="43" spans="1:26" ht="24.95" customHeight="1" x14ac:dyDescent="0.25">
      <c r="A43" s="171"/>
      <c r="B43" s="168" t="s">
        <v>175</v>
      </c>
      <c r="C43" s="172" t="s">
        <v>182</v>
      </c>
      <c r="D43" s="168" t="s">
        <v>183</v>
      </c>
      <c r="E43" s="168" t="s">
        <v>120</v>
      </c>
      <c r="F43" s="169">
        <v>197.87</v>
      </c>
      <c r="G43" s="170"/>
      <c r="H43" s="170"/>
      <c r="I43" s="170">
        <f t="shared" ref="I43:I58" si="4">ROUND(F43*(G43+H43),2)</f>
        <v>0</v>
      </c>
      <c r="J43" s="168">
        <f t="shared" ref="J43:J58" si="5">ROUND(F43*(N43),2)</f>
        <v>2439.7399999999998</v>
      </c>
      <c r="K43" s="1">
        <f t="shared" ref="K43:K58" si="6">ROUND(F43*(O43),2)</f>
        <v>0</v>
      </c>
      <c r="L43" s="1">
        <f t="shared" ref="L43:L58" si="7">ROUND(F43*(G43),2)</f>
        <v>0</v>
      </c>
      <c r="M43" s="1"/>
      <c r="N43" s="1">
        <v>12.33</v>
      </c>
      <c r="O43" s="1"/>
      <c r="P43" s="160"/>
      <c r="Q43" s="173"/>
      <c r="R43" s="173"/>
      <c r="S43" s="149"/>
      <c r="V43" s="174"/>
      <c r="Z43">
        <v>0</v>
      </c>
    </row>
    <row r="44" spans="1:26" ht="24.95" customHeight="1" x14ac:dyDescent="0.25">
      <c r="A44" s="171"/>
      <c r="B44" s="168" t="s">
        <v>175</v>
      </c>
      <c r="C44" s="172" t="s">
        <v>184</v>
      </c>
      <c r="D44" s="168" t="s">
        <v>185</v>
      </c>
      <c r="E44" s="168" t="s">
        <v>120</v>
      </c>
      <c r="F44" s="169">
        <v>197.87</v>
      </c>
      <c r="G44" s="170"/>
      <c r="H44" s="170"/>
      <c r="I44" s="170">
        <f t="shared" si="4"/>
        <v>0</v>
      </c>
      <c r="J44" s="168">
        <f t="shared" si="5"/>
        <v>77.17</v>
      </c>
      <c r="K44" s="1">
        <f t="shared" si="6"/>
        <v>0</v>
      </c>
      <c r="L44" s="1">
        <f t="shared" si="7"/>
        <v>0</v>
      </c>
      <c r="M44" s="1"/>
      <c r="N44" s="1">
        <v>0.39</v>
      </c>
      <c r="O44" s="1"/>
      <c r="P44" s="160"/>
      <c r="Q44" s="173"/>
      <c r="R44" s="173"/>
      <c r="S44" s="149"/>
      <c r="V44" s="174"/>
      <c r="Z44">
        <v>0</v>
      </c>
    </row>
    <row r="45" spans="1:26" ht="24.95" customHeight="1" x14ac:dyDescent="0.25">
      <c r="A45" s="171"/>
      <c r="B45" s="168" t="s">
        <v>175</v>
      </c>
      <c r="C45" s="172" t="s">
        <v>186</v>
      </c>
      <c r="D45" s="168" t="s">
        <v>187</v>
      </c>
      <c r="E45" s="168" t="s">
        <v>120</v>
      </c>
      <c r="F45" s="169">
        <v>197.87</v>
      </c>
      <c r="G45" s="170"/>
      <c r="H45" s="170"/>
      <c r="I45" s="170">
        <f t="shared" si="4"/>
        <v>0</v>
      </c>
      <c r="J45" s="168">
        <f t="shared" si="5"/>
        <v>1885.7</v>
      </c>
      <c r="K45" s="1">
        <f t="shared" si="6"/>
        <v>0</v>
      </c>
      <c r="L45" s="1">
        <f t="shared" si="7"/>
        <v>0</v>
      </c>
      <c r="M45" s="1"/>
      <c r="N45" s="1">
        <v>9.5299999999999994</v>
      </c>
      <c r="O45" s="1"/>
      <c r="P45" s="160"/>
      <c r="Q45" s="173"/>
      <c r="R45" s="173"/>
      <c r="S45" s="149"/>
      <c r="V45" s="174"/>
      <c r="Z45">
        <v>0</v>
      </c>
    </row>
    <row r="46" spans="1:26" ht="24.95" customHeight="1" x14ac:dyDescent="0.25">
      <c r="A46" s="171"/>
      <c r="B46" s="168" t="s">
        <v>175</v>
      </c>
      <c r="C46" s="172" t="s">
        <v>188</v>
      </c>
      <c r="D46" s="168" t="s">
        <v>189</v>
      </c>
      <c r="E46" s="168" t="s">
        <v>120</v>
      </c>
      <c r="F46" s="169">
        <v>197.87</v>
      </c>
      <c r="G46" s="170"/>
      <c r="H46" s="170"/>
      <c r="I46" s="170">
        <f t="shared" si="4"/>
        <v>0</v>
      </c>
      <c r="J46" s="168">
        <f t="shared" si="5"/>
        <v>211.72</v>
      </c>
      <c r="K46" s="1">
        <f t="shared" si="6"/>
        <v>0</v>
      </c>
      <c r="L46" s="1">
        <f t="shared" si="7"/>
        <v>0</v>
      </c>
      <c r="M46" s="1"/>
      <c r="N46" s="1">
        <v>1.07</v>
      </c>
      <c r="O46" s="1"/>
      <c r="P46" s="160"/>
      <c r="Q46" s="173"/>
      <c r="R46" s="173"/>
      <c r="S46" s="149"/>
      <c r="V46" s="174"/>
      <c r="Z46">
        <v>0</v>
      </c>
    </row>
    <row r="47" spans="1:26" ht="24.95" customHeight="1" x14ac:dyDescent="0.25">
      <c r="A47" s="171"/>
      <c r="B47" s="168" t="s">
        <v>175</v>
      </c>
      <c r="C47" s="172" t="s">
        <v>190</v>
      </c>
      <c r="D47" s="168" t="s">
        <v>191</v>
      </c>
      <c r="E47" s="168" t="s">
        <v>120</v>
      </c>
      <c r="F47" s="169">
        <v>197.87</v>
      </c>
      <c r="G47" s="170"/>
      <c r="H47" s="170"/>
      <c r="I47" s="170">
        <f t="shared" si="4"/>
        <v>0</v>
      </c>
      <c r="J47" s="168">
        <f t="shared" si="5"/>
        <v>8904.15</v>
      </c>
      <c r="K47" s="1">
        <f t="shared" si="6"/>
        <v>0</v>
      </c>
      <c r="L47" s="1">
        <f t="shared" si="7"/>
        <v>0</v>
      </c>
      <c r="M47" s="1"/>
      <c r="N47" s="1">
        <v>45</v>
      </c>
      <c r="O47" s="1"/>
      <c r="P47" s="160"/>
      <c r="Q47" s="173"/>
      <c r="R47" s="173"/>
      <c r="S47" s="149"/>
      <c r="V47" s="174"/>
      <c r="Z47">
        <v>0</v>
      </c>
    </row>
    <row r="48" spans="1:26" ht="24.95" customHeight="1" x14ac:dyDescent="0.25">
      <c r="A48" s="171"/>
      <c r="B48" s="168" t="s">
        <v>192</v>
      </c>
      <c r="C48" s="172" t="s">
        <v>195</v>
      </c>
      <c r="D48" s="168" t="s">
        <v>196</v>
      </c>
      <c r="E48" s="168" t="s">
        <v>109</v>
      </c>
      <c r="F48" s="169">
        <v>21.71</v>
      </c>
      <c r="G48" s="170"/>
      <c r="H48" s="170"/>
      <c r="I48" s="170">
        <f t="shared" si="4"/>
        <v>0</v>
      </c>
      <c r="J48" s="168">
        <f t="shared" si="5"/>
        <v>546.66</v>
      </c>
      <c r="K48" s="1">
        <f t="shared" si="6"/>
        <v>0</v>
      </c>
      <c r="L48" s="1">
        <f t="shared" si="7"/>
        <v>0</v>
      </c>
      <c r="M48" s="1"/>
      <c r="N48" s="1">
        <v>25.18</v>
      </c>
      <c r="O48" s="1"/>
      <c r="P48" s="160"/>
      <c r="Q48" s="173"/>
      <c r="R48" s="173"/>
      <c r="S48" s="149"/>
      <c r="V48" s="174"/>
      <c r="Z48">
        <v>0</v>
      </c>
    </row>
    <row r="49" spans="1:26" ht="24.95" customHeight="1" x14ac:dyDescent="0.25">
      <c r="A49" s="171"/>
      <c r="B49" s="168" t="s">
        <v>197</v>
      </c>
      <c r="C49" s="172" t="s">
        <v>947</v>
      </c>
      <c r="D49" s="168" t="s">
        <v>948</v>
      </c>
      <c r="E49" s="168" t="s">
        <v>124</v>
      </c>
      <c r="F49" s="169">
        <v>18</v>
      </c>
      <c r="G49" s="170"/>
      <c r="H49" s="170"/>
      <c r="I49" s="170">
        <f t="shared" si="4"/>
        <v>0</v>
      </c>
      <c r="J49" s="168">
        <f t="shared" si="5"/>
        <v>320.76</v>
      </c>
      <c r="K49" s="1">
        <f t="shared" si="6"/>
        <v>0</v>
      </c>
      <c r="L49" s="1">
        <f t="shared" si="7"/>
        <v>0</v>
      </c>
      <c r="M49" s="1"/>
      <c r="N49" s="1">
        <v>17.82</v>
      </c>
      <c r="O49" s="1"/>
      <c r="P49" s="167">
        <v>1.3999999999999999E-4</v>
      </c>
      <c r="Q49" s="173"/>
      <c r="R49" s="173">
        <v>1.3999999999999999E-4</v>
      </c>
      <c r="S49" s="149">
        <f>ROUND(F49*(R49),3)</f>
        <v>3.0000000000000001E-3</v>
      </c>
      <c r="V49" s="174"/>
      <c r="Z49">
        <v>0</v>
      </c>
    </row>
    <row r="50" spans="1:26" ht="24.95" customHeight="1" x14ac:dyDescent="0.25">
      <c r="A50" s="171"/>
      <c r="B50" s="168" t="s">
        <v>121</v>
      </c>
      <c r="C50" s="172" t="s">
        <v>949</v>
      </c>
      <c r="D50" s="168" t="s">
        <v>950</v>
      </c>
      <c r="E50" s="168" t="s">
        <v>200</v>
      </c>
      <c r="F50" s="169">
        <v>41.48</v>
      </c>
      <c r="G50" s="170"/>
      <c r="H50" s="170"/>
      <c r="I50" s="170">
        <f t="shared" si="4"/>
        <v>0</v>
      </c>
      <c r="J50" s="168">
        <f t="shared" si="5"/>
        <v>152.65</v>
      </c>
      <c r="K50" s="1">
        <f t="shared" si="6"/>
        <v>0</v>
      </c>
      <c r="L50" s="1">
        <f t="shared" si="7"/>
        <v>0</v>
      </c>
      <c r="M50" s="1"/>
      <c r="N50" s="1">
        <v>3.68</v>
      </c>
      <c r="O50" s="1"/>
      <c r="P50" s="167">
        <v>3.0000000000000001E-5</v>
      </c>
      <c r="Q50" s="173"/>
      <c r="R50" s="173">
        <v>3.0000000000000001E-5</v>
      </c>
      <c r="S50" s="149">
        <f>ROUND(F50*(R50),3)</f>
        <v>1E-3</v>
      </c>
      <c r="V50" s="174"/>
      <c r="Z50">
        <v>0</v>
      </c>
    </row>
    <row r="51" spans="1:26" ht="24.95" customHeight="1" x14ac:dyDescent="0.25">
      <c r="A51" s="171"/>
      <c r="B51" s="168" t="s">
        <v>142</v>
      </c>
      <c r="C51" s="172" t="s">
        <v>951</v>
      </c>
      <c r="D51" s="168" t="s">
        <v>952</v>
      </c>
      <c r="E51" s="168" t="s">
        <v>134</v>
      </c>
      <c r="F51" s="169">
        <v>4</v>
      </c>
      <c r="G51" s="170"/>
      <c r="H51" s="170"/>
      <c r="I51" s="170">
        <f t="shared" si="4"/>
        <v>0</v>
      </c>
      <c r="J51" s="168">
        <f t="shared" si="5"/>
        <v>38.159999999999997</v>
      </c>
      <c r="K51" s="1">
        <f t="shared" si="6"/>
        <v>0</v>
      </c>
      <c r="L51" s="1">
        <f t="shared" si="7"/>
        <v>0</v>
      </c>
      <c r="M51" s="1"/>
      <c r="N51" s="1">
        <v>9.5399999999999991</v>
      </c>
      <c r="O51" s="1"/>
      <c r="P51" s="160"/>
      <c r="Q51" s="173"/>
      <c r="R51" s="173"/>
      <c r="S51" s="149"/>
      <c r="V51" s="174"/>
      <c r="Z51">
        <v>0</v>
      </c>
    </row>
    <row r="52" spans="1:26" ht="24.95" customHeight="1" x14ac:dyDescent="0.25">
      <c r="A52" s="171"/>
      <c r="B52" s="168" t="s">
        <v>142</v>
      </c>
      <c r="C52" s="172" t="s">
        <v>953</v>
      </c>
      <c r="D52" s="168" t="s">
        <v>954</v>
      </c>
      <c r="E52" s="168" t="s">
        <v>200</v>
      </c>
      <c r="F52" s="169">
        <v>48.77</v>
      </c>
      <c r="G52" s="170"/>
      <c r="H52" s="170"/>
      <c r="I52" s="170">
        <f t="shared" si="4"/>
        <v>0</v>
      </c>
      <c r="J52" s="168">
        <f t="shared" si="5"/>
        <v>575</v>
      </c>
      <c r="K52" s="1">
        <f t="shared" si="6"/>
        <v>0</v>
      </c>
      <c r="L52" s="1">
        <f t="shared" si="7"/>
        <v>0</v>
      </c>
      <c r="M52" s="1"/>
      <c r="N52" s="1">
        <v>11.79</v>
      </c>
      <c r="O52" s="1"/>
      <c r="P52" s="160"/>
      <c r="Q52" s="173"/>
      <c r="R52" s="173"/>
      <c r="S52" s="149"/>
      <c r="V52" s="174"/>
      <c r="Z52">
        <v>0</v>
      </c>
    </row>
    <row r="53" spans="1:26" ht="24.95" customHeight="1" x14ac:dyDescent="0.25">
      <c r="A53" s="171"/>
      <c r="B53" s="168" t="s">
        <v>142</v>
      </c>
      <c r="C53" s="172" t="s">
        <v>215</v>
      </c>
      <c r="D53" s="168" t="s">
        <v>216</v>
      </c>
      <c r="E53" s="168" t="s">
        <v>134</v>
      </c>
      <c r="F53" s="169">
        <v>12</v>
      </c>
      <c r="G53" s="170"/>
      <c r="H53" s="170"/>
      <c r="I53" s="170">
        <f t="shared" si="4"/>
        <v>0</v>
      </c>
      <c r="J53" s="168">
        <f t="shared" si="5"/>
        <v>374.4</v>
      </c>
      <c r="K53" s="1">
        <f t="shared" si="6"/>
        <v>0</v>
      </c>
      <c r="L53" s="1">
        <f t="shared" si="7"/>
        <v>0</v>
      </c>
      <c r="M53" s="1"/>
      <c r="N53" s="1">
        <v>31.2</v>
      </c>
      <c r="O53" s="1"/>
      <c r="P53" s="160"/>
      <c r="Q53" s="173"/>
      <c r="R53" s="173"/>
      <c r="S53" s="149"/>
      <c r="V53" s="174"/>
      <c r="Z53">
        <v>0</v>
      </c>
    </row>
    <row r="54" spans="1:26" ht="24.95" customHeight="1" x14ac:dyDescent="0.25">
      <c r="A54" s="171"/>
      <c r="B54" s="168" t="s">
        <v>145</v>
      </c>
      <c r="C54" s="172" t="s">
        <v>955</v>
      </c>
      <c r="D54" s="168" t="s">
        <v>956</v>
      </c>
      <c r="E54" s="168" t="s">
        <v>134</v>
      </c>
      <c r="F54" s="169">
        <v>4</v>
      </c>
      <c r="G54" s="170"/>
      <c r="H54" s="170"/>
      <c r="I54" s="170">
        <f t="shared" si="4"/>
        <v>0</v>
      </c>
      <c r="J54" s="168">
        <f t="shared" si="5"/>
        <v>237.28</v>
      </c>
      <c r="K54" s="1">
        <f t="shared" si="6"/>
        <v>0</v>
      </c>
      <c r="L54" s="1">
        <f t="shared" si="7"/>
        <v>0</v>
      </c>
      <c r="M54" s="1"/>
      <c r="N54" s="1">
        <v>59.32</v>
      </c>
      <c r="O54" s="1"/>
      <c r="P54" s="160"/>
      <c r="Q54" s="173"/>
      <c r="R54" s="173"/>
      <c r="S54" s="149"/>
      <c r="V54" s="174"/>
      <c r="Z54">
        <v>0</v>
      </c>
    </row>
    <row r="55" spans="1:26" ht="24.95" customHeight="1" x14ac:dyDescent="0.25">
      <c r="A55" s="171"/>
      <c r="B55" s="168" t="s">
        <v>145</v>
      </c>
      <c r="C55" s="172" t="s">
        <v>957</v>
      </c>
      <c r="D55" s="168" t="s">
        <v>958</v>
      </c>
      <c r="E55" s="168" t="s">
        <v>134</v>
      </c>
      <c r="F55" s="169">
        <v>1</v>
      </c>
      <c r="G55" s="170"/>
      <c r="H55" s="170"/>
      <c r="I55" s="170">
        <f t="shared" si="4"/>
        <v>0</v>
      </c>
      <c r="J55" s="168">
        <f t="shared" si="5"/>
        <v>19.55</v>
      </c>
      <c r="K55" s="1">
        <f t="shared" si="6"/>
        <v>0</v>
      </c>
      <c r="L55" s="1">
        <f t="shared" si="7"/>
        <v>0</v>
      </c>
      <c r="M55" s="1"/>
      <c r="N55" s="1">
        <v>19.55</v>
      </c>
      <c r="O55" s="1"/>
      <c r="P55" s="160"/>
      <c r="Q55" s="173"/>
      <c r="R55" s="173"/>
      <c r="S55" s="149"/>
      <c r="V55" s="174"/>
      <c r="Z55">
        <v>0</v>
      </c>
    </row>
    <row r="56" spans="1:26" ht="24.95" customHeight="1" x14ac:dyDescent="0.25">
      <c r="A56" s="171"/>
      <c r="B56" s="168" t="s">
        <v>145</v>
      </c>
      <c r="C56" s="172" t="s">
        <v>959</v>
      </c>
      <c r="D56" s="168" t="s">
        <v>960</v>
      </c>
      <c r="E56" s="168" t="s">
        <v>134</v>
      </c>
      <c r="F56" s="169">
        <v>1</v>
      </c>
      <c r="G56" s="170"/>
      <c r="H56" s="170"/>
      <c r="I56" s="170">
        <f t="shared" si="4"/>
        <v>0</v>
      </c>
      <c r="J56" s="168">
        <f t="shared" si="5"/>
        <v>19.55</v>
      </c>
      <c r="K56" s="1">
        <f t="shared" si="6"/>
        <v>0</v>
      </c>
      <c r="L56" s="1">
        <f t="shared" si="7"/>
        <v>0</v>
      </c>
      <c r="M56" s="1"/>
      <c r="N56" s="1">
        <v>19.55</v>
      </c>
      <c r="O56" s="1"/>
      <c r="P56" s="160"/>
      <c r="Q56" s="173"/>
      <c r="R56" s="173"/>
      <c r="S56" s="149"/>
      <c r="V56" s="174"/>
      <c r="Z56">
        <v>0</v>
      </c>
    </row>
    <row r="57" spans="1:26" ht="24.95" customHeight="1" x14ac:dyDescent="0.25">
      <c r="A57" s="171"/>
      <c r="B57" s="168" t="s">
        <v>145</v>
      </c>
      <c r="C57" s="172" t="s">
        <v>961</v>
      </c>
      <c r="D57" s="168" t="s">
        <v>962</v>
      </c>
      <c r="E57" s="168" t="s">
        <v>134</v>
      </c>
      <c r="F57" s="169">
        <v>25</v>
      </c>
      <c r="G57" s="170"/>
      <c r="H57" s="170"/>
      <c r="I57" s="170">
        <f t="shared" si="4"/>
        <v>0</v>
      </c>
      <c r="J57" s="168">
        <f t="shared" si="5"/>
        <v>129.75</v>
      </c>
      <c r="K57" s="1">
        <f t="shared" si="6"/>
        <v>0</v>
      </c>
      <c r="L57" s="1">
        <f t="shared" si="7"/>
        <v>0</v>
      </c>
      <c r="M57" s="1"/>
      <c r="N57" s="1">
        <v>5.19</v>
      </c>
      <c r="O57" s="1"/>
      <c r="P57" s="160"/>
      <c r="Q57" s="173"/>
      <c r="R57" s="173"/>
      <c r="S57" s="149"/>
      <c r="V57" s="174"/>
      <c r="Z57">
        <v>0</v>
      </c>
    </row>
    <row r="58" spans="1:26" ht="24.95" customHeight="1" x14ac:dyDescent="0.25">
      <c r="A58" s="171"/>
      <c r="B58" s="168" t="s">
        <v>145</v>
      </c>
      <c r="C58" s="172" t="s">
        <v>963</v>
      </c>
      <c r="D58" s="168" t="s">
        <v>964</v>
      </c>
      <c r="E58" s="168" t="s">
        <v>134</v>
      </c>
      <c r="F58" s="169">
        <v>24</v>
      </c>
      <c r="G58" s="170"/>
      <c r="H58" s="170"/>
      <c r="I58" s="170">
        <f t="shared" si="4"/>
        <v>0</v>
      </c>
      <c r="J58" s="168">
        <f t="shared" si="5"/>
        <v>204.48</v>
      </c>
      <c r="K58" s="1">
        <f t="shared" si="6"/>
        <v>0</v>
      </c>
      <c r="L58" s="1">
        <f t="shared" si="7"/>
        <v>0</v>
      </c>
      <c r="M58" s="1"/>
      <c r="N58" s="1">
        <v>8.52</v>
      </c>
      <c r="O58" s="1"/>
      <c r="P58" s="160"/>
      <c r="Q58" s="173"/>
      <c r="R58" s="173"/>
      <c r="S58" s="149"/>
      <c r="V58" s="174"/>
      <c r="Z58">
        <v>0</v>
      </c>
    </row>
    <row r="59" spans="1:26" x14ac:dyDescent="0.25">
      <c r="A59" s="149"/>
      <c r="B59" s="149"/>
      <c r="C59" s="149"/>
      <c r="D59" s="149" t="s">
        <v>76</v>
      </c>
      <c r="E59" s="149"/>
      <c r="F59" s="167"/>
      <c r="G59" s="152"/>
      <c r="H59" s="152">
        <f>ROUND((SUM(M42:M58))/1,2)</f>
        <v>0</v>
      </c>
      <c r="I59" s="152">
        <f>ROUND((SUM(I42:I58))/1,2)</f>
        <v>0</v>
      </c>
      <c r="J59" s="149"/>
      <c r="K59" s="149"/>
      <c r="L59" s="149">
        <f>ROUND((SUM(L42:L58))/1,2)</f>
        <v>0</v>
      </c>
      <c r="M59" s="149">
        <f>ROUND((SUM(M42:M58))/1,2)</f>
        <v>0</v>
      </c>
      <c r="N59" s="149"/>
      <c r="O59" s="149"/>
      <c r="P59" s="175">
        <f>ROUND((SUM(P42:P58))/1,2)</f>
        <v>0</v>
      </c>
      <c r="Q59" s="146"/>
      <c r="R59" s="146"/>
      <c r="S59" s="175">
        <f>ROUND((SUM(S42:S58))/1,2)</f>
        <v>0</v>
      </c>
      <c r="T59" s="146"/>
      <c r="U59" s="146"/>
      <c r="V59" s="146"/>
      <c r="W59" s="146"/>
      <c r="X59" s="146"/>
      <c r="Y59" s="146"/>
      <c r="Z59" s="146"/>
    </row>
    <row r="60" spans="1:26" x14ac:dyDescent="0.25">
      <c r="A60" s="1"/>
      <c r="B60" s="1"/>
      <c r="C60" s="1"/>
      <c r="D60" s="1"/>
      <c r="E60" s="1"/>
      <c r="F60" s="160"/>
      <c r="G60" s="142"/>
      <c r="H60" s="142"/>
      <c r="I60" s="142"/>
      <c r="J60" s="1"/>
      <c r="K60" s="1"/>
      <c r="L60" s="1"/>
      <c r="M60" s="1"/>
      <c r="N60" s="1"/>
      <c r="O60" s="1"/>
      <c r="P60" s="1"/>
      <c r="S60" s="1"/>
    </row>
    <row r="61" spans="1:26" x14ac:dyDescent="0.25">
      <c r="A61" s="149"/>
      <c r="B61" s="149"/>
      <c r="C61" s="149"/>
      <c r="D61" s="149" t="s">
        <v>441</v>
      </c>
      <c r="E61" s="149"/>
      <c r="F61" s="167"/>
      <c r="G61" s="150"/>
      <c r="H61" s="150"/>
      <c r="I61" s="150"/>
      <c r="J61" s="149"/>
      <c r="K61" s="149"/>
      <c r="L61" s="149"/>
      <c r="M61" s="149"/>
      <c r="N61" s="149"/>
      <c r="O61" s="149"/>
      <c r="P61" s="149"/>
      <c r="Q61" s="146"/>
      <c r="R61" s="146"/>
      <c r="S61" s="149"/>
      <c r="T61" s="146"/>
      <c r="U61" s="146"/>
      <c r="V61" s="146"/>
      <c r="W61" s="146"/>
      <c r="X61" s="146"/>
      <c r="Y61" s="146"/>
      <c r="Z61" s="146"/>
    </row>
    <row r="62" spans="1:26" ht="24.95" customHeight="1" x14ac:dyDescent="0.25">
      <c r="A62" s="171"/>
      <c r="B62" s="168" t="s">
        <v>197</v>
      </c>
      <c r="C62" s="172" t="s">
        <v>965</v>
      </c>
      <c r="D62" s="168" t="s">
        <v>966</v>
      </c>
      <c r="E62" s="168" t="s">
        <v>120</v>
      </c>
      <c r="F62" s="169">
        <v>239.87299999999999</v>
      </c>
      <c r="G62" s="170"/>
      <c r="H62" s="170"/>
      <c r="I62" s="170">
        <f>ROUND(F62*(G62+H62),2)</f>
        <v>0</v>
      </c>
      <c r="J62" s="168">
        <f>ROUND(F62*(N62),2)</f>
        <v>474.95</v>
      </c>
      <c r="K62" s="1">
        <f>ROUND(F62*(O62),2)</f>
        <v>0</v>
      </c>
      <c r="L62" s="1">
        <f>ROUND(F62*(G62),2)</f>
        <v>0</v>
      </c>
      <c r="M62" s="1"/>
      <c r="N62" s="1">
        <v>1.98</v>
      </c>
      <c r="O62" s="1"/>
      <c r="P62" s="160"/>
      <c r="Q62" s="173"/>
      <c r="R62" s="173"/>
      <c r="S62" s="149"/>
      <c r="V62" s="174"/>
      <c r="Z62">
        <v>0</v>
      </c>
    </row>
    <row r="63" spans="1:26" x14ac:dyDescent="0.25">
      <c r="A63" s="149"/>
      <c r="B63" s="149"/>
      <c r="C63" s="149"/>
      <c r="D63" s="149" t="s">
        <v>441</v>
      </c>
      <c r="E63" s="149"/>
      <c r="F63" s="167"/>
      <c r="G63" s="152"/>
      <c r="H63" s="152">
        <f>ROUND((SUM(M61:M62))/1,2)</f>
        <v>0</v>
      </c>
      <c r="I63" s="152">
        <f>ROUND((SUM(I61:I62))/1,2)</f>
        <v>0</v>
      </c>
      <c r="J63" s="149"/>
      <c r="K63" s="149"/>
      <c r="L63" s="149">
        <f>ROUND((SUM(L61:L62))/1,2)</f>
        <v>0</v>
      </c>
      <c r="M63" s="149">
        <f>ROUND((SUM(M61:M62))/1,2)</f>
        <v>0</v>
      </c>
      <c r="N63" s="149"/>
      <c r="O63" s="149"/>
      <c r="P63" s="175">
        <f>ROUND((SUM(P61:P62))/1,2)</f>
        <v>0</v>
      </c>
      <c r="Q63" s="146"/>
      <c r="R63" s="146"/>
      <c r="S63" s="175">
        <f>ROUND((SUM(S61:S62))/1,2)</f>
        <v>0</v>
      </c>
      <c r="T63" s="146"/>
      <c r="U63" s="146"/>
      <c r="V63" s="146"/>
      <c r="W63" s="146"/>
      <c r="X63" s="146"/>
      <c r="Y63" s="146"/>
      <c r="Z63" s="146"/>
    </row>
    <row r="64" spans="1:26" x14ac:dyDescent="0.25">
      <c r="A64" s="1"/>
      <c r="B64" s="1"/>
      <c r="C64" s="1"/>
      <c r="D64" s="1"/>
      <c r="E64" s="1"/>
      <c r="F64" s="160"/>
      <c r="G64" s="142"/>
      <c r="H64" s="142"/>
      <c r="I64" s="142"/>
      <c r="J64" s="1"/>
      <c r="K64" s="1"/>
      <c r="L64" s="1"/>
      <c r="M64" s="1"/>
      <c r="N64" s="1"/>
      <c r="O64" s="1"/>
      <c r="P64" s="1"/>
      <c r="S64" s="1"/>
    </row>
    <row r="65" spans="1:26" x14ac:dyDescent="0.25">
      <c r="A65" s="149"/>
      <c r="B65" s="149"/>
      <c r="C65" s="149"/>
      <c r="D65" s="2" t="s">
        <v>70</v>
      </c>
      <c r="E65" s="149"/>
      <c r="F65" s="167"/>
      <c r="G65" s="152"/>
      <c r="H65" s="152">
        <f>ROUND((SUM(M9:M64))/2,2)</f>
        <v>0</v>
      </c>
      <c r="I65" s="152">
        <f>ROUND((SUM(I9:I64))/2,2)</f>
        <v>0</v>
      </c>
      <c r="J65" s="150"/>
      <c r="K65" s="149"/>
      <c r="L65" s="150">
        <f>ROUND((SUM(L9:L64))/2,2)</f>
        <v>0</v>
      </c>
      <c r="M65" s="150">
        <f>ROUND((SUM(M9:M64))/2,2)</f>
        <v>0</v>
      </c>
      <c r="N65" s="149"/>
      <c r="O65" s="149"/>
      <c r="P65" s="175">
        <f>ROUND((SUM(P9:P64))/2,2)</f>
        <v>3.63</v>
      </c>
      <c r="S65" s="175">
        <f>ROUND((SUM(S9:S64))/2,2)</f>
        <v>33.909999999999997</v>
      </c>
    </row>
    <row r="66" spans="1:26" x14ac:dyDescent="0.25">
      <c r="A66" s="1"/>
      <c r="B66" s="1"/>
      <c r="C66" s="1"/>
      <c r="D66" s="1"/>
      <c r="E66" s="1"/>
      <c r="F66" s="160"/>
      <c r="G66" s="142"/>
      <c r="H66" s="142"/>
      <c r="I66" s="142"/>
      <c r="J66" s="1"/>
      <c r="K66" s="1"/>
      <c r="L66" s="1"/>
      <c r="M66" s="1"/>
      <c r="N66" s="1"/>
      <c r="O66" s="1"/>
      <c r="P66" s="1"/>
      <c r="S66" s="1"/>
    </row>
    <row r="67" spans="1:26" x14ac:dyDescent="0.25">
      <c r="A67" s="149"/>
      <c r="B67" s="149"/>
      <c r="C67" s="149"/>
      <c r="D67" s="2" t="s">
        <v>77</v>
      </c>
      <c r="E67" s="149"/>
      <c r="F67" s="167"/>
      <c r="G67" s="150"/>
      <c r="H67" s="150"/>
      <c r="I67" s="150"/>
      <c r="J67" s="149"/>
      <c r="K67" s="149"/>
      <c r="L67" s="149"/>
      <c r="M67" s="149"/>
      <c r="N67" s="149"/>
      <c r="O67" s="149"/>
      <c r="P67" s="149"/>
      <c r="Q67" s="146"/>
      <c r="R67" s="146"/>
      <c r="S67" s="149"/>
      <c r="T67" s="146"/>
      <c r="U67" s="146"/>
      <c r="V67" s="146"/>
      <c r="W67" s="146"/>
      <c r="X67" s="146"/>
      <c r="Y67" s="146"/>
      <c r="Z67" s="146"/>
    </row>
    <row r="68" spans="1:26" x14ac:dyDescent="0.25">
      <c r="A68" s="149"/>
      <c r="B68" s="149"/>
      <c r="C68" s="149"/>
      <c r="D68" s="149" t="s">
        <v>85</v>
      </c>
      <c r="E68" s="149"/>
      <c r="F68" s="167"/>
      <c r="G68" s="150"/>
      <c r="H68" s="150"/>
      <c r="I68" s="150"/>
      <c r="J68" s="149"/>
      <c r="K68" s="149"/>
      <c r="L68" s="149"/>
      <c r="M68" s="149"/>
      <c r="N68" s="149"/>
      <c r="O68" s="149"/>
      <c r="P68" s="149"/>
      <c r="Q68" s="146"/>
      <c r="R68" s="146"/>
      <c r="S68" s="149"/>
      <c r="T68" s="146"/>
      <c r="U68" s="146"/>
      <c r="V68" s="146"/>
      <c r="W68" s="146"/>
      <c r="X68" s="146"/>
      <c r="Y68" s="146"/>
      <c r="Z68" s="146"/>
    </row>
    <row r="69" spans="1:26" ht="24.95" customHeight="1" x14ac:dyDescent="0.25">
      <c r="A69" s="171"/>
      <c r="B69" s="168" t="s">
        <v>379</v>
      </c>
      <c r="C69" s="172" t="s">
        <v>383</v>
      </c>
      <c r="D69" s="168" t="s">
        <v>384</v>
      </c>
      <c r="E69" s="168" t="s">
        <v>120</v>
      </c>
      <c r="F69" s="169">
        <v>2.57</v>
      </c>
      <c r="G69" s="170"/>
      <c r="H69" s="170"/>
      <c r="I69" s="170">
        <f>ROUND(F69*(G69+H69),2)</f>
        <v>0</v>
      </c>
      <c r="J69" s="168">
        <f>ROUND(F69*(N69),2)</f>
        <v>106.12</v>
      </c>
      <c r="K69" s="1">
        <f>ROUND(F69*(O69),2)</f>
        <v>0</v>
      </c>
      <c r="L69" s="1">
        <f>ROUND(F69*(G69),2)</f>
        <v>0</v>
      </c>
      <c r="M69" s="1"/>
      <c r="N69" s="1">
        <v>41.29</v>
      </c>
      <c r="O69" s="1"/>
      <c r="P69" s="160"/>
      <c r="Q69" s="173"/>
      <c r="R69" s="173"/>
      <c r="S69" s="149"/>
      <c r="V69" s="174"/>
      <c r="Z69">
        <v>0</v>
      </c>
    </row>
    <row r="70" spans="1:26" ht="24.95" customHeight="1" x14ac:dyDescent="0.25">
      <c r="A70" s="171"/>
      <c r="B70" s="168" t="s">
        <v>142</v>
      </c>
      <c r="C70" s="172" t="s">
        <v>967</v>
      </c>
      <c r="D70" s="168" t="s">
        <v>968</v>
      </c>
      <c r="E70" s="168" t="s">
        <v>134</v>
      </c>
      <c r="F70" s="169">
        <v>10</v>
      </c>
      <c r="G70" s="170"/>
      <c r="H70" s="170"/>
      <c r="I70" s="170">
        <f>ROUND(F70*(G70+H70),2)</f>
        <v>0</v>
      </c>
      <c r="J70" s="168">
        <f>ROUND(F70*(N70),2)</f>
        <v>398.4</v>
      </c>
      <c r="K70" s="1">
        <f>ROUND(F70*(O70),2)</f>
        <v>0</v>
      </c>
      <c r="L70" s="1">
        <f>ROUND(F70*(G70),2)</f>
        <v>0</v>
      </c>
      <c r="M70" s="1"/>
      <c r="N70" s="1">
        <v>39.840000000000003</v>
      </c>
      <c r="O70" s="1"/>
      <c r="P70" s="160"/>
      <c r="Q70" s="173"/>
      <c r="R70" s="173"/>
      <c r="S70" s="149"/>
      <c r="V70" s="174"/>
      <c r="Z70">
        <v>0</v>
      </c>
    </row>
    <row r="71" spans="1:26" ht="24.95" customHeight="1" x14ac:dyDescent="0.25">
      <c r="A71" s="171"/>
      <c r="B71" s="168" t="s">
        <v>142</v>
      </c>
      <c r="C71" s="172" t="s">
        <v>969</v>
      </c>
      <c r="D71" s="168" t="s">
        <v>970</v>
      </c>
      <c r="E71" s="168" t="s">
        <v>200</v>
      </c>
      <c r="F71" s="169">
        <v>34.5</v>
      </c>
      <c r="G71" s="170"/>
      <c r="H71" s="170"/>
      <c r="I71" s="170">
        <f>ROUND(F71*(G71+H71),2)</f>
        <v>0</v>
      </c>
      <c r="J71" s="168">
        <f>ROUND(F71*(N71),2)</f>
        <v>260.82</v>
      </c>
      <c r="K71" s="1">
        <f>ROUND(F71*(O71),2)</f>
        <v>0</v>
      </c>
      <c r="L71" s="1">
        <f>ROUND(F71*(G71),2)</f>
        <v>0</v>
      </c>
      <c r="M71" s="1"/>
      <c r="N71" s="1">
        <v>7.5600000000000005</v>
      </c>
      <c r="O71" s="1"/>
      <c r="P71" s="160"/>
      <c r="Q71" s="173"/>
      <c r="R71" s="173"/>
      <c r="S71" s="149"/>
      <c r="V71" s="174"/>
      <c r="Z71">
        <v>0</v>
      </c>
    </row>
    <row r="72" spans="1:26" ht="24.95" customHeight="1" x14ac:dyDescent="0.25">
      <c r="A72" s="171"/>
      <c r="B72" s="168" t="s">
        <v>145</v>
      </c>
      <c r="C72" s="172" t="s">
        <v>971</v>
      </c>
      <c r="D72" s="168" t="s">
        <v>972</v>
      </c>
      <c r="E72" s="168" t="s">
        <v>134</v>
      </c>
      <c r="F72" s="169">
        <v>10</v>
      </c>
      <c r="G72" s="170"/>
      <c r="H72" s="170"/>
      <c r="I72" s="170">
        <f>ROUND(F72*(G72+H72),2)</f>
        <v>0</v>
      </c>
      <c r="J72" s="168">
        <f>ROUND(F72*(N72),2)</f>
        <v>2101.6</v>
      </c>
      <c r="K72" s="1">
        <f>ROUND(F72*(O72),2)</f>
        <v>0</v>
      </c>
      <c r="L72" s="1">
        <f>ROUND(F72*(G72),2)</f>
        <v>0</v>
      </c>
      <c r="M72" s="1"/>
      <c r="N72" s="1">
        <v>210.16</v>
      </c>
      <c r="O72" s="1"/>
      <c r="P72" s="160"/>
      <c r="Q72" s="173"/>
      <c r="R72" s="173"/>
      <c r="S72" s="149"/>
      <c r="V72" s="174"/>
      <c r="Z72">
        <v>0</v>
      </c>
    </row>
    <row r="73" spans="1:26" x14ac:dyDescent="0.25">
      <c r="A73" s="149"/>
      <c r="B73" s="149"/>
      <c r="C73" s="149"/>
      <c r="D73" s="149" t="s">
        <v>85</v>
      </c>
      <c r="E73" s="149"/>
      <c r="F73" s="167"/>
      <c r="G73" s="152"/>
      <c r="H73" s="152"/>
      <c r="I73" s="152">
        <f>ROUND((SUM(I68:I72))/1,2)</f>
        <v>0</v>
      </c>
      <c r="J73" s="149"/>
      <c r="K73" s="149"/>
      <c r="L73" s="149">
        <f>ROUND((SUM(L68:L72))/1,2)</f>
        <v>0</v>
      </c>
      <c r="M73" s="149">
        <f>ROUND((SUM(M68:M72))/1,2)</f>
        <v>0</v>
      </c>
      <c r="N73" s="149"/>
      <c r="O73" s="149"/>
      <c r="P73" s="175"/>
      <c r="S73" s="167">
        <f>ROUND((SUM(S68:S72))/1,2)</f>
        <v>0</v>
      </c>
      <c r="V73">
        <f>ROUND((SUM(V68:V72))/1,2)</f>
        <v>0</v>
      </c>
    </row>
    <row r="74" spans="1:26" x14ac:dyDescent="0.25">
      <c r="A74" s="1"/>
      <c r="B74" s="1"/>
      <c r="C74" s="1"/>
      <c r="D74" s="1"/>
      <c r="E74" s="1"/>
      <c r="F74" s="160"/>
      <c r="G74" s="142"/>
      <c r="H74" s="142"/>
      <c r="I74" s="142"/>
      <c r="J74" s="1"/>
      <c r="K74" s="1"/>
      <c r="L74" s="1"/>
      <c r="M74" s="1"/>
      <c r="N74" s="1"/>
      <c r="O74" s="1"/>
      <c r="P74" s="1"/>
      <c r="S74" s="1"/>
    </row>
    <row r="75" spans="1:26" x14ac:dyDescent="0.25">
      <c r="A75" s="149"/>
      <c r="B75" s="149"/>
      <c r="C75" s="149"/>
      <c r="D75" s="2" t="s">
        <v>77</v>
      </c>
      <c r="E75" s="149"/>
      <c r="F75" s="167"/>
      <c r="G75" s="152"/>
      <c r="H75" s="152">
        <f>ROUND((SUM(M67:M74))/2,2)</f>
        <v>0</v>
      </c>
      <c r="I75" s="152">
        <f>ROUND((SUM(I67:I74))/2,2)</f>
        <v>0</v>
      </c>
      <c r="J75" s="149"/>
      <c r="K75" s="149"/>
      <c r="L75" s="149">
        <f>ROUND((SUM(L67:L74))/2,2)</f>
        <v>0</v>
      </c>
      <c r="M75" s="149">
        <f>ROUND((SUM(M67:M74))/2,2)</f>
        <v>0</v>
      </c>
      <c r="N75" s="149"/>
      <c r="O75" s="149"/>
      <c r="P75" s="175"/>
      <c r="S75" s="175">
        <f>ROUND((SUM(S67:S74))/2,2)</f>
        <v>0</v>
      </c>
      <c r="V75">
        <f>ROUND((SUM(V67:V74))/2,2)</f>
        <v>0</v>
      </c>
    </row>
    <row r="76" spans="1:26" x14ac:dyDescent="0.25">
      <c r="A76" s="176"/>
      <c r="B76" s="176"/>
      <c r="C76" s="176"/>
      <c r="D76" s="176" t="s">
        <v>93</v>
      </c>
      <c r="E76" s="176"/>
      <c r="F76" s="177"/>
      <c r="G76" s="178"/>
      <c r="H76" s="178">
        <f>ROUND((SUM(M9:M75))/3,2)</f>
        <v>0</v>
      </c>
      <c r="I76" s="178">
        <f>ROUND((SUM(I9:I75))/3,2)</f>
        <v>0</v>
      </c>
      <c r="J76" s="176"/>
      <c r="K76" s="176">
        <f>ROUND((SUM(K9:K75))/3,2)</f>
        <v>0</v>
      </c>
      <c r="L76" s="176">
        <f>ROUND((SUM(L9:L75))/3,2)</f>
        <v>0</v>
      </c>
      <c r="M76" s="176">
        <f>ROUND((SUM(M9:M75))/3,2)</f>
        <v>0</v>
      </c>
      <c r="N76" s="176"/>
      <c r="O76" s="176"/>
      <c r="P76" s="177"/>
      <c r="Q76" s="179"/>
      <c r="R76" s="179"/>
      <c r="S76" s="197">
        <f>ROUND((SUM(S9:S75))/3,2)</f>
        <v>33.909999999999997</v>
      </c>
      <c r="T76" s="179"/>
      <c r="U76" s="179"/>
      <c r="V76" s="179">
        <f>ROUND((SUM(V9:V75))/3,2)</f>
        <v>0</v>
      </c>
      <c r="Z76">
        <f>(SUM(Z9:Z75))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MODERNIZÁCIA MESTSKEJ TRŽNICE VO VRANOVE NAD TOPĽOU / Spevnené plochy</oddHeader>
    <oddFooter>&amp;RStrana &amp;P z &amp;N    &amp;L&amp;7Spracované systémom Systematic®pyramida.wsn, tel.: 051 77 10 585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1"/>
      <c r="C1" s="11"/>
      <c r="D1" s="11"/>
      <c r="E1" s="11"/>
      <c r="F1" s="12" t="s">
        <v>19</v>
      </c>
      <c r="G1" s="11"/>
      <c r="H1" s="11"/>
      <c r="I1" s="11"/>
      <c r="J1" s="11"/>
      <c r="W1">
        <v>30.126000000000001</v>
      </c>
    </row>
    <row r="2" spans="1:23" ht="18" customHeight="1" thickTop="1" x14ac:dyDescent="0.25">
      <c r="A2" s="10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25">
      <c r="A3" s="10"/>
      <c r="B3" s="33" t="s">
        <v>973</v>
      </c>
      <c r="C3" s="34"/>
      <c r="D3" s="35"/>
      <c r="E3" s="35"/>
      <c r="F3" s="35"/>
      <c r="G3" s="15"/>
      <c r="H3" s="15"/>
      <c r="I3" s="36" t="s">
        <v>20</v>
      </c>
      <c r="J3" s="29"/>
    </row>
    <row r="4" spans="1:23" ht="18" customHeight="1" x14ac:dyDescent="0.25">
      <c r="A4" s="10"/>
      <c r="B4" s="21"/>
      <c r="C4" s="18"/>
      <c r="D4" s="15"/>
      <c r="E4" s="15"/>
      <c r="F4" s="15"/>
      <c r="G4" s="15"/>
      <c r="H4" s="15"/>
      <c r="I4" s="36" t="s">
        <v>22</v>
      </c>
      <c r="J4" s="29"/>
    </row>
    <row r="5" spans="1:23" ht="18" customHeight="1" thickBot="1" x14ac:dyDescent="0.3">
      <c r="A5" s="10"/>
      <c r="B5" s="37" t="s">
        <v>23</v>
      </c>
      <c r="C5" s="18"/>
      <c r="D5" s="15"/>
      <c r="E5" s="15"/>
      <c r="F5" s="38" t="s">
        <v>24</v>
      </c>
      <c r="G5" s="15"/>
      <c r="H5" s="15"/>
      <c r="I5" s="36" t="s">
        <v>25</v>
      </c>
      <c r="J5" s="39" t="s">
        <v>26</v>
      </c>
    </row>
    <row r="6" spans="1:23" ht="20.100000000000001" customHeight="1" thickTop="1" x14ac:dyDescent="0.25">
      <c r="A6" s="10"/>
      <c r="B6" s="202" t="s">
        <v>27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25">
      <c r="A7" s="10"/>
      <c r="B7" s="48" t="s">
        <v>30</v>
      </c>
      <c r="C7" s="41"/>
      <c r="D7" s="16"/>
      <c r="E7" s="16"/>
      <c r="F7" s="16"/>
      <c r="G7" s="49" t="s">
        <v>31</v>
      </c>
      <c r="H7" s="16"/>
      <c r="I7" s="27"/>
      <c r="J7" s="42"/>
    </row>
    <row r="8" spans="1:23" ht="20.100000000000001" customHeight="1" x14ac:dyDescent="0.25">
      <c r="A8" s="10"/>
      <c r="B8" s="205" t="s">
        <v>28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25">
      <c r="A9" s="10"/>
      <c r="B9" s="37" t="s">
        <v>30</v>
      </c>
      <c r="C9" s="18"/>
      <c r="D9" s="15"/>
      <c r="E9" s="15"/>
      <c r="F9" s="15"/>
      <c r="G9" s="38" t="s">
        <v>31</v>
      </c>
      <c r="H9" s="15"/>
      <c r="I9" s="26"/>
      <c r="J9" s="29"/>
    </row>
    <row r="10" spans="1:23" ht="20.100000000000001" customHeight="1" x14ac:dyDescent="0.25">
      <c r="A10" s="10"/>
      <c r="B10" s="205" t="s">
        <v>29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">
      <c r="A11" s="10"/>
      <c r="B11" s="37" t="s">
        <v>30</v>
      </c>
      <c r="C11" s="18"/>
      <c r="D11" s="15"/>
      <c r="E11" s="15"/>
      <c r="F11" s="15"/>
      <c r="G11" s="38" t="s">
        <v>31</v>
      </c>
      <c r="H11" s="15"/>
      <c r="I11" s="26"/>
      <c r="J11" s="29"/>
    </row>
    <row r="12" spans="1:23" ht="18" customHeight="1" thickTop="1" x14ac:dyDescent="0.25">
      <c r="A12" s="10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25">
      <c r="A13" s="10"/>
      <c r="B13" s="40"/>
      <c r="C13" s="41"/>
      <c r="D13" s="16"/>
      <c r="E13" s="16"/>
      <c r="F13" s="16"/>
      <c r="G13" s="16"/>
      <c r="H13" s="16"/>
      <c r="I13" s="27"/>
      <c r="J13" s="42"/>
    </row>
    <row r="14" spans="1:23" ht="18" customHeight="1" thickBot="1" x14ac:dyDescent="0.3">
      <c r="A14" s="10"/>
      <c r="B14" s="21"/>
      <c r="C14" s="18"/>
      <c r="D14" s="15"/>
      <c r="E14" s="15"/>
      <c r="F14" s="15"/>
      <c r="G14" s="15"/>
      <c r="H14" s="15"/>
      <c r="I14" s="26"/>
      <c r="J14" s="29"/>
    </row>
    <row r="15" spans="1:23" ht="18" customHeight="1" thickTop="1" x14ac:dyDescent="0.25">
      <c r="A15" s="10"/>
      <c r="B15" s="82" t="s">
        <v>32</v>
      </c>
      <c r="C15" s="83" t="s">
        <v>6</v>
      </c>
      <c r="D15" s="83" t="s">
        <v>59</v>
      </c>
      <c r="E15" s="84" t="s">
        <v>60</v>
      </c>
      <c r="F15" s="96" t="s">
        <v>61</v>
      </c>
      <c r="G15" s="50" t="s">
        <v>37</v>
      </c>
      <c r="H15" s="53" t="s">
        <v>38</v>
      </c>
      <c r="I15" s="25"/>
      <c r="J15" s="47"/>
    </row>
    <row r="16" spans="1:23" ht="18" customHeight="1" x14ac:dyDescent="0.25">
      <c r="A16" s="10"/>
      <c r="B16" s="85">
        <v>1</v>
      </c>
      <c r="C16" s="86" t="s">
        <v>33</v>
      </c>
      <c r="D16" s="87">
        <f>'Rekap 14221'!B18</f>
        <v>0</v>
      </c>
      <c r="E16" s="88">
        <f>'Rekap 14221'!C18</f>
        <v>0</v>
      </c>
      <c r="F16" s="97">
        <f>'Rekap 14221'!D18</f>
        <v>0</v>
      </c>
      <c r="G16" s="51">
        <v>6</v>
      </c>
      <c r="H16" s="106" t="s">
        <v>39</v>
      </c>
      <c r="I16" s="120"/>
      <c r="J16" s="117">
        <v>0</v>
      </c>
    </row>
    <row r="17" spans="1:26" ht="18" customHeight="1" x14ac:dyDescent="0.25">
      <c r="A17" s="10"/>
      <c r="B17" s="58">
        <v>2</v>
      </c>
      <c r="C17" s="62" t="s">
        <v>34</v>
      </c>
      <c r="D17" s="69">
        <f>'Rekap 14221'!B22</f>
        <v>0</v>
      </c>
      <c r="E17" s="67">
        <f>'Rekap 14221'!C22</f>
        <v>0</v>
      </c>
      <c r="F17" s="72">
        <f>'Rekap 14221'!D22</f>
        <v>0</v>
      </c>
      <c r="G17" s="52">
        <v>7</v>
      </c>
      <c r="H17" s="107" t="s">
        <v>40</v>
      </c>
      <c r="I17" s="120"/>
      <c r="J17" s="118">
        <f>'SO 14221'!Z92</f>
        <v>0</v>
      </c>
    </row>
    <row r="18" spans="1:26" ht="18" customHeight="1" x14ac:dyDescent="0.25">
      <c r="A18" s="10"/>
      <c r="B18" s="59">
        <v>3</v>
      </c>
      <c r="C18" s="63" t="s">
        <v>35</v>
      </c>
      <c r="D18" s="70"/>
      <c r="E18" s="68"/>
      <c r="F18" s="73"/>
      <c r="G18" s="52">
        <v>8</v>
      </c>
      <c r="H18" s="107" t="s">
        <v>41</v>
      </c>
      <c r="I18" s="120"/>
      <c r="J18" s="118">
        <v>0</v>
      </c>
    </row>
    <row r="19" spans="1:26" ht="18" customHeight="1" x14ac:dyDescent="0.25">
      <c r="A19" s="10"/>
      <c r="B19" s="59">
        <v>4</v>
      </c>
      <c r="C19" s="64"/>
      <c r="D19" s="70"/>
      <c r="E19" s="68"/>
      <c r="F19" s="73"/>
      <c r="G19" s="52">
        <v>9</v>
      </c>
      <c r="H19" s="116"/>
      <c r="I19" s="120"/>
      <c r="J19" s="119"/>
    </row>
    <row r="20" spans="1:26" ht="18" customHeight="1" thickBot="1" x14ac:dyDescent="0.3">
      <c r="A20" s="10"/>
      <c r="B20" s="59">
        <v>5</v>
      </c>
      <c r="C20" s="65" t="s">
        <v>36</v>
      </c>
      <c r="D20" s="71"/>
      <c r="E20" s="91"/>
      <c r="F20" s="98">
        <f>SUM(F16:F19)</f>
        <v>0</v>
      </c>
      <c r="G20" s="52">
        <v>10</v>
      </c>
      <c r="H20" s="107" t="s">
        <v>36</v>
      </c>
      <c r="I20" s="122"/>
      <c r="J20" s="90">
        <f>SUM(J16:J19)</f>
        <v>0</v>
      </c>
    </row>
    <row r="21" spans="1:26" ht="18" customHeight="1" thickTop="1" x14ac:dyDescent="0.25">
      <c r="A21" s="10"/>
      <c r="B21" s="56" t="s">
        <v>49</v>
      </c>
      <c r="C21" s="60" t="s">
        <v>7</v>
      </c>
      <c r="D21" s="66"/>
      <c r="E21" s="17"/>
      <c r="F21" s="89"/>
      <c r="G21" s="56" t="s">
        <v>55</v>
      </c>
      <c r="H21" s="53" t="s">
        <v>7</v>
      </c>
      <c r="I21" s="27"/>
      <c r="J21" s="123"/>
    </row>
    <row r="22" spans="1:26" ht="18" customHeight="1" x14ac:dyDescent="0.25">
      <c r="A22" s="10"/>
      <c r="B22" s="51">
        <v>11</v>
      </c>
      <c r="C22" s="54" t="s">
        <v>50</v>
      </c>
      <c r="D22" s="78"/>
      <c r="E22" s="80" t="s">
        <v>53</v>
      </c>
      <c r="F22" s="72">
        <f>((F16*U22*0)+(F17*V22*0)+(F18*W22*0))/100</f>
        <v>0</v>
      </c>
      <c r="G22" s="51">
        <v>16</v>
      </c>
      <c r="H22" s="106" t="s">
        <v>56</v>
      </c>
      <c r="I22" s="121" t="s">
        <v>53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0"/>
      <c r="B23" s="52">
        <v>12</v>
      </c>
      <c r="C23" s="55" t="s">
        <v>51</v>
      </c>
      <c r="D23" s="57"/>
      <c r="E23" s="80" t="s">
        <v>54</v>
      </c>
      <c r="F23" s="73">
        <f>((F16*U23*0)+(F17*V23*0)+(F18*W23*0))/100</f>
        <v>0</v>
      </c>
      <c r="G23" s="52">
        <v>17</v>
      </c>
      <c r="H23" s="107" t="s">
        <v>57</v>
      </c>
      <c r="I23" s="121" t="s">
        <v>53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0"/>
      <c r="B24" s="52">
        <v>13</v>
      </c>
      <c r="C24" s="55" t="s">
        <v>52</v>
      </c>
      <c r="D24" s="57"/>
      <c r="E24" s="80" t="s">
        <v>53</v>
      </c>
      <c r="F24" s="73">
        <f>((F16*U24*0)+(F17*V24*0)+(F18*W24*0))/100</f>
        <v>0</v>
      </c>
      <c r="G24" s="52">
        <v>18</v>
      </c>
      <c r="H24" s="107" t="s">
        <v>58</v>
      </c>
      <c r="I24" s="121" t="s">
        <v>54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0"/>
      <c r="B25" s="52">
        <v>14</v>
      </c>
      <c r="C25" s="18"/>
      <c r="D25" s="57"/>
      <c r="E25" s="81"/>
      <c r="F25" s="79"/>
      <c r="G25" s="52">
        <v>19</v>
      </c>
      <c r="H25" s="116"/>
      <c r="I25" s="120"/>
      <c r="J25" s="119"/>
    </row>
    <row r="26" spans="1:26" ht="18" customHeight="1" thickBot="1" x14ac:dyDescent="0.3">
      <c r="A26" s="10"/>
      <c r="B26" s="52">
        <v>15</v>
      </c>
      <c r="C26" s="55"/>
      <c r="D26" s="57"/>
      <c r="E26" s="57"/>
      <c r="F26" s="99"/>
      <c r="G26" s="52">
        <v>20</v>
      </c>
      <c r="H26" s="107" t="s">
        <v>36</v>
      </c>
      <c r="I26" s="122"/>
      <c r="J26" s="90">
        <f>SUM(J22:J25)+SUM(F22:F25)</f>
        <v>0</v>
      </c>
    </row>
    <row r="27" spans="1:26" ht="18" customHeight="1" thickTop="1" x14ac:dyDescent="0.25">
      <c r="A27" s="10"/>
      <c r="B27" s="92"/>
      <c r="C27" s="134" t="s">
        <v>64</v>
      </c>
      <c r="D27" s="127"/>
      <c r="E27" s="93"/>
      <c r="F27" s="28"/>
      <c r="G27" s="100" t="s">
        <v>42</v>
      </c>
      <c r="H27" s="95" t="s">
        <v>43</v>
      </c>
      <c r="I27" s="27"/>
      <c r="J27" s="30"/>
    </row>
    <row r="28" spans="1:26" ht="18" customHeight="1" x14ac:dyDescent="0.25">
      <c r="A28" s="10"/>
      <c r="B28" s="24"/>
      <c r="C28" s="125"/>
      <c r="D28" s="128"/>
      <c r="E28" s="20"/>
      <c r="F28" s="10"/>
      <c r="G28" s="101">
        <v>21</v>
      </c>
      <c r="H28" s="105" t="s">
        <v>44</v>
      </c>
      <c r="I28" s="113"/>
      <c r="J28" s="109">
        <f>F20+J20+F26+J26</f>
        <v>0</v>
      </c>
    </row>
    <row r="29" spans="1:26" ht="18" customHeight="1" x14ac:dyDescent="0.25">
      <c r="A29" s="10"/>
      <c r="B29" s="74"/>
      <c r="C29" s="126"/>
      <c r="D29" s="129"/>
      <c r="E29" s="20"/>
      <c r="F29" s="10"/>
      <c r="G29" s="51">
        <v>22</v>
      </c>
      <c r="H29" s="106" t="s">
        <v>45</v>
      </c>
      <c r="I29" s="114">
        <f>J28-SUM('SO 14221'!K9:'SO 14221'!K91)</f>
        <v>0</v>
      </c>
      <c r="J29" s="110">
        <f>ROUND(((ROUND(I29,2)*20)*1/100),2)</f>
        <v>0</v>
      </c>
    </row>
    <row r="30" spans="1:26" ht="18" customHeight="1" x14ac:dyDescent="0.25">
      <c r="A30" s="10"/>
      <c r="B30" s="21"/>
      <c r="C30" s="116"/>
      <c r="D30" s="120"/>
      <c r="E30" s="20"/>
      <c r="F30" s="10"/>
      <c r="G30" s="52">
        <v>23</v>
      </c>
      <c r="H30" s="107" t="s">
        <v>46</v>
      </c>
      <c r="I30" s="80">
        <f>SUM('SO 14221'!K9:'SO 14221'!K91)</f>
        <v>0</v>
      </c>
      <c r="J30" s="111">
        <f>ROUND(((ROUND(I30,2)*0)/100),2)</f>
        <v>0</v>
      </c>
    </row>
    <row r="31" spans="1:26" ht="18" customHeight="1" x14ac:dyDescent="0.25">
      <c r="A31" s="10"/>
      <c r="B31" s="22"/>
      <c r="C31" s="130"/>
      <c r="D31" s="131"/>
      <c r="E31" s="20"/>
      <c r="F31" s="10"/>
      <c r="G31" s="101">
        <v>24</v>
      </c>
      <c r="H31" s="105" t="s">
        <v>47</v>
      </c>
      <c r="I31" s="104"/>
      <c r="J31" s="124">
        <f>SUM(J28:J30)</f>
        <v>0</v>
      </c>
    </row>
    <row r="32" spans="1:26" ht="18" customHeight="1" thickBot="1" x14ac:dyDescent="0.3">
      <c r="A32" s="10"/>
      <c r="B32" s="40"/>
      <c r="C32" s="108"/>
      <c r="D32" s="115"/>
      <c r="E32" s="75"/>
      <c r="F32" s="76"/>
      <c r="G32" s="51" t="s">
        <v>48</v>
      </c>
      <c r="H32" s="108"/>
      <c r="I32" s="115"/>
      <c r="J32" s="112"/>
    </row>
    <row r="33" spans="1:10" ht="18" customHeight="1" thickTop="1" x14ac:dyDescent="0.25">
      <c r="A33" s="10"/>
      <c r="B33" s="92"/>
      <c r="C33" s="93"/>
      <c r="D33" s="132" t="s">
        <v>62</v>
      </c>
      <c r="E33" s="14"/>
      <c r="F33" s="94"/>
      <c r="G33" s="102">
        <v>26</v>
      </c>
      <c r="H33" s="133" t="s">
        <v>63</v>
      </c>
      <c r="I33" s="28"/>
      <c r="J33" s="103"/>
    </row>
    <row r="34" spans="1:10" ht="18" customHeight="1" x14ac:dyDescent="0.25">
      <c r="A34" s="10"/>
      <c r="B34" s="23"/>
      <c r="C34" s="19"/>
      <c r="D34" s="13"/>
      <c r="E34" s="13"/>
      <c r="F34" s="13"/>
      <c r="G34" s="13"/>
      <c r="H34" s="13"/>
      <c r="I34" s="28"/>
      <c r="J34" s="31"/>
    </row>
    <row r="35" spans="1:10" ht="18" customHeight="1" x14ac:dyDescent="0.25">
      <c r="A35" s="10"/>
      <c r="B35" s="24"/>
      <c r="C35" s="20"/>
      <c r="D35" s="3"/>
      <c r="E35" s="3"/>
      <c r="F35" s="3"/>
      <c r="G35" s="3"/>
      <c r="H35" s="3"/>
      <c r="I35" s="10"/>
      <c r="J35" s="32"/>
    </row>
    <row r="36" spans="1:10" ht="18" customHeight="1" x14ac:dyDescent="0.25">
      <c r="A36" s="10"/>
      <c r="B36" s="24"/>
      <c r="C36" s="20"/>
      <c r="D36" s="3"/>
      <c r="E36" s="3"/>
      <c r="F36" s="3"/>
      <c r="G36" s="3"/>
      <c r="H36" s="3"/>
      <c r="I36" s="10"/>
      <c r="J36" s="32"/>
    </row>
    <row r="37" spans="1:10" ht="18" customHeight="1" x14ac:dyDescent="0.25">
      <c r="A37" s="10"/>
      <c r="B37" s="24"/>
      <c r="C37" s="20"/>
      <c r="D37" s="3"/>
      <c r="E37" s="3"/>
      <c r="F37" s="3"/>
      <c r="G37" s="3"/>
      <c r="H37" s="3"/>
      <c r="I37" s="10"/>
      <c r="J37" s="32"/>
    </row>
    <row r="38" spans="1:10" ht="18" customHeight="1" x14ac:dyDescent="0.25">
      <c r="A38" s="10"/>
      <c r="B38" s="24"/>
      <c r="C38" s="20"/>
      <c r="D38" s="3"/>
      <c r="E38" s="3"/>
      <c r="F38" s="3"/>
      <c r="G38" s="3"/>
      <c r="H38" s="3"/>
      <c r="I38" s="10"/>
      <c r="J38" s="32"/>
    </row>
    <row r="39" spans="1:10" ht="18" customHeight="1" x14ac:dyDescent="0.25">
      <c r="A39" s="10"/>
      <c r="B39" s="24"/>
      <c r="C39" s="20"/>
      <c r="D39" s="3"/>
      <c r="E39" s="3"/>
      <c r="F39" s="3"/>
      <c r="G39" s="3"/>
      <c r="H39" s="3"/>
      <c r="I39" s="10"/>
      <c r="J39" s="32"/>
    </row>
    <row r="40" spans="1:10" ht="18" customHeight="1" thickBot="1" x14ac:dyDescent="0.3">
      <c r="A40" s="10"/>
      <c r="B40" s="74"/>
      <c r="C40" s="75"/>
      <c r="D40" s="11"/>
      <c r="E40" s="11"/>
      <c r="F40" s="11"/>
      <c r="G40" s="11"/>
      <c r="H40" s="11"/>
      <c r="I40" s="76"/>
      <c r="J40" s="77"/>
    </row>
    <row r="41" spans="1:10" ht="15.75" thickTop="1" x14ac:dyDescent="0.25">
      <c r="A41" s="10"/>
      <c r="B41" s="14"/>
      <c r="C41" s="14"/>
      <c r="D41" s="14"/>
      <c r="E41" s="14"/>
      <c r="F41" s="14"/>
      <c r="G41" s="14"/>
      <c r="H41" s="14"/>
      <c r="I41" s="14"/>
      <c r="J41" s="1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1" t="s">
        <v>27</v>
      </c>
      <c r="B1" s="212"/>
      <c r="C1" s="212"/>
      <c r="D1" s="213"/>
      <c r="E1" s="137" t="s">
        <v>24</v>
      </c>
      <c r="F1" s="136"/>
      <c r="W1">
        <v>30.126000000000001</v>
      </c>
    </row>
    <row r="2" spans="1:26" ht="20.100000000000001" customHeight="1" x14ac:dyDescent="0.25">
      <c r="A2" s="211" t="s">
        <v>28</v>
      </c>
      <c r="B2" s="212"/>
      <c r="C2" s="212"/>
      <c r="D2" s="213"/>
      <c r="E2" s="137" t="s">
        <v>22</v>
      </c>
      <c r="F2" s="136"/>
    </row>
    <row r="3" spans="1:26" ht="20.100000000000001" customHeight="1" x14ac:dyDescent="0.25">
      <c r="A3" s="211" t="s">
        <v>29</v>
      </c>
      <c r="B3" s="212"/>
      <c r="C3" s="212"/>
      <c r="D3" s="213"/>
      <c r="E3" s="137" t="s">
        <v>68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973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69</v>
      </c>
      <c r="B8" s="135"/>
      <c r="C8" s="135"/>
      <c r="D8" s="135"/>
      <c r="E8" s="135"/>
      <c r="F8" s="135"/>
    </row>
    <row r="9" spans="1:26" x14ac:dyDescent="0.25">
      <c r="A9" s="140" t="s">
        <v>65</v>
      </c>
      <c r="B9" s="140" t="s">
        <v>59</v>
      </c>
      <c r="C9" s="140" t="s">
        <v>60</v>
      </c>
      <c r="D9" s="140" t="s">
        <v>36</v>
      </c>
      <c r="E9" s="140" t="s">
        <v>66</v>
      </c>
      <c r="F9" s="140" t="s">
        <v>67</v>
      </c>
    </row>
    <row r="10" spans="1:26" x14ac:dyDescent="0.25">
      <c r="A10" s="147" t="s">
        <v>70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71</v>
      </c>
      <c r="B11" s="150">
        <f>'SO 14221'!L24</f>
        <v>0</v>
      </c>
      <c r="C11" s="150">
        <f>'SO 14221'!M24</f>
        <v>0</v>
      </c>
      <c r="D11" s="150">
        <f>'SO 14221'!I24</f>
        <v>0</v>
      </c>
      <c r="E11" s="151">
        <f>'SO 14221'!P24</f>
        <v>0</v>
      </c>
      <c r="F11" s="151">
        <f>'SO 14221'!S24</f>
        <v>0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439</v>
      </c>
      <c r="B12" s="150">
        <f>'SO 14221'!L29</f>
        <v>0</v>
      </c>
      <c r="C12" s="150">
        <f>'SO 14221'!M29</f>
        <v>0</v>
      </c>
      <c r="D12" s="150">
        <f>'SO 14221'!I29</f>
        <v>0</v>
      </c>
      <c r="E12" s="151">
        <f>'SO 14221'!P29</f>
        <v>2.0499999999999998</v>
      </c>
      <c r="F12" s="151">
        <f>'SO 14221'!S29</f>
        <v>64.94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74</v>
      </c>
      <c r="B13" s="150">
        <f>'SO 14221'!L35</f>
        <v>0</v>
      </c>
      <c r="C13" s="150">
        <f>'SO 14221'!M35</f>
        <v>0</v>
      </c>
      <c r="D13" s="150">
        <f>'SO 14221'!I35</f>
        <v>0</v>
      </c>
      <c r="E13" s="151">
        <f>'SO 14221'!P35</f>
        <v>0.01</v>
      </c>
      <c r="F13" s="151">
        <f>'SO 14221'!S35</f>
        <v>0.12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75</v>
      </c>
      <c r="B14" s="150">
        <f>'SO 14221'!L40</f>
        <v>0</v>
      </c>
      <c r="C14" s="150">
        <f>'SO 14221'!M40</f>
        <v>0</v>
      </c>
      <c r="D14" s="150">
        <f>'SO 14221'!I40</f>
        <v>0</v>
      </c>
      <c r="E14" s="151">
        <f>'SO 14221'!P40</f>
        <v>0</v>
      </c>
      <c r="F14" s="151">
        <f>'SO 14221'!S40</f>
        <v>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149" t="s">
        <v>440</v>
      </c>
      <c r="B15" s="150">
        <f>'SO 14221'!L65</f>
        <v>0</v>
      </c>
      <c r="C15" s="150">
        <f>'SO 14221'!M65</f>
        <v>0</v>
      </c>
      <c r="D15" s="150">
        <f>'SO 14221'!I65</f>
        <v>0</v>
      </c>
      <c r="E15" s="151">
        <f>'SO 14221'!P65</f>
        <v>0.09</v>
      </c>
      <c r="F15" s="151">
        <f>'SO 14221'!S65</f>
        <v>0.34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49" t="s">
        <v>76</v>
      </c>
      <c r="B16" s="150">
        <f>'SO 14221'!L78</f>
        <v>0</v>
      </c>
      <c r="C16" s="150">
        <f>'SO 14221'!M78</f>
        <v>0</v>
      </c>
      <c r="D16" s="150">
        <f>'SO 14221'!I78</f>
        <v>0</v>
      </c>
      <c r="E16" s="151">
        <f>'SO 14221'!P78</f>
        <v>0</v>
      </c>
      <c r="F16" s="151">
        <f>'SO 14221'!S78</f>
        <v>0</v>
      </c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</row>
    <row r="17" spans="1:26" x14ac:dyDescent="0.25">
      <c r="A17" s="149" t="s">
        <v>441</v>
      </c>
      <c r="B17" s="150">
        <f>'SO 14221'!L82</f>
        <v>0</v>
      </c>
      <c r="C17" s="150">
        <f>'SO 14221'!M82</f>
        <v>0</v>
      </c>
      <c r="D17" s="150">
        <f>'SO 14221'!I82</f>
        <v>0</v>
      </c>
      <c r="E17" s="151">
        <f>'SO 14221'!P82</f>
        <v>0</v>
      </c>
      <c r="F17" s="151">
        <f>'SO 14221'!S82</f>
        <v>0</v>
      </c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2" t="s">
        <v>70</v>
      </c>
      <c r="B18" s="152">
        <f>'SO 14221'!L84</f>
        <v>0</v>
      </c>
      <c r="C18" s="152">
        <f>'SO 14221'!M84</f>
        <v>0</v>
      </c>
      <c r="D18" s="152">
        <f>'SO 14221'!I84</f>
        <v>0</v>
      </c>
      <c r="E18" s="153">
        <f>'SO 14221'!P84</f>
        <v>2.14</v>
      </c>
      <c r="F18" s="153">
        <f>'SO 14221'!S84</f>
        <v>65.400000000000006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1"/>
      <c r="B19" s="142"/>
      <c r="C19" s="142"/>
      <c r="D19" s="142"/>
      <c r="E19" s="141"/>
      <c r="F19" s="141"/>
    </row>
    <row r="20" spans="1:26" x14ac:dyDescent="0.25">
      <c r="A20" s="2" t="s">
        <v>77</v>
      </c>
      <c r="B20" s="152"/>
      <c r="C20" s="150"/>
      <c r="D20" s="150"/>
      <c r="E20" s="151"/>
      <c r="F20" s="151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</row>
    <row r="21" spans="1:26" x14ac:dyDescent="0.25">
      <c r="A21" s="149" t="s">
        <v>442</v>
      </c>
      <c r="B21" s="150">
        <f>'SO 14221'!L89</f>
        <v>0</v>
      </c>
      <c r="C21" s="150">
        <f>'SO 14221'!M89</f>
        <v>0</v>
      </c>
      <c r="D21" s="150">
        <f>'SO 14221'!I89</f>
        <v>0</v>
      </c>
      <c r="E21" s="151">
        <f>'SO 14221'!P89</f>
        <v>0</v>
      </c>
      <c r="F21" s="151">
        <f>'SO 14221'!S89</f>
        <v>0</v>
      </c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</row>
    <row r="22" spans="1:26" x14ac:dyDescent="0.25">
      <c r="A22" s="2" t="s">
        <v>77</v>
      </c>
      <c r="B22" s="152">
        <f>'SO 14221'!L91</f>
        <v>0</v>
      </c>
      <c r="C22" s="152">
        <f>'SO 14221'!M91</f>
        <v>0</v>
      </c>
      <c r="D22" s="152">
        <f>'SO 14221'!I91</f>
        <v>0</v>
      </c>
      <c r="E22" s="153">
        <f>'SO 14221'!S91</f>
        <v>0</v>
      </c>
      <c r="F22" s="153">
        <f>'SO 14221'!V91</f>
        <v>0</v>
      </c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</row>
    <row r="23" spans="1:26" x14ac:dyDescent="0.25">
      <c r="A23" s="1"/>
      <c r="B23" s="142"/>
      <c r="C23" s="142"/>
      <c r="D23" s="142"/>
      <c r="E23" s="141"/>
      <c r="F23" s="141"/>
    </row>
    <row r="24" spans="1:26" x14ac:dyDescent="0.25">
      <c r="A24" s="2" t="s">
        <v>93</v>
      </c>
      <c r="B24" s="152">
        <f>'SO 14221'!L92</f>
        <v>0</v>
      </c>
      <c r="C24" s="152">
        <f>'SO 14221'!M92</f>
        <v>0</v>
      </c>
      <c r="D24" s="152">
        <f>'SO 14221'!I92</f>
        <v>0</v>
      </c>
      <c r="E24" s="153">
        <f>'SO 14221'!S92</f>
        <v>65.400000000000006</v>
      </c>
      <c r="F24" s="153">
        <f>'SO 14221'!V92</f>
        <v>0</v>
      </c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</row>
    <row r="25" spans="1:26" x14ac:dyDescent="0.25">
      <c r="A25" s="1"/>
      <c r="B25" s="142"/>
      <c r="C25" s="142"/>
      <c r="D25" s="142"/>
      <c r="E25" s="141"/>
      <c r="F25" s="141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2"/>
  <sheetViews>
    <sheetView workbookViewId="0">
      <pane ySplit="8" topLeftCell="A9" activePane="bottomLeft" state="frozen"/>
      <selection pane="bottomLeft" activeCell="G88" sqref="G11:G88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4" t="s">
        <v>27</v>
      </c>
      <c r="C1" s="215"/>
      <c r="D1" s="215"/>
      <c r="E1" s="215"/>
      <c r="F1" s="215"/>
      <c r="G1" s="215"/>
      <c r="H1" s="216"/>
      <c r="I1" s="159" t="s">
        <v>24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4" t="s">
        <v>28</v>
      </c>
      <c r="C2" s="215"/>
      <c r="D2" s="215"/>
      <c r="E2" s="215"/>
      <c r="F2" s="215"/>
      <c r="G2" s="215"/>
      <c r="H2" s="216"/>
      <c r="I2" s="159" t="s">
        <v>22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4" t="s">
        <v>29</v>
      </c>
      <c r="C3" s="215"/>
      <c r="D3" s="215"/>
      <c r="E3" s="215"/>
      <c r="F3" s="215"/>
      <c r="G3" s="215"/>
      <c r="H3" s="216"/>
      <c r="I3" s="159" t="s">
        <v>68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973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1"/>
      <c r="B7" s="12" t="s">
        <v>69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S7" s="11"/>
      <c r="V7" s="162"/>
    </row>
    <row r="8" spans="1:26" ht="15.75" x14ac:dyDescent="0.25">
      <c r="A8" s="161" t="s">
        <v>94</v>
      </c>
      <c r="B8" s="161" t="s">
        <v>95</v>
      </c>
      <c r="C8" s="161" t="s">
        <v>96</v>
      </c>
      <c r="D8" s="161" t="s">
        <v>97</v>
      </c>
      <c r="E8" s="161" t="s">
        <v>98</v>
      </c>
      <c r="F8" s="161" t="s">
        <v>99</v>
      </c>
      <c r="G8" s="161" t="s">
        <v>100</v>
      </c>
      <c r="H8" s="161" t="s">
        <v>60</v>
      </c>
      <c r="I8" s="161" t="s">
        <v>101</v>
      </c>
      <c r="J8" s="161"/>
      <c r="K8" s="161"/>
      <c r="L8" s="161"/>
      <c r="M8" s="161"/>
      <c r="N8" s="161"/>
      <c r="O8" s="161"/>
      <c r="P8" s="161" t="s">
        <v>102</v>
      </c>
      <c r="Q8" s="155"/>
      <c r="R8" s="155"/>
      <c r="S8" s="161" t="s">
        <v>103</v>
      </c>
      <c r="T8" s="157"/>
      <c r="U8" s="157"/>
      <c r="V8" s="163" t="s">
        <v>104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70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71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106</v>
      </c>
      <c r="C11" s="172" t="s">
        <v>445</v>
      </c>
      <c r="D11" s="168" t="s">
        <v>446</v>
      </c>
      <c r="E11" s="168" t="s">
        <v>109</v>
      </c>
      <c r="F11" s="169">
        <v>65.099999999999994</v>
      </c>
      <c r="G11" s="170"/>
      <c r="H11" s="170"/>
      <c r="I11" s="170">
        <f t="shared" ref="I11:I23" si="0">ROUND(F11*(G11+H11),2)</f>
        <v>0</v>
      </c>
      <c r="J11" s="168">
        <f t="shared" ref="J11:J23" si="1">ROUND(F11*(N11),2)</f>
        <v>1171.8</v>
      </c>
      <c r="K11" s="1">
        <f t="shared" ref="K11:K23" si="2">ROUND(F11*(O11),2)</f>
        <v>0</v>
      </c>
      <c r="L11" s="1">
        <f t="shared" ref="L11:L23" si="3">ROUND(F11*(G11),2)</f>
        <v>0</v>
      </c>
      <c r="M11" s="1"/>
      <c r="N11" s="1">
        <v>18</v>
      </c>
      <c r="O11" s="1"/>
      <c r="P11" s="160"/>
      <c r="Q11" s="173"/>
      <c r="R11" s="173"/>
      <c r="S11" s="149"/>
      <c r="V11" s="174"/>
      <c r="Z11">
        <v>0</v>
      </c>
    </row>
    <row r="12" spans="1:26" ht="35.1" customHeight="1" x14ac:dyDescent="0.25">
      <c r="A12" s="171"/>
      <c r="B12" s="168" t="s">
        <v>106</v>
      </c>
      <c r="C12" s="172" t="s">
        <v>447</v>
      </c>
      <c r="D12" s="168" t="s">
        <v>448</v>
      </c>
      <c r="E12" s="168" t="s">
        <v>109</v>
      </c>
      <c r="F12" s="169">
        <v>65.099999999999994</v>
      </c>
      <c r="G12" s="170"/>
      <c r="H12" s="170"/>
      <c r="I12" s="170">
        <f t="shared" si="0"/>
        <v>0</v>
      </c>
      <c r="J12" s="168">
        <f t="shared" si="1"/>
        <v>65.099999999999994</v>
      </c>
      <c r="K12" s="1">
        <f t="shared" si="2"/>
        <v>0</v>
      </c>
      <c r="L12" s="1">
        <f t="shared" si="3"/>
        <v>0</v>
      </c>
      <c r="M12" s="1"/>
      <c r="N12" s="1">
        <v>1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106</v>
      </c>
      <c r="C13" s="172" t="s">
        <v>449</v>
      </c>
      <c r="D13" s="168" t="s">
        <v>450</v>
      </c>
      <c r="E13" s="168" t="s">
        <v>109</v>
      </c>
      <c r="F13" s="169">
        <v>21.6</v>
      </c>
      <c r="G13" s="170"/>
      <c r="H13" s="170"/>
      <c r="I13" s="170">
        <f t="shared" si="0"/>
        <v>0</v>
      </c>
      <c r="J13" s="168">
        <f t="shared" si="1"/>
        <v>964.44</v>
      </c>
      <c r="K13" s="1">
        <f t="shared" si="2"/>
        <v>0</v>
      </c>
      <c r="L13" s="1">
        <f t="shared" si="3"/>
        <v>0</v>
      </c>
      <c r="M13" s="1"/>
      <c r="N13" s="1">
        <v>44.65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106</v>
      </c>
      <c r="C14" s="172" t="s">
        <v>451</v>
      </c>
      <c r="D14" s="168" t="s">
        <v>452</v>
      </c>
      <c r="E14" s="168" t="s">
        <v>109</v>
      </c>
      <c r="F14" s="169">
        <v>21.6</v>
      </c>
      <c r="G14" s="170"/>
      <c r="H14" s="170"/>
      <c r="I14" s="170">
        <f t="shared" si="0"/>
        <v>0</v>
      </c>
      <c r="J14" s="168">
        <f t="shared" si="1"/>
        <v>131.33000000000001</v>
      </c>
      <c r="K14" s="1">
        <f t="shared" si="2"/>
        <v>0</v>
      </c>
      <c r="L14" s="1">
        <f t="shared" si="3"/>
        <v>0</v>
      </c>
      <c r="M14" s="1"/>
      <c r="N14" s="1">
        <v>6.08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106</v>
      </c>
      <c r="C15" s="172" t="s">
        <v>112</v>
      </c>
      <c r="D15" s="168" t="s">
        <v>113</v>
      </c>
      <c r="E15" s="168" t="s">
        <v>109</v>
      </c>
      <c r="F15" s="169">
        <v>52.6</v>
      </c>
      <c r="G15" s="170"/>
      <c r="H15" s="170"/>
      <c r="I15" s="170">
        <f t="shared" si="0"/>
        <v>0</v>
      </c>
      <c r="J15" s="168">
        <f t="shared" si="1"/>
        <v>210.4</v>
      </c>
      <c r="K15" s="1">
        <f t="shared" si="2"/>
        <v>0</v>
      </c>
      <c r="L15" s="1">
        <f t="shared" si="3"/>
        <v>0</v>
      </c>
      <c r="M15" s="1"/>
      <c r="N15" s="1">
        <v>4</v>
      </c>
      <c r="O15" s="1"/>
      <c r="P15" s="160"/>
      <c r="Q15" s="173"/>
      <c r="R15" s="173"/>
      <c r="S15" s="149"/>
      <c r="V15" s="174"/>
      <c r="Z15">
        <v>0</v>
      </c>
    </row>
    <row r="16" spans="1:26" ht="35.1" customHeight="1" x14ac:dyDescent="0.25">
      <c r="A16" s="171"/>
      <c r="B16" s="168" t="s">
        <v>106</v>
      </c>
      <c r="C16" s="172" t="s">
        <v>114</v>
      </c>
      <c r="D16" s="168" t="s">
        <v>115</v>
      </c>
      <c r="E16" s="168" t="s">
        <v>109</v>
      </c>
      <c r="F16" s="169">
        <v>52.6</v>
      </c>
      <c r="G16" s="170"/>
      <c r="H16" s="170"/>
      <c r="I16" s="170">
        <f t="shared" si="0"/>
        <v>0</v>
      </c>
      <c r="J16" s="168">
        <f t="shared" si="1"/>
        <v>21.04</v>
      </c>
      <c r="K16" s="1">
        <f t="shared" si="2"/>
        <v>0</v>
      </c>
      <c r="L16" s="1">
        <f t="shared" si="3"/>
        <v>0</v>
      </c>
      <c r="M16" s="1"/>
      <c r="N16" s="1">
        <v>0.4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106</v>
      </c>
      <c r="C17" s="172" t="s">
        <v>926</v>
      </c>
      <c r="D17" s="168" t="s">
        <v>927</v>
      </c>
      <c r="E17" s="168" t="s">
        <v>109</v>
      </c>
      <c r="F17" s="169">
        <v>52.6</v>
      </c>
      <c r="G17" s="170"/>
      <c r="H17" s="170"/>
      <c r="I17" s="170">
        <f t="shared" si="0"/>
        <v>0</v>
      </c>
      <c r="J17" s="168">
        <f t="shared" si="1"/>
        <v>366.1</v>
      </c>
      <c r="K17" s="1">
        <f t="shared" si="2"/>
        <v>0</v>
      </c>
      <c r="L17" s="1">
        <f t="shared" si="3"/>
        <v>0</v>
      </c>
      <c r="M17" s="1"/>
      <c r="N17" s="1">
        <v>6.96</v>
      </c>
      <c r="O17" s="1"/>
      <c r="P17" s="160"/>
      <c r="Q17" s="173"/>
      <c r="R17" s="173"/>
      <c r="S17" s="149"/>
      <c r="V17" s="174"/>
      <c r="Z17">
        <v>0</v>
      </c>
    </row>
    <row r="18" spans="1:26" ht="24.95" customHeight="1" x14ac:dyDescent="0.25">
      <c r="A18" s="171"/>
      <c r="B18" s="168" t="s">
        <v>106</v>
      </c>
      <c r="C18" s="172" t="s">
        <v>453</v>
      </c>
      <c r="D18" s="168" t="s">
        <v>454</v>
      </c>
      <c r="E18" s="168" t="s">
        <v>109</v>
      </c>
      <c r="F18" s="169">
        <v>52.6</v>
      </c>
      <c r="G18" s="170"/>
      <c r="H18" s="170"/>
      <c r="I18" s="170">
        <f t="shared" si="0"/>
        <v>0</v>
      </c>
      <c r="J18" s="168">
        <f t="shared" si="1"/>
        <v>38.4</v>
      </c>
      <c r="K18" s="1">
        <f t="shared" si="2"/>
        <v>0</v>
      </c>
      <c r="L18" s="1">
        <f t="shared" si="3"/>
        <v>0</v>
      </c>
      <c r="M18" s="1"/>
      <c r="N18" s="1">
        <v>0.73</v>
      </c>
      <c r="O18" s="1"/>
      <c r="P18" s="160"/>
      <c r="Q18" s="173"/>
      <c r="R18" s="173"/>
      <c r="S18" s="149"/>
      <c r="V18" s="174"/>
      <c r="Z18">
        <v>0</v>
      </c>
    </row>
    <row r="19" spans="1:26" ht="24.95" customHeight="1" x14ac:dyDescent="0.25">
      <c r="A19" s="171"/>
      <c r="B19" s="168" t="s">
        <v>106</v>
      </c>
      <c r="C19" s="172" t="s">
        <v>118</v>
      </c>
      <c r="D19" s="168" t="s">
        <v>119</v>
      </c>
      <c r="E19" s="168" t="s">
        <v>120</v>
      </c>
      <c r="F19" s="169">
        <v>89.42</v>
      </c>
      <c r="G19" s="170"/>
      <c r="H19" s="170"/>
      <c r="I19" s="170">
        <f t="shared" si="0"/>
        <v>0</v>
      </c>
      <c r="J19" s="168">
        <f t="shared" si="1"/>
        <v>983.62</v>
      </c>
      <c r="K19" s="1">
        <f t="shared" si="2"/>
        <v>0</v>
      </c>
      <c r="L19" s="1">
        <f t="shared" si="3"/>
        <v>0</v>
      </c>
      <c r="M19" s="1"/>
      <c r="N19" s="1">
        <v>11</v>
      </c>
      <c r="O19" s="1"/>
      <c r="P19" s="160"/>
      <c r="Q19" s="173"/>
      <c r="R19" s="173"/>
      <c r="S19" s="149"/>
      <c r="V19" s="174"/>
      <c r="Z19">
        <v>0</v>
      </c>
    </row>
    <row r="20" spans="1:26" ht="24.95" customHeight="1" x14ac:dyDescent="0.25">
      <c r="A20" s="171"/>
      <c r="B20" s="168" t="s">
        <v>106</v>
      </c>
      <c r="C20" s="172" t="s">
        <v>455</v>
      </c>
      <c r="D20" s="168" t="s">
        <v>456</v>
      </c>
      <c r="E20" s="168" t="s">
        <v>109</v>
      </c>
      <c r="F20" s="169">
        <v>52.6</v>
      </c>
      <c r="G20" s="170"/>
      <c r="H20" s="170"/>
      <c r="I20" s="170">
        <f t="shared" si="0"/>
        <v>0</v>
      </c>
      <c r="J20" s="168">
        <f t="shared" si="1"/>
        <v>178.31</v>
      </c>
      <c r="K20" s="1">
        <f t="shared" si="2"/>
        <v>0</v>
      </c>
      <c r="L20" s="1">
        <f t="shared" si="3"/>
        <v>0</v>
      </c>
      <c r="M20" s="1"/>
      <c r="N20" s="1">
        <v>3.39</v>
      </c>
      <c r="O20" s="1"/>
      <c r="P20" s="160"/>
      <c r="Q20" s="173"/>
      <c r="R20" s="173"/>
      <c r="S20" s="149"/>
      <c r="V20" s="174"/>
      <c r="Z20">
        <v>0</v>
      </c>
    </row>
    <row r="21" spans="1:26" ht="24.95" customHeight="1" x14ac:dyDescent="0.25">
      <c r="A21" s="171"/>
      <c r="B21" s="168" t="s">
        <v>121</v>
      </c>
      <c r="C21" s="172" t="s">
        <v>928</v>
      </c>
      <c r="D21" s="168" t="s">
        <v>929</v>
      </c>
      <c r="E21" s="168" t="s">
        <v>124</v>
      </c>
      <c r="F21" s="169">
        <v>4</v>
      </c>
      <c r="G21" s="170"/>
      <c r="H21" s="170"/>
      <c r="I21" s="170">
        <f t="shared" si="0"/>
        <v>0</v>
      </c>
      <c r="J21" s="168">
        <f t="shared" si="1"/>
        <v>15.64</v>
      </c>
      <c r="K21" s="1">
        <f t="shared" si="2"/>
        <v>0</v>
      </c>
      <c r="L21" s="1">
        <f t="shared" si="3"/>
        <v>0</v>
      </c>
      <c r="M21" s="1"/>
      <c r="N21" s="1">
        <v>3.91</v>
      </c>
      <c r="O21" s="1"/>
      <c r="P21" s="160"/>
      <c r="Q21" s="173"/>
      <c r="R21" s="173"/>
      <c r="S21" s="149"/>
      <c r="V21" s="174"/>
      <c r="Z21">
        <v>0</v>
      </c>
    </row>
    <row r="22" spans="1:26" ht="24.95" customHeight="1" x14ac:dyDescent="0.25">
      <c r="A22" s="171"/>
      <c r="B22" s="168" t="s">
        <v>121</v>
      </c>
      <c r="C22" s="172" t="s">
        <v>974</v>
      </c>
      <c r="D22" s="168" t="s">
        <v>975</v>
      </c>
      <c r="E22" s="168" t="s">
        <v>124</v>
      </c>
      <c r="F22" s="169">
        <v>4</v>
      </c>
      <c r="G22" s="170"/>
      <c r="H22" s="170"/>
      <c r="I22" s="170">
        <f t="shared" si="0"/>
        <v>0</v>
      </c>
      <c r="J22" s="168">
        <f t="shared" si="1"/>
        <v>135.28</v>
      </c>
      <c r="K22" s="1">
        <f t="shared" si="2"/>
        <v>0</v>
      </c>
      <c r="L22" s="1">
        <f t="shared" si="3"/>
        <v>0</v>
      </c>
      <c r="M22" s="1"/>
      <c r="N22" s="1">
        <v>33.82</v>
      </c>
      <c r="O22" s="1"/>
      <c r="P22" s="160"/>
      <c r="Q22" s="173"/>
      <c r="R22" s="173"/>
      <c r="S22" s="149"/>
      <c r="V22" s="174"/>
      <c r="Z22">
        <v>0</v>
      </c>
    </row>
    <row r="23" spans="1:26" ht="24.95" customHeight="1" x14ac:dyDescent="0.25">
      <c r="A23" s="171"/>
      <c r="B23" s="168" t="s">
        <v>121</v>
      </c>
      <c r="C23" s="172" t="s">
        <v>976</v>
      </c>
      <c r="D23" s="168" t="s">
        <v>977</v>
      </c>
      <c r="E23" s="168" t="s">
        <v>124</v>
      </c>
      <c r="F23" s="169">
        <v>9</v>
      </c>
      <c r="G23" s="170"/>
      <c r="H23" s="170"/>
      <c r="I23" s="170">
        <f t="shared" si="0"/>
        <v>0</v>
      </c>
      <c r="J23" s="168">
        <f t="shared" si="1"/>
        <v>116.19</v>
      </c>
      <c r="K23" s="1">
        <f t="shared" si="2"/>
        <v>0</v>
      </c>
      <c r="L23" s="1">
        <f t="shared" si="3"/>
        <v>0</v>
      </c>
      <c r="M23" s="1"/>
      <c r="N23" s="1">
        <v>12.91</v>
      </c>
      <c r="O23" s="1"/>
      <c r="P23" s="160"/>
      <c r="Q23" s="173"/>
      <c r="R23" s="173"/>
      <c r="S23" s="149"/>
      <c r="V23" s="174"/>
      <c r="Z23">
        <v>0</v>
      </c>
    </row>
    <row r="24" spans="1:26" x14ac:dyDescent="0.25">
      <c r="A24" s="149"/>
      <c r="B24" s="149"/>
      <c r="C24" s="149"/>
      <c r="D24" s="149" t="s">
        <v>71</v>
      </c>
      <c r="E24" s="149"/>
      <c r="F24" s="167"/>
      <c r="G24" s="152"/>
      <c r="H24" s="152">
        <f>ROUND((SUM(M10:M23))/1,2)</f>
        <v>0</v>
      </c>
      <c r="I24" s="152">
        <f>ROUND((SUM(I10:I23))/1,2)</f>
        <v>0</v>
      </c>
      <c r="J24" s="149"/>
      <c r="K24" s="149"/>
      <c r="L24" s="149">
        <f>ROUND((SUM(L10:L23))/1,2)</f>
        <v>0</v>
      </c>
      <c r="M24" s="149">
        <f>ROUND((SUM(M10:M23))/1,2)</f>
        <v>0</v>
      </c>
      <c r="N24" s="149"/>
      <c r="O24" s="149"/>
      <c r="P24" s="175">
        <f>ROUND((SUM(P10:P23))/1,2)</f>
        <v>0</v>
      </c>
      <c r="Q24" s="146"/>
      <c r="R24" s="146"/>
      <c r="S24" s="175">
        <f>ROUND((SUM(S10:S23))/1,2)</f>
        <v>0</v>
      </c>
      <c r="T24" s="146"/>
      <c r="U24" s="146"/>
      <c r="V24" s="146"/>
      <c r="W24" s="146"/>
      <c r="X24" s="146"/>
      <c r="Y24" s="146"/>
      <c r="Z24" s="146"/>
    </row>
    <row r="25" spans="1:26" x14ac:dyDescent="0.25">
      <c r="A25" s="1"/>
      <c r="B25" s="1"/>
      <c r="C25" s="1"/>
      <c r="D25" s="1"/>
      <c r="E25" s="1"/>
      <c r="F25" s="160"/>
      <c r="G25" s="142"/>
      <c r="H25" s="142"/>
      <c r="I25" s="142"/>
      <c r="J25" s="1"/>
      <c r="K25" s="1"/>
      <c r="L25" s="1"/>
      <c r="M25" s="1"/>
      <c r="N25" s="1"/>
      <c r="O25" s="1"/>
      <c r="P25" s="1"/>
      <c r="S25" s="1"/>
    </row>
    <row r="26" spans="1:26" x14ac:dyDescent="0.25">
      <c r="A26" s="149"/>
      <c r="B26" s="149"/>
      <c r="C26" s="149"/>
      <c r="D26" s="149" t="s">
        <v>439</v>
      </c>
      <c r="E26" s="149"/>
      <c r="F26" s="167"/>
      <c r="G26" s="150"/>
      <c r="H26" s="150"/>
      <c r="I26" s="150"/>
      <c r="J26" s="149"/>
      <c r="K26" s="149"/>
      <c r="L26" s="149"/>
      <c r="M26" s="149"/>
      <c r="N26" s="149"/>
      <c r="O26" s="149"/>
      <c r="P26" s="149"/>
      <c r="Q26" s="146"/>
      <c r="R26" s="146"/>
      <c r="S26" s="149"/>
      <c r="T26" s="146"/>
      <c r="U26" s="146"/>
      <c r="V26" s="146"/>
      <c r="W26" s="146"/>
      <c r="X26" s="146"/>
      <c r="Y26" s="146"/>
      <c r="Z26" s="146"/>
    </row>
    <row r="27" spans="1:26" ht="24.95" customHeight="1" x14ac:dyDescent="0.25">
      <c r="A27" s="171"/>
      <c r="B27" s="168" t="s">
        <v>457</v>
      </c>
      <c r="C27" s="172" t="s">
        <v>458</v>
      </c>
      <c r="D27" s="168" t="s">
        <v>459</v>
      </c>
      <c r="E27" s="168" t="s">
        <v>109</v>
      </c>
      <c r="F27" s="169">
        <v>34.1</v>
      </c>
      <c r="G27" s="170"/>
      <c r="H27" s="170"/>
      <c r="I27" s="170">
        <f>ROUND(F27*(G27+H27),2)</f>
        <v>0</v>
      </c>
      <c r="J27" s="168">
        <f>ROUND(F27*(N27),2)</f>
        <v>1490.51</v>
      </c>
      <c r="K27" s="1">
        <f>ROUND(F27*(O27),2)</f>
        <v>0</v>
      </c>
      <c r="L27" s="1">
        <f>ROUND(F27*(G27),2)</f>
        <v>0</v>
      </c>
      <c r="M27" s="1"/>
      <c r="N27" s="1">
        <v>43.71</v>
      </c>
      <c r="O27" s="1"/>
      <c r="P27" s="167">
        <v>1.8907700000000001</v>
      </c>
      <c r="Q27" s="173"/>
      <c r="R27" s="173">
        <v>1.8907700000000001</v>
      </c>
      <c r="S27" s="149">
        <f>ROUND(F27*(R27),3)</f>
        <v>64.474999999999994</v>
      </c>
      <c r="V27" s="174"/>
      <c r="Z27">
        <v>0</v>
      </c>
    </row>
    <row r="28" spans="1:26" ht="24.95" customHeight="1" x14ac:dyDescent="0.25">
      <c r="A28" s="171"/>
      <c r="B28" s="168" t="s">
        <v>457</v>
      </c>
      <c r="C28" s="172" t="s">
        <v>460</v>
      </c>
      <c r="D28" s="168" t="s">
        <v>461</v>
      </c>
      <c r="E28" s="168" t="s">
        <v>134</v>
      </c>
      <c r="F28" s="169">
        <v>3</v>
      </c>
      <c r="G28" s="170"/>
      <c r="H28" s="170"/>
      <c r="I28" s="170">
        <f>ROUND(F28*(G28+H28),2)</f>
        <v>0</v>
      </c>
      <c r="J28" s="168">
        <f>ROUND(F28*(N28),2)</f>
        <v>98.85</v>
      </c>
      <c r="K28" s="1">
        <f>ROUND(F28*(O28),2)</f>
        <v>0</v>
      </c>
      <c r="L28" s="1">
        <f>ROUND(F28*(G28),2)</f>
        <v>0</v>
      </c>
      <c r="M28" s="1"/>
      <c r="N28" s="1">
        <v>32.950000000000003</v>
      </c>
      <c r="O28" s="1"/>
      <c r="P28" s="167">
        <v>0.15547999999999998</v>
      </c>
      <c r="Q28" s="173"/>
      <c r="R28" s="173">
        <v>0.15547999999999998</v>
      </c>
      <c r="S28" s="149">
        <f>ROUND(F28*(R28),3)</f>
        <v>0.46600000000000003</v>
      </c>
      <c r="V28" s="174"/>
      <c r="Z28">
        <v>0</v>
      </c>
    </row>
    <row r="29" spans="1:26" x14ac:dyDescent="0.25">
      <c r="A29" s="149"/>
      <c r="B29" s="149"/>
      <c r="C29" s="149"/>
      <c r="D29" s="149" t="s">
        <v>439</v>
      </c>
      <c r="E29" s="149"/>
      <c r="F29" s="167"/>
      <c r="G29" s="152"/>
      <c r="H29" s="152">
        <f>ROUND((SUM(M26:M28))/1,2)</f>
        <v>0</v>
      </c>
      <c r="I29" s="152">
        <f>ROUND((SUM(I26:I28))/1,2)</f>
        <v>0</v>
      </c>
      <c r="J29" s="149"/>
      <c r="K29" s="149"/>
      <c r="L29" s="149">
        <f>ROUND((SUM(L26:L28))/1,2)</f>
        <v>0</v>
      </c>
      <c r="M29" s="149">
        <f>ROUND((SUM(M26:M28))/1,2)</f>
        <v>0</v>
      </c>
      <c r="N29" s="149"/>
      <c r="O29" s="149"/>
      <c r="P29" s="175">
        <f>ROUND((SUM(P26:P28))/1,2)</f>
        <v>2.0499999999999998</v>
      </c>
      <c r="Q29" s="146"/>
      <c r="R29" s="146"/>
      <c r="S29" s="175">
        <f>ROUND((SUM(S26:S28))/1,2)</f>
        <v>64.94</v>
      </c>
      <c r="T29" s="146"/>
      <c r="U29" s="146"/>
      <c r="V29" s="146"/>
      <c r="W29" s="146"/>
      <c r="X29" s="146"/>
      <c r="Y29" s="146"/>
      <c r="Z29" s="146"/>
    </row>
    <row r="30" spans="1:26" x14ac:dyDescent="0.25">
      <c r="A30" s="1"/>
      <c r="B30" s="1"/>
      <c r="C30" s="1"/>
      <c r="D30" s="1"/>
      <c r="E30" s="1"/>
      <c r="F30" s="160"/>
      <c r="G30" s="142"/>
      <c r="H30" s="142"/>
      <c r="I30" s="142"/>
      <c r="J30" s="1"/>
      <c r="K30" s="1"/>
      <c r="L30" s="1"/>
      <c r="M30" s="1"/>
      <c r="N30" s="1"/>
      <c r="O30" s="1"/>
      <c r="P30" s="1"/>
      <c r="S30" s="1"/>
    </row>
    <row r="31" spans="1:26" x14ac:dyDescent="0.25">
      <c r="A31" s="149"/>
      <c r="B31" s="149"/>
      <c r="C31" s="149"/>
      <c r="D31" s="149" t="s">
        <v>74</v>
      </c>
      <c r="E31" s="149"/>
      <c r="F31" s="167"/>
      <c r="G31" s="150"/>
      <c r="H31" s="150"/>
      <c r="I31" s="150"/>
      <c r="J31" s="149"/>
      <c r="K31" s="149"/>
      <c r="L31" s="149"/>
      <c r="M31" s="149"/>
      <c r="N31" s="149"/>
      <c r="O31" s="149"/>
      <c r="P31" s="149"/>
      <c r="Q31" s="146"/>
      <c r="R31" s="146"/>
      <c r="S31" s="149"/>
      <c r="T31" s="146"/>
      <c r="U31" s="146"/>
      <c r="V31" s="146"/>
      <c r="W31" s="146"/>
      <c r="X31" s="146"/>
      <c r="Y31" s="146"/>
      <c r="Z31" s="146"/>
    </row>
    <row r="32" spans="1:26" ht="24.95" customHeight="1" x14ac:dyDescent="0.25">
      <c r="A32" s="171"/>
      <c r="B32" s="168" t="s">
        <v>197</v>
      </c>
      <c r="C32" s="172" t="s">
        <v>941</v>
      </c>
      <c r="D32" s="168" t="s">
        <v>942</v>
      </c>
      <c r="E32" s="168" t="s">
        <v>124</v>
      </c>
      <c r="F32" s="169">
        <v>18</v>
      </c>
      <c r="G32" s="170"/>
      <c r="H32" s="170"/>
      <c r="I32" s="170">
        <f>ROUND(F32*(G32+H32),2)</f>
        <v>0</v>
      </c>
      <c r="J32" s="168">
        <f>ROUND(F32*(N32),2)</f>
        <v>19.98</v>
      </c>
      <c r="K32" s="1">
        <f>ROUND(F32*(O32),2)</f>
        <v>0</v>
      </c>
      <c r="L32" s="1">
        <f>ROUND(F32*(G32),2)</f>
        <v>0</v>
      </c>
      <c r="M32" s="1"/>
      <c r="N32" s="1">
        <v>1.1100000000000001</v>
      </c>
      <c r="O32" s="1"/>
      <c r="P32" s="167">
        <v>6.5199999999999998E-3</v>
      </c>
      <c r="Q32" s="173"/>
      <c r="R32" s="173">
        <v>6.5199999999999998E-3</v>
      </c>
      <c r="S32" s="149">
        <f>ROUND(F32*(R32),3)</f>
        <v>0.11700000000000001</v>
      </c>
      <c r="V32" s="174"/>
      <c r="Z32">
        <v>0</v>
      </c>
    </row>
    <row r="33" spans="1:26" ht="24.95" customHeight="1" x14ac:dyDescent="0.25">
      <c r="A33" s="171"/>
      <c r="B33" s="168" t="s">
        <v>142</v>
      </c>
      <c r="C33" s="172" t="s">
        <v>943</v>
      </c>
      <c r="D33" s="168" t="s">
        <v>944</v>
      </c>
      <c r="E33" s="168" t="s">
        <v>124</v>
      </c>
      <c r="F33" s="169">
        <v>6</v>
      </c>
      <c r="G33" s="170"/>
      <c r="H33" s="170"/>
      <c r="I33" s="170">
        <f>ROUND(F33*(G33+H33),2)</f>
        <v>0</v>
      </c>
      <c r="J33" s="168">
        <f>ROUND(F33*(N33),2)</f>
        <v>96.36</v>
      </c>
      <c r="K33" s="1">
        <f>ROUND(F33*(O33),2)</f>
        <v>0</v>
      </c>
      <c r="L33" s="1">
        <f>ROUND(F33*(G33),2)</f>
        <v>0</v>
      </c>
      <c r="M33" s="1"/>
      <c r="N33" s="1">
        <v>16.059999999999999</v>
      </c>
      <c r="O33" s="1"/>
      <c r="P33" s="160"/>
      <c r="Q33" s="173"/>
      <c r="R33" s="173"/>
      <c r="S33" s="149"/>
      <c r="V33" s="174"/>
      <c r="Z33">
        <v>0</v>
      </c>
    </row>
    <row r="34" spans="1:26" ht="35.1" customHeight="1" x14ac:dyDescent="0.25">
      <c r="A34" s="171"/>
      <c r="B34" s="168" t="s">
        <v>142</v>
      </c>
      <c r="C34" s="172" t="s">
        <v>945</v>
      </c>
      <c r="D34" s="168" t="s">
        <v>946</v>
      </c>
      <c r="E34" s="168" t="s">
        <v>124</v>
      </c>
      <c r="F34" s="169">
        <v>18</v>
      </c>
      <c r="G34" s="170"/>
      <c r="H34" s="170"/>
      <c r="I34" s="170">
        <f>ROUND(F34*(G34+H34),2)</f>
        <v>0</v>
      </c>
      <c r="J34" s="168">
        <f>ROUND(F34*(N34),2)</f>
        <v>248.4</v>
      </c>
      <c r="K34" s="1">
        <f>ROUND(F34*(O34),2)</f>
        <v>0</v>
      </c>
      <c r="L34" s="1">
        <f>ROUND(F34*(G34),2)</f>
        <v>0</v>
      </c>
      <c r="M34" s="1"/>
      <c r="N34" s="1">
        <v>13.8</v>
      </c>
      <c r="O34" s="1"/>
      <c r="P34" s="160"/>
      <c r="Q34" s="173"/>
      <c r="R34" s="173"/>
      <c r="S34" s="149"/>
      <c r="V34" s="174"/>
      <c r="Z34">
        <v>0</v>
      </c>
    </row>
    <row r="35" spans="1:26" x14ac:dyDescent="0.25">
      <c r="A35" s="149"/>
      <c r="B35" s="149"/>
      <c r="C35" s="149"/>
      <c r="D35" s="149" t="s">
        <v>74</v>
      </c>
      <c r="E35" s="149"/>
      <c r="F35" s="167"/>
      <c r="G35" s="152"/>
      <c r="H35" s="152">
        <f>ROUND((SUM(M31:M34))/1,2)</f>
        <v>0</v>
      </c>
      <c r="I35" s="152">
        <f>ROUND((SUM(I31:I34))/1,2)</f>
        <v>0</v>
      </c>
      <c r="J35" s="149"/>
      <c r="K35" s="149"/>
      <c r="L35" s="149">
        <f>ROUND((SUM(L31:L34))/1,2)</f>
        <v>0</v>
      </c>
      <c r="M35" s="149">
        <f>ROUND((SUM(M31:M34))/1,2)</f>
        <v>0</v>
      </c>
      <c r="N35" s="149"/>
      <c r="O35" s="149"/>
      <c r="P35" s="175">
        <f>ROUND((SUM(P31:P34))/1,2)</f>
        <v>0.01</v>
      </c>
      <c r="Q35" s="146"/>
      <c r="R35" s="146"/>
      <c r="S35" s="175">
        <f>ROUND((SUM(S31:S34))/1,2)</f>
        <v>0.12</v>
      </c>
      <c r="T35" s="146"/>
      <c r="U35" s="146"/>
      <c r="V35" s="146"/>
      <c r="W35" s="146"/>
      <c r="X35" s="146"/>
      <c r="Y35" s="146"/>
      <c r="Z35" s="146"/>
    </row>
    <row r="36" spans="1:26" x14ac:dyDescent="0.25">
      <c r="A36" s="1"/>
      <c r="B36" s="1"/>
      <c r="C36" s="1"/>
      <c r="D36" s="1"/>
      <c r="E36" s="1"/>
      <c r="F36" s="160"/>
      <c r="G36" s="142"/>
      <c r="H36" s="142"/>
      <c r="I36" s="142"/>
      <c r="J36" s="1"/>
      <c r="K36" s="1"/>
      <c r="L36" s="1"/>
      <c r="M36" s="1"/>
      <c r="N36" s="1"/>
      <c r="O36" s="1"/>
      <c r="P36" s="1"/>
      <c r="S36" s="1"/>
    </row>
    <row r="37" spans="1:26" x14ac:dyDescent="0.25">
      <c r="A37" s="149"/>
      <c r="B37" s="149"/>
      <c r="C37" s="149"/>
      <c r="D37" s="149" t="s">
        <v>75</v>
      </c>
      <c r="E37" s="149"/>
      <c r="F37" s="167"/>
      <c r="G37" s="150"/>
      <c r="H37" s="150"/>
      <c r="I37" s="150"/>
      <c r="J37" s="149"/>
      <c r="K37" s="149"/>
      <c r="L37" s="149"/>
      <c r="M37" s="149"/>
      <c r="N37" s="149"/>
      <c r="O37" s="149"/>
      <c r="P37" s="149"/>
      <c r="Q37" s="146"/>
      <c r="R37" s="146"/>
      <c r="S37" s="149"/>
      <c r="T37" s="146"/>
      <c r="U37" s="146"/>
      <c r="V37" s="146"/>
      <c r="W37" s="146"/>
      <c r="X37" s="146"/>
      <c r="Y37" s="146"/>
      <c r="Z37" s="146"/>
    </row>
    <row r="38" spans="1:26" ht="24.95" customHeight="1" x14ac:dyDescent="0.25">
      <c r="A38" s="171"/>
      <c r="B38" s="168" t="s">
        <v>145</v>
      </c>
      <c r="C38" s="172" t="s">
        <v>955</v>
      </c>
      <c r="D38" s="168" t="s">
        <v>956</v>
      </c>
      <c r="E38" s="168" t="s">
        <v>134</v>
      </c>
      <c r="F38" s="169">
        <v>4</v>
      </c>
      <c r="G38" s="170"/>
      <c r="H38" s="170"/>
      <c r="I38" s="170">
        <f>ROUND(F38*(G38+H38),2)</f>
        <v>0</v>
      </c>
      <c r="J38" s="168">
        <f>ROUND(F38*(N38),2)</f>
        <v>237.28</v>
      </c>
      <c r="K38" s="1">
        <f>ROUND(F38*(O38),2)</f>
        <v>0</v>
      </c>
      <c r="L38" s="1">
        <f>ROUND(F38*(G38),2)</f>
        <v>0</v>
      </c>
      <c r="M38" s="1"/>
      <c r="N38" s="1">
        <v>59.32</v>
      </c>
      <c r="O38" s="1"/>
      <c r="P38" s="160"/>
      <c r="Q38" s="173"/>
      <c r="R38" s="173"/>
      <c r="S38" s="149"/>
      <c r="V38" s="174"/>
      <c r="Z38">
        <v>0</v>
      </c>
    </row>
    <row r="39" spans="1:26" ht="24.95" customHeight="1" x14ac:dyDescent="0.25">
      <c r="A39" s="171"/>
      <c r="B39" s="168" t="s">
        <v>145</v>
      </c>
      <c r="C39" s="172" t="s">
        <v>961</v>
      </c>
      <c r="D39" s="168" t="s">
        <v>962</v>
      </c>
      <c r="E39" s="168" t="s">
        <v>134</v>
      </c>
      <c r="F39" s="169">
        <v>3</v>
      </c>
      <c r="G39" s="170"/>
      <c r="H39" s="170"/>
      <c r="I39" s="170">
        <f>ROUND(F39*(G39+H39),2)</f>
        <v>0</v>
      </c>
      <c r="J39" s="168">
        <f>ROUND(F39*(N39),2)</f>
        <v>15.57</v>
      </c>
      <c r="K39" s="1">
        <f>ROUND(F39*(O39),2)</f>
        <v>0</v>
      </c>
      <c r="L39" s="1">
        <f>ROUND(F39*(G39),2)</f>
        <v>0</v>
      </c>
      <c r="M39" s="1"/>
      <c r="N39" s="1">
        <v>5.19</v>
      </c>
      <c r="O39" s="1"/>
      <c r="P39" s="160"/>
      <c r="Q39" s="173"/>
      <c r="R39" s="173"/>
      <c r="S39" s="149"/>
      <c r="V39" s="174"/>
      <c r="Z39">
        <v>0</v>
      </c>
    </row>
    <row r="40" spans="1:26" x14ac:dyDescent="0.25">
      <c r="A40" s="149"/>
      <c r="B40" s="149"/>
      <c r="C40" s="149"/>
      <c r="D40" s="149" t="s">
        <v>75</v>
      </c>
      <c r="E40" s="149"/>
      <c r="F40" s="167"/>
      <c r="G40" s="152"/>
      <c r="H40" s="152">
        <f>ROUND((SUM(M37:M39))/1,2)</f>
        <v>0</v>
      </c>
      <c r="I40" s="152">
        <f>ROUND((SUM(I37:I39))/1,2)</f>
        <v>0</v>
      </c>
      <c r="J40" s="149"/>
      <c r="K40" s="149"/>
      <c r="L40" s="149">
        <f>ROUND((SUM(L37:L39))/1,2)</f>
        <v>0</v>
      </c>
      <c r="M40" s="149">
        <f>ROUND((SUM(M37:M39))/1,2)</f>
        <v>0</v>
      </c>
      <c r="N40" s="149"/>
      <c r="O40" s="149"/>
      <c r="P40" s="175">
        <f>ROUND((SUM(P37:P39))/1,2)</f>
        <v>0</v>
      </c>
      <c r="Q40" s="146"/>
      <c r="R40" s="146"/>
      <c r="S40" s="175">
        <f>ROUND((SUM(S37:S39))/1,2)</f>
        <v>0</v>
      </c>
      <c r="T40" s="146"/>
      <c r="U40" s="146"/>
      <c r="V40" s="146"/>
      <c r="W40" s="146"/>
      <c r="X40" s="146"/>
      <c r="Y40" s="146"/>
      <c r="Z40" s="146"/>
    </row>
    <row r="41" spans="1:26" x14ac:dyDescent="0.25">
      <c r="A41" s="1"/>
      <c r="B41" s="1"/>
      <c r="C41" s="1"/>
      <c r="D41" s="1"/>
      <c r="E41" s="1"/>
      <c r="F41" s="160"/>
      <c r="G41" s="142"/>
      <c r="H41" s="142"/>
      <c r="I41" s="142"/>
      <c r="J41" s="1"/>
      <c r="K41" s="1"/>
      <c r="L41" s="1"/>
      <c r="M41" s="1"/>
      <c r="N41" s="1"/>
      <c r="O41" s="1"/>
      <c r="P41" s="1"/>
      <c r="S41" s="1"/>
    </row>
    <row r="42" spans="1:26" x14ac:dyDescent="0.25">
      <c r="A42" s="149"/>
      <c r="B42" s="149"/>
      <c r="C42" s="149"/>
      <c r="D42" s="149" t="s">
        <v>440</v>
      </c>
      <c r="E42" s="149"/>
      <c r="F42" s="167"/>
      <c r="G42" s="150"/>
      <c r="H42" s="150"/>
      <c r="I42" s="150"/>
      <c r="J42" s="149"/>
      <c r="K42" s="149"/>
      <c r="L42" s="149"/>
      <c r="M42" s="149"/>
      <c r="N42" s="149"/>
      <c r="O42" s="149"/>
      <c r="P42" s="149"/>
      <c r="Q42" s="146"/>
      <c r="R42" s="146"/>
      <c r="S42" s="149"/>
      <c r="T42" s="146"/>
      <c r="U42" s="146"/>
      <c r="V42" s="146"/>
      <c r="W42" s="146"/>
      <c r="X42" s="146"/>
      <c r="Y42" s="146"/>
      <c r="Z42" s="146"/>
    </row>
    <row r="43" spans="1:26" ht="24.95" customHeight="1" x14ac:dyDescent="0.25">
      <c r="A43" s="171"/>
      <c r="B43" s="168" t="s">
        <v>457</v>
      </c>
      <c r="C43" s="172" t="s">
        <v>464</v>
      </c>
      <c r="D43" s="168" t="s">
        <v>465</v>
      </c>
      <c r="E43" s="168" t="s">
        <v>134</v>
      </c>
      <c r="F43" s="169">
        <v>13</v>
      </c>
      <c r="G43" s="170"/>
      <c r="H43" s="170"/>
      <c r="I43" s="170">
        <f t="shared" ref="I43:I64" si="4">ROUND(F43*(G43+H43),2)</f>
        <v>0</v>
      </c>
      <c r="J43" s="168">
        <f t="shared" ref="J43:J64" si="5">ROUND(F43*(N43),2)</f>
        <v>2494.96</v>
      </c>
      <c r="K43" s="1">
        <f t="shared" ref="K43:K64" si="6">ROUND(F43*(O43),2)</f>
        <v>0</v>
      </c>
      <c r="L43" s="1">
        <f t="shared" ref="L43:L64" si="7">ROUND(F43*(G43),2)</f>
        <v>0</v>
      </c>
      <c r="M43" s="1"/>
      <c r="N43" s="1">
        <v>191.92</v>
      </c>
      <c r="O43" s="1"/>
      <c r="P43" s="167">
        <v>2.0810000000000002E-2</v>
      </c>
      <c r="Q43" s="173"/>
      <c r="R43" s="173">
        <v>2.0810000000000002E-2</v>
      </c>
      <c r="S43" s="149">
        <f>ROUND(F43*(R43),3)</f>
        <v>0.27100000000000002</v>
      </c>
      <c r="V43" s="174"/>
      <c r="Z43">
        <v>0</v>
      </c>
    </row>
    <row r="44" spans="1:26" ht="24.95" customHeight="1" x14ac:dyDescent="0.25">
      <c r="A44" s="171"/>
      <c r="B44" s="168" t="s">
        <v>457</v>
      </c>
      <c r="C44" s="172" t="s">
        <v>466</v>
      </c>
      <c r="D44" s="168" t="s">
        <v>467</v>
      </c>
      <c r="E44" s="168" t="s">
        <v>200</v>
      </c>
      <c r="F44" s="169">
        <v>126</v>
      </c>
      <c r="G44" s="170"/>
      <c r="H44" s="170"/>
      <c r="I44" s="170">
        <f t="shared" si="4"/>
        <v>0</v>
      </c>
      <c r="J44" s="168">
        <f t="shared" si="5"/>
        <v>139.86000000000001</v>
      </c>
      <c r="K44" s="1">
        <f t="shared" si="6"/>
        <v>0</v>
      </c>
      <c r="L44" s="1">
        <f t="shared" si="7"/>
        <v>0</v>
      </c>
      <c r="M44" s="1"/>
      <c r="N44" s="1">
        <v>1.1100000000000001</v>
      </c>
      <c r="O44" s="1"/>
      <c r="P44" s="160"/>
      <c r="Q44" s="173"/>
      <c r="R44" s="173"/>
      <c r="S44" s="149"/>
      <c r="V44" s="174"/>
      <c r="Z44">
        <v>0</v>
      </c>
    </row>
    <row r="45" spans="1:26" ht="24.95" customHeight="1" x14ac:dyDescent="0.25">
      <c r="A45" s="171"/>
      <c r="B45" s="168" t="s">
        <v>978</v>
      </c>
      <c r="C45" s="172" t="s">
        <v>979</v>
      </c>
      <c r="D45" s="168" t="s">
        <v>980</v>
      </c>
      <c r="E45" s="168" t="s">
        <v>134</v>
      </c>
      <c r="F45" s="169">
        <v>1</v>
      </c>
      <c r="G45" s="170"/>
      <c r="H45" s="170"/>
      <c r="I45" s="170">
        <f t="shared" si="4"/>
        <v>0</v>
      </c>
      <c r="J45" s="168">
        <f t="shared" si="5"/>
        <v>25.25</v>
      </c>
      <c r="K45" s="1">
        <f t="shared" si="6"/>
        <v>0</v>
      </c>
      <c r="L45" s="1">
        <f t="shared" si="7"/>
        <v>0</v>
      </c>
      <c r="M45" s="1"/>
      <c r="N45" s="1">
        <v>25.25</v>
      </c>
      <c r="O45" s="1"/>
      <c r="P45" s="167">
        <v>6.4909999999999995E-2</v>
      </c>
      <c r="Q45" s="173"/>
      <c r="R45" s="173">
        <v>6.4909999999999995E-2</v>
      </c>
      <c r="S45" s="149">
        <f>ROUND(F45*(R45),3)</f>
        <v>6.5000000000000002E-2</v>
      </c>
      <c r="V45" s="174"/>
      <c r="Z45">
        <v>0</v>
      </c>
    </row>
    <row r="46" spans="1:26" ht="24.95" customHeight="1" x14ac:dyDescent="0.25">
      <c r="A46" s="171"/>
      <c r="B46" s="168" t="s">
        <v>142</v>
      </c>
      <c r="C46" s="172" t="s">
        <v>981</v>
      </c>
      <c r="D46" s="168" t="s">
        <v>982</v>
      </c>
      <c r="E46" s="168" t="s">
        <v>200</v>
      </c>
      <c r="F46" s="169">
        <v>124</v>
      </c>
      <c r="G46" s="170"/>
      <c r="H46" s="170"/>
      <c r="I46" s="170">
        <f t="shared" si="4"/>
        <v>0</v>
      </c>
      <c r="J46" s="168">
        <f t="shared" si="5"/>
        <v>90.52</v>
      </c>
      <c r="K46" s="1">
        <f t="shared" si="6"/>
        <v>0</v>
      </c>
      <c r="L46" s="1">
        <f t="shared" si="7"/>
        <v>0</v>
      </c>
      <c r="M46" s="1"/>
      <c r="N46" s="1">
        <v>0.73</v>
      </c>
      <c r="O46" s="1"/>
      <c r="P46" s="160"/>
      <c r="Q46" s="173"/>
      <c r="R46" s="173"/>
      <c r="S46" s="149"/>
      <c r="V46" s="174"/>
      <c r="Z46">
        <v>0</v>
      </c>
    </row>
    <row r="47" spans="1:26" ht="24.95" customHeight="1" x14ac:dyDescent="0.25">
      <c r="A47" s="171"/>
      <c r="B47" s="168" t="s">
        <v>142</v>
      </c>
      <c r="C47" s="172" t="s">
        <v>983</v>
      </c>
      <c r="D47" s="168" t="s">
        <v>984</v>
      </c>
      <c r="E47" s="168" t="s">
        <v>134</v>
      </c>
      <c r="F47" s="169">
        <v>12</v>
      </c>
      <c r="G47" s="170"/>
      <c r="H47" s="170"/>
      <c r="I47" s="170">
        <f t="shared" si="4"/>
        <v>0</v>
      </c>
      <c r="J47" s="168">
        <f t="shared" si="5"/>
        <v>43.8</v>
      </c>
      <c r="K47" s="1">
        <f t="shared" si="6"/>
        <v>0</v>
      </c>
      <c r="L47" s="1">
        <f t="shared" si="7"/>
        <v>0</v>
      </c>
      <c r="M47" s="1"/>
      <c r="N47" s="1">
        <v>3.65</v>
      </c>
      <c r="O47" s="1"/>
      <c r="P47" s="160"/>
      <c r="Q47" s="173"/>
      <c r="R47" s="173"/>
      <c r="S47" s="149"/>
      <c r="V47" s="174"/>
      <c r="Z47">
        <v>0</v>
      </c>
    </row>
    <row r="48" spans="1:26" ht="24.95" customHeight="1" x14ac:dyDescent="0.25">
      <c r="A48" s="171"/>
      <c r="B48" s="168" t="s">
        <v>142</v>
      </c>
      <c r="C48" s="172" t="s">
        <v>985</v>
      </c>
      <c r="D48" s="168" t="s">
        <v>986</v>
      </c>
      <c r="E48" s="168" t="s">
        <v>134</v>
      </c>
      <c r="F48" s="169">
        <v>5</v>
      </c>
      <c r="G48" s="170"/>
      <c r="H48" s="170"/>
      <c r="I48" s="170">
        <f t="shared" si="4"/>
        <v>0</v>
      </c>
      <c r="J48" s="168">
        <f t="shared" si="5"/>
        <v>18.25</v>
      </c>
      <c r="K48" s="1">
        <f t="shared" si="6"/>
        <v>0</v>
      </c>
      <c r="L48" s="1">
        <f t="shared" si="7"/>
        <v>0</v>
      </c>
      <c r="M48" s="1"/>
      <c r="N48" s="1">
        <v>3.65</v>
      </c>
      <c r="O48" s="1"/>
      <c r="P48" s="160"/>
      <c r="Q48" s="173"/>
      <c r="R48" s="173"/>
      <c r="S48" s="149"/>
      <c r="V48" s="174"/>
      <c r="Z48">
        <v>0</v>
      </c>
    </row>
    <row r="49" spans="1:26" ht="35.1" customHeight="1" x14ac:dyDescent="0.25">
      <c r="A49" s="171"/>
      <c r="B49" s="168" t="s">
        <v>142</v>
      </c>
      <c r="C49" s="172" t="s">
        <v>987</v>
      </c>
      <c r="D49" s="168" t="s">
        <v>988</v>
      </c>
      <c r="E49" s="168" t="s">
        <v>134</v>
      </c>
      <c r="F49" s="169">
        <v>1</v>
      </c>
      <c r="G49" s="170"/>
      <c r="H49" s="170"/>
      <c r="I49" s="170">
        <f t="shared" si="4"/>
        <v>0</v>
      </c>
      <c r="J49" s="168">
        <f t="shared" si="5"/>
        <v>11.24</v>
      </c>
      <c r="K49" s="1">
        <f t="shared" si="6"/>
        <v>0</v>
      </c>
      <c r="L49" s="1">
        <f t="shared" si="7"/>
        <v>0</v>
      </c>
      <c r="M49" s="1"/>
      <c r="N49" s="1">
        <v>11.24</v>
      </c>
      <c r="O49" s="1"/>
      <c r="P49" s="160"/>
      <c r="Q49" s="173"/>
      <c r="R49" s="173"/>
      <c r="S49" s="149"/>
      <c r="V49" s="174"/>
      <c r="Z49">
        <v>0</v>
      </c>
    </row>
    <row r="50" spans="1:26" ht="24.95" customHeight="1" x14ac:dyDescent="0.25">
      <c r="A50" s="171"/>
      <c r="B50" s="168" t="s">
        <v>142</v>
      </c>
      <c r="C50" s="172" t="s">
        <v>989</v>
      </c>
      <c r="D50" s="168" t="s">
        <v>990</v>
      </c>
      <c r="E50" s="168" t="s">
        <v>200</v>
      </c>
      <c r="F50" s="169">
        <v>124</v>
      </c>
      <c r="G50" s="170"/>
      <c r="H50" s="170"/>
      <c r="I50" s="170">
        <f t="shared" si="4"/>
        <v>0</v>
      </c>
      <c r="J50" s="168">
        <f t="shared" si="5"/>
        <v>177.32</v>
      </c>
      <c r="K50" s="1">
        <f t="shared" si="6"/>
        <v>0</v>
      </c>
      <c r="L50" s="1">
        <f t="shared" si="7"/>
        <v>0</v>
      </c>
      <c r="M50" s="1"/>
      <c r="N50" s="1">
        <v>1.43</v>
      </c>
      <c r="O50" s="1"/>
      <c r="P50" s="160"/>
      <c r="Q50" s="173"/>
      <c r="R50" s="173"/>
      <c r="S50" s="149"/>
      <c r="V50" s="174"/>
      <c r="Z50">
        <v>0</v>
      </c>
    </row>
    <row r="51" spans="1:26" ht="24.95" customHeight="1" x14ac:dyDescent="0.25">
      <c r="A51" s="171"/>
      <c r="B51" s="168" t="s">
        <v>142</v>
      </c>
      <c r="C51" s="172" t="s">
        <v>474</v>
      </c>
      <c r="D51" s="168" t="s">
        <v>475</v>
      </c>
      <c r="E51" s="168" t="s">
        <v>134</v>
      </c>
      <c r="F51" s="169">
        <v>3</v>
      </c>
      <c r="G51" s="170"/>
      <c r="H51" s="170"/>
      <c r="I51" s="170">
        <f t="shared" si="4"/>
        <v>0</v>
      </c>
      <c r="J51" s="168">
        <f t="shared" si="5"/>
        <v>148.86000000000001</v>
      </c>
      <c r="K51" s="1">
        <f t="shared" si="6"/>
        <v>0</v>
      </c>
      <c r="L51" s="1">
        <f t="shared" si="7"/>
        <v>0</v>
      </c>
      <c r="M51" s="1"/>
      <c r="N51" s="1">
        <v>49.62</v>
      </c>
      <c r="O51" s="1"/>
      <c r="P51" s="160"/>
      <c r="Q51" s="173"/>
      <c r="R51" s="173"/>
      <c r="S51" s="149"/>
      <c r="V51" s="174"/>
      <c r="Z51">
        <v>0</v>
      </c>
    </row>
    <row r="52" spans="1:26" ht="24.95" customHeight="1" x14ac:dyDescent="0.25">
      <c r="A52" s="171"/>
      <c r="B52" s="168" t="s">
        <v>142</v>
      </c>
      <c r="C52" s="172" t="s">
        <v>478</v>
      </c>
      <c r="D52" s="168" t="s">
        <v>479</v>
      </c>
      <c r="E52" s="168" t="s">
        <v>200</v>
      </c>
      <c r="F52" s="169">
        <v>124</v>
      </c>
      <c r="G52" s="170"/>
      <c r="H52" s="170"/>
      <c r="I52" s="170">
        <f t="shared" si="4"/>
        <v>0</v>
      </c>
      <c r="J52" s="168">
        <f t="shared" si="5"/>
        <v>100.44</v>
      </c>
      <c r="K52" s="1">
        <f t="shared" si="6"/>
        <v>0</v>
      </c>
      <c r="L52" s="1">
        <f t="shared" si="7"/>
        <v>0</v>
      </c>
      <c r="M52" s="1"/>
      <c r="N52" s="1">
        <v>0.81</v>
      </c>
      <c r="O52" s="1"/>
      <c r="P52" s="160"/>
      <c r="Q52" s="173"/>
      <c r="R52" s="173"/>
      <c r="S52" s="149"/>
      <c r="V52" s="174"/>
      <c r="Z52">
        <v>0</v>
      </c>
    </row>
    <row r="53" spans="1:26" ht="24.95" customHeight="1" x14ac:dyDescent="0.25">
      <c r="A53" s="171"/>
      <c r="B53" s="168" t="s">
        <v>145</v>
      </c>
      <c r="C53" s="172" t="s">
        <v>991</v>
      </c>
      <c r="D53" s="168" t="s">
        <v>992</v>
      </c>
      <c r="E53" s="168" t="s">
        <v>134</v>
      </c>
      <c r="F53" s="169">
        <v>24.8</v>
      </c>
      <c r="G53" s="170"/>
      <c r="H53" s="170"/>
      <c r="I53" s="170">
        <f t="shared" si="4"/>
        <v>0</v>
      </c>
      <c r="J53" s="168">
        <f t="shared" si="5"/>
        <v>931.74</v>
      </c>
      <c r="K53" s="1">
        <f t="shared" si="6"/>
        <v>0</v>
      </c>
      <c r="L53" s="1">
        <f t="shared" si="7"/>
        <v>0</v>
      </c>
      <c r="M53" s="1"/>
      <c r="N53" s="1">
        <v>37.57</v>
      </c>
      <c r="O53" s="1"/>
      <c r="P53" s="160"/>
      <c r="Q53" s="173"/>
      <c r="R53" s="173"/>
      <c r="S53" s="149"/>
      <c r="V53" s="174"/>
      <c r="Z53">
        <v>0</v>
      </c>
    </row>
    <row r="54" spans="1:26" ht="24.95" customHeight="1" x14ac:dyDescent="0.25">
      <c r="A54" s="171"/>
      <c r="B54" s="168" t="s">
        <v>145</v>
      </c>
      <c r="C54" s="172" t="s">
        <v>993</v>
      </c>
      <c r="D54" s="168" t="s">
        <v>994</v>
      </c>
      <c r="E54" s="168" t="s">
        <v>134</v>
      </c>
      <c r="F54" s="169">
        <v>2</v>
      </c>
      <c r="G54" s="170"/>
      <c r="H54" s="170"/>
      <c r="I54" s="170">
        <f t="shared" si="4"/>
        <v>0</v>
      </c>
      <c r="J54" s="168">
        <f t="shared" si="5"/>
        <v>10.82</v>
      </c>
      <c r="K54" s="1">
        <f t="shared" si="6"/>
        <v>0</v>
      </c>
      <c r="L54" s="1">
        <f t="shared" si="7"/>
        <v>0</v>
      </c>
      <c r="M54" s="1"/>
      <c r="N54" s="1">
        <v>5.41</v>
      </c>
      <c r="O54" s="1"/>
      <c r="P54" s="160"/>
      <c r="Q54" s="173"/>
      <c r="R54" s="173"/>
      <c r="S54" s="149"/>
      <c r="V54" s="174"/>
      <c r="Z54">
        <v>0</v>
      </c>
    </row>
    <row r="55" spans="1:26" ht="24.95" customHeight="1" x14ac:dyDescent="0.25">
      <c r="A55" s="171"/>
      <c r="B55" s="168" t="s">
        <v>145</v>
      </c>
      <c r="C55" s="172" t="s">
        <v>995</v>
      </c>
      <c r="D55" s="168" t="s">
        <v>996</v>
      </c>
      <c r="E55" s="168" t="s">
        <v>134</v>
      </c>
      <c r="F55" s="169">
        <v>3</v>
      </c>
      <c r="G55" s="170"/>
      <c r="H55" s="170"/>
      <c r="I55" s="170">
        <f t="shared" si="4"/>
        <v>0</v>
      </c>
      <c r="J55" s="168">
        <f t="shared" si="5"/>
        <v>13.35</v>
      </c>
      <c r="K55" s="1">
        <f t="shared" si="6"/>
        <v>0</v>
      </c>
      <c r="L55" s="1">
        <f t="shared" si="7"/>
        <v>0</v>
      </c>
      <c r="M55" s="1"/>
      <c r="N55" s="1">
        <v>4.45</v>
      </c>
      <c r="O55" s="1"/>
      <c r="P55" s="160"/>
      <c r="Q55" s="173"/>
      <c r="R55" s="173"/>
      <c r="S55" s="149"/>
      <c r="V55" s="174"/>
      <c r="Z55">
        <v>0</v>
      </c>
    </row>
    <row r="56" spans="1:26" ht="24.95" customHeight="1" x14ac:dyDescent="0.25">
      <c r="A56" s="171"/>
      <c r="B56" s="168" t="s">
        <v>145</v>
      </c>
      <c r="C56" s="172" t="s">
        <v>997</v>
      </c>
      <c r="D56" s="168" t="s">
        <v>998</v>
      </c>
      <c r="E56" s="168" t="s">
        <v>134</v>
      </c>
      <c r="F56" s="169">
        <v>1</v>
      </c>
      <c r="G56" s="170"/>
      <c r="H56" s="170"/>
      <c r="I56" s="170">
        <f t="shared" si="4"/>
        <v>0</v>
      </c>
      <c r="J56" s="168">
        <f t="shared" si="5"/>
        <v>7.35</v>
      </c>
      <c r="K56" s="1">
        <f t="shared" si="6"/>
        <v>0</v>
      </c>
      <c r="L56" s="1">
        <f t="shared" si="7"/>
        <v>0</v>
      </c>
      <c r="M56" s="1"/>
      <c r="N56" s="1">
        <v>7.35</v>
      </c>
      <c r="O56" s="1"/>
      <c r="P56" s="160"/>
      <c r="Q56" s="173"/>
      <c r="R56" s="173"/>
      <c r="S56" s="149"/>
      <c r="V56" s="174"/>
      <c r="Z56">
        <v>0</v>
      </c>
    </row>
    <row r="57" spans="1:26" ht="24.95" customHeight="1" x14ac:dyDescent="0.25">
      <c r="A57" s="171"/>
      <c r="B57" s="168" t="s">
        <v>145</v>
      </c>
      <c r="C57" s="172" t="s">
        <v>999</v>
      </c>
      <c r="D57" s="168" t="s">
        <v>1000</v>
      </c>
      <c r="E57" s="168" t="s">
        <v>134</v>
      </c>
      <c r="F57" s="169">
        <v>2</v>
      </c>
      <c r="G57" s="170"/>
      <c r="H57" s="170"/>
      <c r="I57" s="170">
        <f t="shared" si="4"/>
        <v>0</v>
      </c>
      <c r="J57" s="168">
        <f t="shared" si="5"/>
        <v>6.28</v>
      </c>
      <c r="K57" s="1">
        <f t="shared" si="6"/>
        <v>0</v>
      </c>
      <c r="L57" s="1">
        <f t="shared" si="7"/>
        <v>0</v>
      </c>
      <c r="M57" s="1"/>
      <c r="N57" s="1">
        <v>3.14</v>
      </c>
      <c r="O57" s="1"/>
      <c r="P57" s="160"/>
      <c r="Q57" s="173"/>
      <c r="R57" s="173"/>
      <c r="S57" s="149"/>
      <c r="V57" s="174"/>
      <c r="Z57">
        <v>0</v>
      </c>
    </row>
    <row r="58" spans="1:26" ht="24.95" customHeight="1" x14ac:dyDescent="0.25">
      <c r="A58" s="171"/>
      <c r="B58" s="168" t="s">
        <v>145</v>
      </c>
      <c r="C58" s="172" t="s">
        <v>1001</v>
      </c>
      <c r="D58" s="168" t="s">
        <v>1002</v>
      </c>
      <c r="E58" s="168" t="s">
        <v>134</v>
      </c>
      <c r="F58" s="169">
        <v>2</v>
      </c>
      <c r="G58" s="170"/>
      <c r="H58" s="170"/>
      <c r="I58" s="170">
        <f t="shared" si="4"/>
        <v>0</v>
      </c>
      <c r="J58" s="168">
        <f t="shared" si="5"/>
        <v>14.1</v>
      </c>
      <c r="K58" s="1">
        <f t="shared" si="6"/>
        <v>0</v>
      </c>
      <c r="L58" s="1">
        <f t="shared" si="7"/>
        <v>0</v>
      </c>
      <c r="M58" s="1"/>
      <c r="N58" s="1">
        <v>7.05</v>
      </c>
      <c r="O58" s="1"/>
      <c r="P58" s="160"/>
      <c r="Q58" s="173"/>
      <c r="R58" s="173"/>
      <c r="S58" s="149"/>
      <c r="V58" s="174"/>
      <c r="Z58">
        <v>0</v>
      </c>
    </row>
    <row r="59" spans="1:26" ht="24.95" customHeight="1" x14ac:dyDescent="0.25">
      <c r="A59" s="171"/>
      <c r="B59" s="168" t="s">
        <v>145</v>
      </c>
      <c r="C59" s="172" t="s">
        <v>1003</v>
      </c>
      <c r="D59" s="168" t="s">
        <v>1004</v>
      </c>
      <c r="E59" s="168" t="s">
        <v>134</v>
      </c>
      <c r="F59" s="169">
        <v>8</v>
      </c>
      <c r="G59" s="170"/>
      <c r="H59" s="170"/>
      <c r="I59" s="170">
        <f t="shared" si="4"/>
        <v>0</v>
      </c>
      <c r="J59" s="168">
        <f t="shared" si="5"/>
        <v>60.4</v>
      </c>
      <c r="K59" s="1">
        <f t="shared" si="6"/>
        <v>0</v>
      </c>
      <c r="L59" s="1">
        <f t="shared" si="7"/>
        <v>0</v>
      </c>
      <c r="M59" s="1"/>
      <c r="N59" s="1">
        <v>7.55</v>
      </c>
      <c r="O59" s="1"/>
      <c r="P59" s="160"/>
      <c r="Q59" s="173"/>
      <c r="R59" s="173"/>
      <c r="S59" s="149"/>
      <c r="V59" s="174"/>
      <c r="Z59">
        <v>0</v>
      </c>
    </row>
    <row r="60" spans="1:26" ht="24.95" customHeight="1" x14ac:dyDescent="0.25">
      <c r="A60" s="171"/>
      <c r="B60" s="168" t="s">
        <v>145</v>
      </c>
      <c r="C60" s="172" t="s">
        <v>486</v>
      </c>
      <c r="D60" s="168" t="s">
        <v>1005</v>
      </c>
      <c r="E60" s="168" t="s">
        <v>134</v>
      </c>
      <c r="F60" s="169">
        <v>3</v>
      </c>
      <c r="G60" s="170"/>
      <c r="H60" s="170"/>
      <c r="I60" s="170">
        <f t="shared" si="4"/>
        <v>0</v>
      </c>
      <c r="J60" s="168">
        <f t="shared" si="5"/>
        <v>589.35</v>
      </c>
      <c r="K60" s="1">
        <f t="shared" si="6"/>
        <v>0</v>
      </c>
      <c r="L60" s="1">
        <f t="shared" si="7"/>
        <v>0</v>
      </c>
      <c r="M60" s="1"/>
      <c r="N60" s="1">
        <v>196.45</v>
      </c>
      <c r="O60" s="1"/>
      <c r="P60" s="160"/>
      <c r="Q60" s="173"/>
      <c r="R60" s="173"/>
      <c r="S60" s="149"/>
      <c r="V60" s="174"/>
      <c r="Z60">
        <v>0</v>
      </c>
    </row>
    <row r="61" spans="1:26" ht="24.95" customHeight="1" x14ac:dyDescent="0.25">
      <c r="A61" s="171"/>
      <c r="B61" s="168" t="s">
        <v>145</v>
      </c>
      <c r="C61" s="172" t="s">
        <v>488</v>
      </c>
      <c r="D61" s="168" t="s">
        <v>1006</v>
      </c>
      <c r="E61" s="168" t="s">
        <v>200</v>
      </c>
      <c r="F61" s="169">
        <v>6</v>
      </c>
      <c r="G61" s="170"/>
      <c r="H61" s="170"/>
      <c r="I61" s="170">
        <f t="shared" si="4"/>
        <v>0</v>
      </c>
      <c r="J61" s="168">
        <f t="shared" si="5"/>
        <v>552.17999999999995</v>
      </c>
      <c r="K61" s="1">
        <f t="shared" si="6"/>
        <v>0</v>
      </c>
      <c r="L61" s="1">
        <f t="shared" si="7"/>
        <v>0</v>
      </c>
      <c r="M61" s="1"/>
      <c r="N61" s="1">
        <v>92.03</v>
      </c>
      <c r="O61" s="1"/>
      <c r="P61" s="160"/>
      <c r="Q61" s="173"/>
      <c r="R61" s="173"/>
      <c r="S61" s="149"/>
      <c r="V61" s="174"/>
      <c r="Z61">
        <v>0</v>
      </c>
    </row>
    <row r="62" spans="1:26" ht="24.95" customHeight="1" x14ac:dyDescent="0.25">
      <c r="A62" s="171"/>
      <c r="B62" s="168" t="s">
        <v>145</v>
      </c>
      <c r="C62" s="172" t="s">
        <v>490</v>
      </c>
      <c r="D62" s="168" t="s">
        <v>1007</v>
      </c>
      <c r="E62" s="168" t="s">
        <v>134</v>
      </c>
      <c r="F62" s="169">
        <v>6</v>
      </c>
      <c r="G62" s="170"/>
      <c r="H62" s="170"/>
      <c r="I62" s="170">
        <f t="shared" si="4"/>
        <v>0</v>
      </c>
      <c r="J62" s="168">
        <f t="shared" si="5"/>
        <v>138.18</v>
      </c>
      <c r="K62" s="1">
        <f t="shared" si="6"/>
        <v>0</v>
      </c>
      <c r="L62" s="1">
        <f t="shared" si="7"/>
        <v>0</v>
      </c>
      <c r="M62" s="1"/>
      <c r="N62" s="1">
        <v>23.03</v>
      </c>
      <c r="O62" s="1"/>
      <c r="P62" s="160"/>
      <c r="Q62" s="173"/>
      <c r="R62" s="173"/>
      <c r="S62" s="149"/>
      <c r="V62" s="174"/>
      <c r="Z62">
        <v>0</v>
      </c>
    </row>
    <row r="63" spans="1:26" ht="24.95" customHeight="1" x14ac:dyDescent="0.25">
      <c r="A63" s="171"/>
      <c r="B63" s="168" t="s">
        <v>145</v>
      </c>
      <c r="C63" s="172" t="s">
        <v>492</v>
      </c>
      <c r="D63" s="168" t="s">
        <v>1008</v>
      </c>
      <c r="E63" s="168" t="s">
        <v>134</v>
      </c>
      <c r="F63" s="169">
        <v>3</v>
      </c>
      <c r="G63" s="170"/>
      <c r="H63" s="170"/>
      <c r="I63" s="170">
        <f t="shared" si="4"/>
        <v>0</v>
      </c>
      <c r="J63" s="168">
        <f t="shared" si="5"/>
        <v>468</v>
      </c>
      <c r="K63" s="1">
        <f t="shared" si="6"/>
        <v>0</v>
      </c>
      <c r="L63" s="1">
        <f t="shared" si="7"/>
        <v>0</v>
      </c>
      <c r="M63" s="1"/>
      <c r="N63" s="1">
        <v>156</v>
      </c>
      <c r="O63" s="1"/>
      <c r="P63" s="160"/>
      <c r="Q63" s="173"/>
      <c r="R63" s="173"/>
      <c r="S63" s="149"/>
      <c r="V63" s="174"/>
      <c r="Z63">
        <v>0</v>
      </c>
    </row>
    <row r="64" spans="1:26" ht="24.95" customHeight="1" x14ac:dyDescent="0.25">
      <c r="A64" s="171"/>
      <c r="B64" s="168" t="s">
        <v>145</v>
      </c>
      <c r="C64" s="172" t="s">
        <v>494</v>
      </c>
      <c r="D64" s="168" t="s">
        <v>1009</v>
      </c>
      <c r="E64" s="168" t="s">
        <v>134</v>
      </c>
      <c r="F64" s="169">
        <v>3</v>
      </c>
      <c r="G64" s="170"/>
      <c r="H64" s="170"/>
      <c r="I64" s="170">
        <f t="shared" si="4"/>
        <v>0</v>
      </c>
      <c r="J64" s="168">
        <f t="shared" si="5"/>
        <v>172.89</v>
      </c>
      <c r="K64" s="1">
        <f t="shared" si="6"/>
        <v>0</v>
      </c>
      <c r="L64" s="1">
        <f t="shared" si="7"/>
        <v>0</v>
      </c>
      <c r="M64" s="1"/>
      <c r="N64" s="1">
        <v>57.63</v>
      </c>
      <c r="O64" s="1"/>
      <c r="P64" s="160"/>
      <c r="Q64" s="173"/>
      <c r="R64" s="173"/>
      <c r="S64" s="149"/>
      <c r="V64" s="174"/>
      <c r="Z64">
        <v>0</v>
      </c>
    </row>
    <row r="65" spans="1:26" x14ac:dyDescent="0.25">
      <c r="A65" s="149"/>
      <c r="B65" s="149"/>
      <c r="C65" s="149"/>
      <c r="D65" s="149" t="s">
        <v>440</v>
      </c>
      <c r="E65" s="149"/>
      <c r="F65" s="167"/>
      <c r="G65" s="152"/>
      <c r="H65" s="152">
        <f>ROUND((SUM(M42:M64))/1,2)</f>
        <v>0</v>
      </c>
      <c r="I65" s="152">
        <f>ROUND((SUM(I42:I64))/1,2)</f>
        <v>0</v>
      </c>
      <c r="J65" s="149"/>
      <c r="K65" s="149"/>
      <c r="L65" s="149">
        <f>ROUND((SUM(L42:L64))/1,2)</f>
        <v>0</v>
      </c>
      <c r="M65" s="149">
        <f>ROUND((SUM(M42:M64))/1,2)</f>
        <v>0</v>
      </c>
      <c r="N65" s="149"/>
      <c r="O65" s="149"/>
      <c r="P65" s="175">
        <f>ROUND((SUM(P42:P64))/1,2)</f>
        <v>0.09</v>
      </c>
      <c r="Q65" s="146"/>
      <c r="R65" s="146"/>
      <c r="S65" s="175">
        <f>ROUND((SUM(S42:S64))/1,2)</f>
        <v>0.34</v>
      </c>
      <c r="T65" s="146"/>
      <c r="U65" s="146"/>
      <c r="V65" s="146"/>
      <c r="W65" s="146"/>
      <c r="X65" s="146"/>
      <c r="Y65" s="146"/>
      <c r="Z65" s="146"/>
    </row>
    <row r="66" spans="1:26" x14ac:dyDescent="0.25">
      <c r="A66" s="1"/>
      <c r="B66" s="1"/>
      <c r="C66" s="1"/>
      <c r="D66" s="1"/>
      <c r="E66" s="1"/>
      <c r="F66" s="160"/>
      <c r="G66" s="142"/>
      <c r="H66" s="142"/>
      <c r="I66" s="142"/>
      <c r="J66" s="1"/>
      <c r="K66" s="1"/>
      <c r="L66" s="1"/>
      <c r="M66" s="1"/>
      <c r="N66" s="1"/>
      <c r="O66" s="1"/>
      <c r="P66" s="1"/>
      <c r="S66" s="1"/>
    </row>
    <row r="67" spans="1:26" x14ac:dyDescent="0.25">
      <c r="A67" s="149"/>
      <c r="B67" s="149"/>
      <c r="C67" s="149"/>
      <c r="D67" s="149" t="s">
        <v>76</v>
      </c>
      <c r="E67" s="149"/>
      <c r="F67" s="167"/>
      <c r="G67" s="150"/>
      <c r="H67" s="150"/>
      <c r="I67" s="150"/>
      <c r="J67" s="149"/>
      <c r="K67" s="149"/>
      <c r="L67" s="149"/>
      <c r="M67" s="149"/>
      <c r="N67" s="149"/>
      <c r="O67" s="149"/>
      <c r="P67" s="149"/>
      <c r="Q67" s="146"/>
      <c r="R67" s="146"/>
      <c r="S67" s="149"/>
      <c r="T67" s="146"/>
      <c r="U67" s="146"/>
      <c r="V67" s="146"/>
      <c r="W67" s="146"/>
      <c r="X67" s="146"/>
      <c r="Y67" s="146"/>
      <c r="Z67" s="146"/>
    </row>
    <row r="68" spans="1:26" ht="24.95" customHeight="1" x14ac:dyDescent="0.25">
      <c r="A68" s="171"/>
      <c r="B68" s="168" t="s">
        <v>175</v>
      </c>
      <c r="C68" s="172" t="s">
        <v>182</v>
      </c>
      <c r="D68" s="168" t="s">
        <v>183</v>
      </c>
      <c r="E68" s="168" t="s">
        <v>120</v>
      </c>
      <c r="F68" s="169">
        <v>7.01</v>
      </c>
      <c r="G68" s="170"/>
      <c r="H68" s="170"/>
      <c r="I68" s="170">
        <f t="shared" ref="I68:I77" si="8">ROUND(F68*(G68+H68),2)</f>
        <v>0</v>
      </c>
      <c r="J68" s="168">
        <f t="shared" ref="J68:J77" si="9">ROUND(F68*(N68),2)</f>
        <v>86.43</v>
      </c>
      <c r="K68" s="1">
        <f t="shared" ref="K68:K77" si="10">ROUND(F68*(O68),2)</f>
        <v>0</v>
      </c>
      <c r="L68" s="1">
        <f t="shared" ref="L68:L77" si="11">ROUND(F68*(G68),2)</f>
        <v>0</v>
      </c>
      <c r="M68" s="1"/>
      <c r="N68" s="1">
        <v>12.33</v>
      </c>
      <c r="O68" s="1"/>
      <c r="P68" s="160"/>
      <c r="Q68" s="173"/>
      <c r="R68" s="173"/>
      <c r="S68" s="149"/>
      <c r="V68" s="174"/>
      <c r="Z68">
        <v>0</v>
      </c>
    </row>
    <row r="69" spans="1:26" ht="24.95" customHeight="1" x14ac:dyDescent="0.25">
      <c r="A69" s="171"/>
      <c r="B69" s="168" t="s">
        <v>175</v>
      </c>
      <c r="C69" s="172" t="s">
        <v>184</v>
      </c>
      <c r="D69" s="168" t="s">
        <v>185</v>
      </c>
      <c r="E69" s="168" t="s">
        <v>120</v>
      </c>
      <c r="F69" s="169">
        <v>7.01</v>
      </c>
      <c r="G69" s="170"/>
      <c r="H69" s="170"/>
      <c r="I69" s="170">
        <f t="shared" si="8"/>
        <v>0</v>
      </c>
      <c r="J69" s="168">
        <f t="shared" si="9"/>
        <v>2.73</v>
      </c>
      <c r="K69" s="1">
        <f t="shared" si="10"/>
        <v>0</v>
      </c>
      <c r="L69" s="1">
        <f t="shared" si="11"/>
        <v>0</v>
      </c>
      <c r="M69" s="1"/>
      <c r="N69" s="1">
        <v>0.39</v>
      </c>
      <c r="O69" s="1"/>
      <c r="P69" s="160"/>
      <c r="Q69" s="173"/>
      <c r="R69" s="173"/>
      <c r="S69" s="149"/>
      <c r="V69" s="174"/>
      <c r="Z69">
        <v>0</v>
      </c>
    </row>
    <row r="70" spans="1:26" ht="24.95" customHeight="1" x14ac:dyDescent="0.25">
      <c r="A70" s="171"/>
      <c r="B70" s="168" t="s">
        <v>175</v>
      </c>
      <c r="C70" s="172" t="s">
        <v>186</v>
      </c>
      <c r="D70" s="168" t="s">
        <v>187</v>
      </c>
      <c r="E70" s="168" t="s">
        <v>120</v>
      </c>
      <c r="F70" s="169">
        <v>7.01</v>
      </c>
      <c r="G70" s="170"/>
      <c r="H70" s="170"/>
      <c r="I70" s="170">
        <f t="shared" si="8"/>
        <v>0</v>
      </c>
      <c r="J70" s="168">
        <f t="shared" si="9"/>
        <v>66.81</v>
      </c>
      <c r="K70" s="1">
        <f t="shared" si="10"/>
        <v>0</v>
      </c>
      <c r="L70" s="1">
        <f t="shared" si="11"/>
        <v>0</v>
      </c>
      <c r="M70" s="1"/>
      <c r="N70" s="1">
        <v>9.5299999999999994</v>
      </c>
      <c r="O70" s="1"/>
      <c r="P70" s="160"/>
      <c r="Q70" s="173"/>
      <c r="R70" s="173"/>
      <c r="S70" s="149"/>
      <c r="V70" s="174"/>
      <c r="Z70">
        <v>0</v>
      </c>
    </row>
    <row r="71" spans="1:26" ht="24.95" customHeight="1" x14ac:dyDescent="0.25">
      <c r="A71" s="171"/>
      <c r="B71" s="168" t="s">
        <v>175</v>
      </c>
      <c r="C71" s="172" t="s">
        <v>190</v>
      </c>
      <c r="D71" s="168" t="s">
        <v>191</v>
      </c>
      <c r="E71" s="168" t="s">
        <v>120</v>
      </c>
      <c r="F71" s="169">
        <v>7.01</v>
      </c>
      <c r="G71" s="170"/>
      <c r="H71" s="170"/>
      <c r="I71" s="170">
        <f t="shared" si="8"/>
        <v>0</v>
      </c>
      <c r="J71" s="168">
        <f t="shared" si="9"/>
        <v>315.45</v>
      </c>
      <c r="K71" s="1">
        <f t="shared" si="10"/>
        <v>0</v>
      </c>
      <c r="L71" s="1">
        <f t="shared" si="11"/>
        <v>0</v>
      </c>
      <c r="M71" s="1"/>
      <c r="N71" s="1">
        <v>45</v>
      </c>
      <c r="O71" s="1"/>
      <c r="P71" s="160"/>
      <c r="Q71" s="173"/>
      <c r="R71" s="173"/>
      <c r="S71" s="149"/>
      <c r="V71" s="174"/>
      <c r="Z71">
        <v>0</v>
      </c>
    </row>
    <row r="72" spans="1:26" ht="24.95" customHeight="1" x14ac:dyDescent="0.25">
      <c r="A72" s="171"/>
      <c r="B72" s="168" t="s">
        <v>121</v>
      </c>
      <c r="C72" s="172" t="s">
        <v>1010</v>
      </c>
      <c r="D72" s="168" t="s">
        <v>1011</v>
      </c>
      <c r="E72" s="168" t="s">
        <v>200</v>
      </c>
      <c r="F72" s="169">
        <v>7</v>
      </c>
      <c r="G72" s="170"/>
      <c r="H72" s="170"/>
      <c r="I72" s="170">
        <f t="shared" si="8"/>
        <v>0</v>
      </c>
      <c r="J72" s="168">
        <f t="shared" si="9"/>
        <v>64.540000000000006</v>
      </c>
      <c r="K72" s="1">
        <f t="shared" si="10"/>
        <v>0</v>
      </c>
      <c r="L72" s="1">
        <f t="shared" si="11"/>
        <v>0</v>
      </c>
      <c r="M72" s="1"/>
      <c r="N72" s="1">
        <v>9.2200000000000006</v>
      </c>
      <c r="O72" s="1"/>
      <c r="P72" s="167">
        <v>1.7000000000000001E-4</v>
      </c>
      <c r="Q72" s="173"/>
      <c r="R72" s="173">
        <v>1.7000000000000001E-4</v>
      </c>
      <c r="S72" s="149">
        <f>ROUND(F72*(R72),3)</f>
        <v>1E-3</v>
      </c>
      <c r="V72" s="174"/>
      <c r="Z72">
        <v>0</v>
      </c>
    </row>
    <row r="73" spans="1:26" ht="24.95" customHeight="1" x14ac:dyDescent="0.25">
      <c r="A73" s="171"/>
      <c r="B73" s="168" t="s">
        <v>624</v>
      </c>
      <c r="C73" s="172" t="s">
        <v>625</v>
      </c>
      <c r="D73" s="168" t="s">
        <v>626</v>
      </c>
      <c r="E73" s="168" t="s">
        <v>435</v>
      </c>
      <c r="F73" s="169">
        <v>40</v>
      </c>
      <c r="G73" s="170"/>
      <c r="H73" s="170"/>
      <c r="I73" s="170">
        <f t="shared" si="8"/>
        <v>0</v>
      </c>
      <c r="J73" s="168">
        <f t="shared" si="9"/>
        <v>692.8</v>
      </c>
      <c r="K73" s="1">
        <f t="shared" si="10"/>
        <v>0</v>
      </c>
      <c r="L73" s="1">
        <f t="shared" si="11"/>
        <v>0</v>
      </c>
      <c r="M73" s="1"/>
      <c r="N73" s="1">
        <v>17.32</v>
      </c>
      <c r="O73" s="1"/>
      <c r="P73" s="160"/>
      <c r="Q73" s="173"/>
      <c r="R73" s="173"/>
      <c r="S73" s="149"/>
      <c r="V73" s="174"/>
      <c r="Z73">
        <v>0</v>
      </c>
    </row>
    <row r="74" spans="1:26" ht="24.95" customHeight="1" x14ac:dyDescent="0.25">
      <c r="A74" s="171"/>
      <c r="B74" s="168" t="s">
        <v>142</v>
      </c>
      <c r="C74" s="172" t="s">
        <v>1012</v>
      </c>
      <c r="D74" s="168" t="s">
        <v>1013</v>
      </c>
      <c r="E74" s="168" t="s">
        <v>134</v>
      </c>
      <c r="F74" s="169">
        <v>4</v>
      </c>
      <c r="G74" s="170"/>
      <c r="H74" s="170"/>
      <c r="I74" s="170">
        <f t="shared" si="8"/>
        <v>0</v>
      </c>
      <c r="J74" s="168">
        <f t="shared" si="9"/>
        <v>0.8</v>
      </c>
      <c r="K74" s="1">
        <f t="shared" si="10"/>
        <v>0</v>
      </c>
      <c r="L74" s="1">
        <f t="shared" si="11"/>
        <v>0</v>
      </c>
      <c r="M74" s="1"/>
      <c r="N74" s="1">
        <v>0.2</v>
      </c>
      <c r="O74" s="1"/>
      <c r="P74" s="160"/>
      <c r="Q74" s="173"/>
      <c r="R74" s="173"/>
      <c r="S74" s="149"/>
      <c r="V74" s="174"/>
      <c r="Z74">
        <v>0</v>
      </c>
    </row>
    <row r="75" spans="1:26" ht="24.95" customHeight="1" x14ac:dyDescent="0.25">
      <c r="A75" s="171"/>
      <c r="B75" s="168" t="s">
        <v>142</v>
      </c>
      <c r="C75" s="172" t="s">
        <v>1014</v>
      </c>
      <c r="D75" s="168" t="s">
        <v>1015</v>
      </c>
      <c r="E75" s="168" t="s">
        <v>134</v>
      </c>
      <c r="F75" s="169">
        <v>4</v>
      </c>
      <c r="G75" s="170"/>
      <c r="H75" s="170"/>
      <c r="I75" s="170">
        <f t="shared" si="8"/>
        <v>0</v>
      </c>
      <c r="J75" s="168">
        <f t="shared" si="9"/>
        <v>5.76</v>
      </c>
      <c r="K75" s="1">
        <f t="shared" si="10"/>
        <v>0</v>
      </c>
      <c r="L75" s="1">
        <f t="shared" si="11"/>
        <v>0</v>
      </c>
      <c r="M75" s="1"/>
      <c r="N75" s="1">
        <v>1.44</v>
      </c>
      <c r="O75" s="1"/>
      <c r="P75" s="160"/>
      <c r="Q75" s="173"/>
      <c r="R75" s="173"/>
      <c r="S75" s="149"/>
      <c r="V75" s="174"/>
      <c r="Z75">
        <v>0</v>
      </c>
    </row>
    <row r="76" spans="1:26" ht="24.95" customHeight="1" x14ac:dyDescent="0.25">
      <c r="A76" s="171"/>
      <c r="B76" s="168" t="s">
        <v>142</v>
      </c>
      <c r="C76" s="172" t="s">
        <v>953</v>
      </c>
      <c r="D76" s="168" t="s">
        <v>954</v>
      </c>
      <c r="E76" s="168" t="s">
        <v>200</v>
      </c>
      <c r="F76" s="169">
        <v>3</v>
      </c>
      <c r="G76" s="170"/>
      <c r="H76" s="170"/>
      <c r="I76" s="170">
        <f t="shared" si="8"/>
        <v>0</v>
      </c>
      <c r="J76" s="168">
        <f t="shared" si="9"/>
        <v>35.369999999999997</v>
      </c>
      <c r="K76" s="1">
        <f t="shared" si="10"/>
        <v>0</v>
      </c>
      <c r="L76" s="1">
        <f t="shared" si="11"/>
        <v>0</v>
      </c>
      <c r="M76" s="1"/>
      <c r="N76" s="1">
        <v>11.79</v>
      </c>
      <c r="O76" s="1"/>
      <c r="P76" s="160"/>
      <c r="Q76" s="173"/>
      <c r="R76" s="173"/>
      <c r="S76" s="149"/>
      <c r="V76" s="174"/>
      <c r="Z76">
        <v>0</v>
      </c>
    </row>
    <row r="77" spans="1:26" ht="24.95" customHeight="1" x14ac:dyDescent="0.25">
      <c r="A77" s="171"/>
      <c r="B77" s="168" t="s">
        <v>145</v>
      </c>
      <c r="C77" s="172" t="s">
        <v>1016</v>
      </c>
      <c r="D77" s="168" t="s">
        <v>1017</v>
      </c>
      <c r="E77" s="168" t="s">
        <v>134</v>
      </c>
      <c r="F77" s="169">
        <v>4</v>
      </c>
      <c r="G77" s="170"/>
      <c r="H77" s="170"/>
      <c r="I77" s="170">
        <f t="shared" si="8"/>
        <v>0</v>
      </c>
      <c r="J77" s="168">
        <f t="shared" si="9"/>
        <v>65.56</v>
      </c>
      <c r="K77" s="1">
        <f t="shared" si="10"/>
        <v>0</v>
      </c>
      <c r="L77" s="1">
        <f t="shared" si="11"/>
        <v>0</v>
      </c>
      <c r="M77" s="1"/>
      <c r="N77" s="1">
        <v>16.39</v>
      </c>
      <c r="O77" s="1"/>
      <c r="P77" s="160"/>
      <c r="Q77" s="173"/>
      <c r="R77" s="173"/>
      <c r="S77" s="149"/>
      <c r="V77" s="174"/>
      <c r="Z77">
        <v>0</v>
      </c>
    </row>
    <row r="78" spans="1:26" x14ac:dyDescent="0.25">
      <c r="A78" s="149"/>
      <c r="B78" s="149"/>
      <c r="C78" s="149"/>
      <c r="D78" s="149" t="s">
        <v>76</v>
      </c>
      <c r="E78" s="149"/>
      <c r="F78" s="167"/>
      <c r="G78" s="152"/>
      <c r="H78" s="152">
        <f>ROUND((SUM(M67:M77))/1,2)</f>
        <v>0</v>
      </c>
      <c r="I78" s="152">
        <f>ROUND((SUM(I67:I77))/1,2)</f>
        <v>0</v>
      </c>
      <c r="J78" s="149"/>
      <c r="K78" s="149"/>
      <c r="L78" s="149">
        <f>ROUND((SUM(L67:L77))/1,2)</f>
        <v>0</v>
      </c>
      <c r="M78" s="149">
        <f>ROUND((SUM(M67:M77))/1,2)</f>
        <v>0</v>
      </c>
      <c r="N78" s="149"/>
      <c r="O78" s="149"/>
      <c r="P78" s="175">
        <f>ROUND((SUM(P67:P77))/1,2)</f>
        <v>0</v>
      </c>
      <c r="Q78" s="146"/>
      <c r="R78" s="146"/>
      <c r="S78" s="175">
        <f>ROUND((SUM(S67:S77))/1,2)</f>
        <v>0</v>
      </c>
      <c r="T78" s="146"/>
      <c r="U78" s="146"/>
      <c r="V78" s="146"/>
      <c r="W78" s="146"/>
      <c r="X78" s="146"/>
      <c r="Y78" s="146"/>
      <c r="Z78" s="146"/>
    </row>
    <row r="79" spans="1:26" x14ac:dyDescent="0.25">
      <c r="A79" s="1"/>
      <c r="B79" s="1"/>
      <c r="C79" s="1"/>
      <c r="D79" s="1"/>
      <c r="E79" s="1"/>
      <c r="F79" s="160"/>
      <c r="G79" s="142"/>
      <c r="H79" s="142"/>
      <c r="I79" s="142"/>
      <c r="J79" s="1"/>
      <c r="K79" s="1"/>
      <c r="L79" s="1"/>
      <c r="M79" s="1"/>
      <c r="N79" s="1"/>
      <c r="O79" s="1"/>
      <c r="P79" s="1"/>
      <c r="S79" s="1"/>
    </row>
    <row r="80" spans="1:26" x14ac:dyDescent="0.25">
      <c r="A80" s="149"/>
      <c r="B80" s="149"/>
      <c r="C80" s="149"/>
      <c r="D80" s="149" t="s">
        <v>441</v>
      </c>
      <c r="E80" s="149"/>
      <c r="F80" s="167"/>
      <c r="G80" s="150"/>
      <c r="H80" s="150"/>
      <c r="I80" s="150"/>
      <c r="J80" s="149"/>
      <c r="K80" s="149"/>
      <c r="L80" s="149"/>
      <c r="M80" s="149"/>
      <c r="N80" s="149"/>
      <c r="O80" s="149"/>
      <c r="P80" s="149"/>
      <c r="Q80" s="146"/>
      <c r="R80" s="146"/>
      <c r="S80" s="149"/>
      <c r="T80" s="146"/>
      <c r="U80" s="146"/>
      <c r="V80" s="146"/>
      <c r="W80" s="146"/>
      <c r="X80" s="146"/>
      <c r="Y80" s="146"/>
      <c r="Z80" s="146"/>
    </row>
    <row r="81" spans="1:26" ht="24.95" customHeight="1" x14ac:dyDescent="0.25">
      <c r="A81" s="171"/>
      <c r="B81" s="168" t="s">
        <v>457</v>
      </c>
      <c r="C81" s="172" t="s">
        <v>496</v>
      </c>
      <c r="D81" s="168" t="s">
        <v>497</v>
      </c>
      <c r="E81" s="168" t="s">
        <v>120</v>
      </c>
      <c r="F81" s="169">
        <v>70.135000000000005</v>
      </c>
      <c r="G81" s="170"/>
      <c r="H81" s="170"/>
      <c r="I81" s="170">
        <f>ROUND(F81*(G81+H81),2)</f>
        <v>0</v>
      </c>
      <c r="J81" s="168">
        <f>ROUND(F81*(N81),2)</f>
        <v>2101.9499999999998</v>
      </c>
      <c r="K81" s="1">
        <f>ROUND(F81*(O81),2)</f>
        <v>0</v>
      </c>
      <c r="L81" s="1">
        <f>ROUND(F81*(G81),2)</f>
        <v>0</v>
      </c>
      <c r="M81" s="1"/>
      <c r="N81" s="1">
        <v>29.97</v>
      </c>
      <c r="O81" s="1"/>
      <c r="P81" s="160"/>
      <c r="Q81" s="173"/>
      <c r="R81" s="173"/>
      <c r="S81" s="149"/>
      <c r="V81" s="174"/>
      <c r="Z81">
        <v>0</v>
      </c>
    </row>
    <row r="82" spans="1:26" x14ac:dyDescent="0.25">
      <c r="A82" s="149"/>
      <c r="B82" s="149"/>
      <c r="C82" s="149"/>
      <c r="D82" s="149" t="s">
        <v>441</v>
      </c>
      <c r="E82" s="149"/>
      <c r="F82" s="167"/>
      <c r="G82" s="152"/>
      <c r="H82" s="152">
        <f>ROUND((SUM(M80:M81))/1,2)</f>
        <v>0</v>
      </c>
      <c r="I82" s="152">
        <f>ROUND((SUM(I80:I81))/1,2)</f>
        <v>0</v>
      </c>
      <c r="J82" s="149"/>
      <c r="K82" s="149"/>
      <c r="L82" s="149">
        <f>ROUND((SUM(L80:L81))/1,2)</f>
        <v>0</v>
      </c>
      <c r="M82" s="149">
        <f>ROUND((SUM(M80:M81))/1,2)</f>
        <v>0</v>
      </c>
      <c r="N82" s="149"/>
      <c r="O82" s="149"/>
      <c r="P82" s="175">
        <f>ROUND((SUM(P80:P81))/1,2)</f>
        <v>0</v>
      </c>
      <c r="Q82" s="146"/>
      <c r="R82" s="146"/>
      <c r="S82" s="175">
        <f>ROUND((SUM(S80:S81))/1,2)</f>
        <v>0</v>
      </c>
      <c r="T82" s="146"/>
      <c r="U82" s="146"/>
      <c r="V82" s="146"/>
      <c r="W82" s="146"/>
      <c r="X82" s="146"/>
      <c r="Y82" s="146"/>
      <c r="Z82" s="146"/>
    </row>
    <row r="83" spans="1:26" x14ac:dyDescent="0.25">
      <c r="A83" s="1"/>
      <c r="B83" s="1"/>
      <c r="C83" s="1"/>
      <c r="D83" s="1"/>
      <c r="E83" s="1"/>
      <c r="F83" s="160"/>
      <c r="G83" s="142"/>
      <c r="H83" s="142"/>
      <c r="I83" s="142"/>
      <c r="J83" s="1"/>
      <c r="K83" s="1"/>
      <c r="L83" s="1"/>
      <c r="M83" s="1"/>
      <c r="N83" s="1"/>
      <c r="O83" s="1"/>
      <c r="P83" s="1"/>
      <c r="S83" s="1"/>
    </row>
    <row r="84" spans="1:26" x14ac:dyDescent="0.25">
      <c r="A84" s="149"/>
      <c r="B84" s="149"/>
      <c r="C84" s="149"/>
      <c r="D84" s="2" t="s">
        <v>70</v>
      </c>
      <c r="E84" s="149"/>
      <c r="F84" s="167"/>
      <c r="G84" s="152"/>
      <c r="H84" s="152">
        <f>ROUND((SUM(M9:M83))/2,2)</f>
        <v>0</v>
      </c>
      <c r="I84" s="152">
        <f>ROUND((SUM(I9:I83))/2,2)</f>
        <v>0</v>
      </c>
      <c r="J84" s="150"/>
      <c r="K84" s="149"/>
      <c r="L84" s="150">
        <f>ROUND((SUM(L9:L83))/2,2)</f>
        <v>0</v>
      </c>
      <c r="M84" s="150">
        <f>ROUND((SUM(M9:M83))/2,2)</f>
        <v>0</v>
      </c>
      <c r="N84" s="149"/>
      <c r="O84" s="149"/>
      <c r="P84" s="175">
        <f>ROUND((SUM(P9:P83))/2,2)</f>
        <v>2.14</v>
      </c>
      <c r="S84" s="175">
        <f>ROUND((SUM(S9:S83))/2,2)</f>
        <v>65.400000000000006</v>
      </c>
    </row>
    <row r="85" spans="1:26" x14ac:dyDescent="0.25">
      <c r="A85" s="1"/>
      <c r="B85" s="1"/>
      <c r="C85" s="1"/>
      <c r="D85" s="1"/>
      <c r="E85" s="1"/>
      <c r="F85" s="160"/>
      <c r="G85" s="142"/>
      <c r="H85" s="142"/>
      <c r="I85" s="142"/>
      <c r="J85" s="1"/>
      <c r="K85" s="1"/>
      <c r="L85" s="1"/>
      <c r="M85" s="1"/>
      <c r="N85" s="1"/>
      <c r="O85" s="1"/>
      <c r="P85" s="1"/>
      <c r="S85" s="1"/>
    </row>
    <row r="86" spans="1:26" x14ac:dyDescent="0.25">
      <c r="A86" s="149"/>
      <c r="B86" s="149"/>
      <c r="C86" s="149"/>
      <c r="D86" s="2" t="s">
        <v>77</v>
      </c>
      <c r="E86" s="149"/>
      <c r="F86" s="167"/>
      <c r="G86" s="150"/>
      <c r="H86" s="150"/>
      <c r="I86" s="150"/>
      <c r="J86" s="149"/>
      <c r="K86" s="149"/>
      <c r="L86" s="149"/>
      <c r="M86" s="149"/>
      <c r="N86" s="149"/>
      <c r="O86" s="149"/>
      <c r="P86" s="149"/>
      <c r="Q86" s="146"/>
      <c r="R86" s="146"/>
      <c r="S86" s="149"/>
      <c r="T86" s="146"/>
      <c r="U86" s="146"/>
      <c r="V86" s="146"/>
      <c r="W86" s="146"/>
      <c r="X86" s="146"/>
      <c r="Y86" s="146"/>
      <c r="Z86" s="146"/>
    </row>
    <row r="87" spans="1:26" x14ac:dyDescent="0.25">
      <c r="A87" s="149"/>
      <c r="B87" s="149"/>
      <c r="C87" s="149"/>
      <c r="D87" s="149" t="s">
        <v>442</v>
      </c>
      <c r="E87" s="149"/>
      <c r="F87" s="167"/>
      <c r="G87" s="150"/>
      <c r="H87" s="150"/>
      <c r="I87" s="150"/>
      <c r="J87" s="149"/>
      <c r="K87" s="149"/>
      <c r="L87" s="149"/>
      <c r="M87" s="149"/>
      <c r="N87" s="149"/>
      <c r="O87" s="149"/>
      <c r="P87" s="149"/>
      <c r="Q87" s="146"/>
      <c r="R87" s="146"/>
      <c r="S87" s="149"/>
      <c r="T87" s="146"/>
      <c r="U87" s="146"/>
      <c r="V87" s="146"/>
      <c r="W87" s="146"/>
      <c r="X87" s="146"/>
      <c r="Y87" s="146"/>
      <c r="Z87" s="146"/>
    </row>
    <row r="88" spans="1:26" ht="24.95" customHeight="1" x14ac:dyDescent="0.25">
      <c r="A88" s="171"/>
      <c r="B88" s="168" t="s">
        <v>142</v>
      </c>
      <c r="C88" s="172" t="s">
        <v>1018</v>
      </c>
      <c r="D88" s="168" t="s">
        <v>1019</v>
      </c>
      <c r="E88" s="168" t="s">
        <v>134</v>
      </c>
      <c r="F88" s="169">
        <v>8</v>
      </c>
      <c r="G88" s="170"/>
      <c r="H88" s="170"/>
      <c r="I88" s="170">
        <f>ROUND(F88*(G88+H88),2)</f>
        <v>0</v>
      </c>
      <c r="J88" s="168">
        <f>ROUND(F88*(N88),2)</f>
        <v>231.6</v>
      </c>
      <c r="K88" s="1">
        <f>ROUND(F88*(O88),2)</f>
        <v>0</v>
      </c>
      <c r="L88" s="1">
        <f>ROUND(F88*(G88),2)</f>
        <v>0</v>
      </c>
      <c r="M88" s="1"/>
      <c r="N88" s="1">
        <v>28.95</v>
      </c>
      <c r="O88" s="1"/>
      <c r="P88" s="160"/>
      <c r="Q88" s="173"/>
      <c r="R88" s="173"/>
      <c r="S88" s="149"/>
      <c r="V88" s="174"/>
      <c r="Z88">
        <v>0</v>
      </c>
    </row>
    <row r="89" spans="1:26" x14ac:dyDescent="0.25">
      <c r="A89" s="149"/>
      <c r="B89" s="149"/>
      <c r="C89" s="149"/>
      <c r="D89" s="149" t="s">
        <v>442</v>
      </c>
      <c r="E89" s="149"/>
      <c r="F89" s="167"/>
      <c r="G89" s="152"/>
      <c r="H89" s="152"/>
      <c r="I89" s="152">
        <f>ROUND((SUM(I87:I88))/1,2)</f>
        <v>0</v>
      </c>
      <c r="J89" s="149"/>
      <c r="K89" s="149"/>
      <c r="L89" s="149">
        <f>ROUND((SUM(L87:L88))/1,2)</f>
        <v>0</v>
      </c>
      <c r="M89" s="149">
        <f>ROUND((SUM(M87:M88))/1,2)</f>
        <v>0</v>
      </c>
      <c r="N89" s="149"/>
      <c r="O89" s="149"/>
      <c r="P89" s="175"/>
      <c r="S89" s="167">
        <f>ROUND((SUM(S87:S88))/1,2)</f>
        <v>0</v>
      </c>
      <c r="V89">
        <f>ROUND((SUM(V87:V88))/1,2)</f>
        <v>0</v>
      </c>
    </row>
    <row r="90" spans="1:26" x14ac:dyDescent="0.25">
      <c r="A90" s="1"/>
      <c r="B90" s="1"/>
      <c r="C90" s="1"/>
      <c r="D90" s="1"/>
      <c r="E90" s="1"/>
      <c r="F90" s="160"/>
      <c r="G90" s="142"/>
      <c r="H90" s="142"/>
      <c r="I90" s="142"/>
      <c r="J90" s="1"/>
      <c r="K90" s="1"/>
      <c r="L90" s="1"/>
      <c r="M90" s="1"/>
      <c r="N90" s="1"/>
      <c r="O90" s="1"/>
      <c r="P90" s="1"/>
      <c r="S90" s="1"/>
    </row>
    <row r="91" spans="1:26" x14ac:dyDescent="0.25">
      <c r="A91" s="149"/>
      <c r="B91" s="149"/>
      <c r="C91" s="149"/>
      <c r="D91" s="2" t="s">
        <v>77</v>
      </c>
      <c r="E91" s="149"/>
      <c r="F91" s="167"/>
      <c r="G91" s="152"/>
      <c r="H91" s="152">
        <f>ROUND((SUM(M86:M90))/2,2)</f>
        <v>0</v>
      </c>
      <c r="I91" s="152">
        <f>ROUND((SUM(I86:I90))/2,2)</f>
        <v>0</v>
      </c>
      <c r="J91" s="149"/>
      <c r="K91" s="149"/>
      <c r="L91" s="149">
        <f>ROUND((SUM(L86:L90))/2,2)</f>
        <v>0</v>
      </c>
      <c r="M91" s="149">
        <f>ROUND((SUM(M86:M90))/2,2)</f>
        <v>0</v>
      </c>
      <c r="N91" s="149"/>
      <c r="O91" s="149"/>
      <c r="P91" s="175"/>
      <c r="S91" s="175">
        <f>ROUND((SUM(S86:S90))/2,2)</f>
        <v>0</v>
      </c>
      <c r="V91">
        <f>ROUND((SUM(V86:V90))/2,2)</f>
        <v>0</v>
      </c>
    </row>
    <row r="92" spans="1:26" x14ac:dyDescent="0.25">
      <c r="A92" s="176"/>
      <c r="B92" s="176"/>
      <c r="C92" s="176"/>
      <c r="D92" s="176" t="s">
        <v>93</v>
      </c>
      <c r="E92" s="176"/>
      <c r="F92" s="177"/>
      <c r="G92" s="178"/>
      <c r="H92" s="178">
        <f>ROUND((SUM(M9:M91))/3,2)</f>
        <v>0</v>
      </c>
      <c r="I92" s="178">
        <f>ROUND((SUM(I9:I91))/3,2)</f>
        <v>0</v>
      </c>
      <c r="J92" s="176"/>
      <c r="K92" s="176">
        <f>ROUND((SUM(K9:K91))/3,2)</f>
        <v>0</v>
      </c>
      <c r="L92" s="176">
        <f>ROUND((SUM(L9:L91))/3,2)</f>
        <v>0</v>
      </c>
      <c r="M92" s="176">
        <f>ROUND((SUM(M9:M91))/3,2)</f>
        <v>0</v>
      </c>
      <c r="N92" s="176"/>
      <c r="O92" s="176"/>
      <c r="P92" s="177"/>
      <c r="Q92" s="179"/>
      <c r="R92" s="179"/>
      <c r="S92" s="197">
        <f>ROUND((SUM(S9:S91))/3,2)</f>
        <v>65.400000000000006</v>
      </c>
      <c r="T92" s="179"/>
      <c r="U92" s="179"/>
      <c r="V92" s="179">
        <f>ROUND((SUM(V9:V91))/3,2)</f>
        <v>0</v>
      </c>
      <c r="Z92">
        <f>(SUM(Z9:Z91))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MODERNIZÁCIA MESTSKEJ TRŽNICE VO VRANOVE NAD TOPĽOU / Dažďová kanalizácia</oddHeader>
    <oddFooter>&amp;RStrana &amp;P z &amp;N    &amp;L&amp;7Spracované systémom Systematic®pyramida.wsn, tel.: 051 77 10 585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1"/>
      <c r="C1" s="11"/>
      <c r="D1" s="11"/>
      <c r="E1" s="11"/>
      <c r="F1" s="12" t="s">
        <v>19</v>
      </c>
      <c r="G1" s="11"/>
      <c r="H1" s="11"/>
      <c r="I1" s="11"/>
      <c r="J1" s="11"/>
      <c r="W1">
        <v>30.126000000000001</v>
      </c>
    </row>
    <row r="2" spans="1:23" ht="18" customHeight="1" thickTop="1" x14ac:dyDescent="0.25">
      <c r="A2" s="10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25">
      <c r="A3" s="10"/>
      <c r="B3" s="33" t="s">
        <v>1020</v>
      </c>
      <c r="C3" s="34"/>
      <c r="D3" s="35"/>
      <c r="E3" s="35"/>
      <c r="F3" s="35"/>
      <c r="G3" s="15"/>
      <c r="H3" s="15"/>
      <c r="I3" s="36" t="s">
        <v>20</v>
      </c>
      <c r="J3" s="29"/>
    </row>
    <row r="4" spans="1:23" ht="18" customHeight="1" x14ac:dyDescent="0.25">
      <c r="A4" s="10"/>
      <c r="B4" s="21"/>
      <c r="C4" s="18"/>
      <c r="D4" s="15"/>
      <c r="E4" s="15"/>
      <c r="F4" s="15"/>
      <c r="G4" s="15"/>
      <c r="H4" s="15"/>
      <c r="I4" s="36" t="s">
        <v>22</v>
      </c>
      <c r="J4" s="29"/>
    </row>
    <row r="5" spans="1:23" ht="18" customHeight="1" thickBot="1" x14ac:dyDescent="0.3">
      <c r="A5" s="10"/>
      <c r="B5" s="37" t="s">
        <v>23</v>
      </c>
      <c r="C5" s="18"/>
      <c r="D5" s="15"/>
      <c r="E5" s="15"/>
      <c r="F5" s="38" t="s">
        <v>24</v>
      </c>
      <c r="G5" s="15"/>
      <c r="H5" s="15"/>
      <c r="I5" s="36" t="s">
        <v>25</v>
      </c>
      <c r="J5" s="39" t="s">
        <v>26</v>
      </c>
    </row>
    <row r="6" spans="1:23" ht="20.100000000000001" customHeight="1" thickTop="1" x14ac:dyDescent="0.25">
      <c r="A6" s="10"/>
      <c r="B6" s="202" t="s">
        <v>27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25">
      <c r="A7" s="10"/>
      <c r="B7" s="48" t="s">
        <v>30</v>
      </c>
      <c r="C7" s="41"/>
      <c r="D7" s="16"/>
      <c r="E7" s="16"/>
      <c r="F7" s="16"/>
      <c r="G7" s="49" t="s">
        <v>31</v>
      </c>
      <c r="H7" s="16"/>
      <c r="I7" s="27"/>
      <c r="J7" s="42"/>
    </row>
    <row r="8" spans="1:23" ht="20.100000000000001" customHeight="1" x14ac:dyDescent="0.25">
      <c r="A8" s="10"/>
      <c r="B8" s="205" t="s">
        <v>28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25">
      <c r="A9" s="10"/>
      <c r="B9" s="37" t="s">
        <v>30</v>
      </c>
      <c r="C9" s="18"/>
      <c r="D9" s="15"/>
      <c r="E9" s="15"/>
      <c r="F9" s="15"/>
      <c r="G9" s="38" t="s">
        <v>31</v>
      </c>
      <c r="H9" s="15"/>
      <c r="I9" s="26"/>
      <c r="J9" s="29"/>
    </row>
    <row r="10" spans="1:23" ht="20.100000000000001" customHeight="1" x14ac:dyDescent="0.25">
      <c r="A10" s="10"/>
      <c r="B10" s="205" t="s">
        <v>29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">
      <c r="A11" s="10"/>
      <c r="B11" s="37" t="s">
        <v>30</v>
      </c>
      <c r="C11" s="18"/>
      <c r="D11" s="15"/>
      <c r="E11" s="15"/>
      <c r="F11" s="15"/>
      <c r="G11" s="38" t="s">
        <v>31</v>
      </c>
      <c r="H11" s="15"/>
      <c r="I11" s="26"/>
      <c r="J11" s="29"/>
    </row>
    <row r="12" spans="1:23" ht="18" customHeight="1" thickTop="1" x14ac:dyDescent="0.25">
      <c r="A12" s="10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25">
      <c r="A13" s="10"/>
      <c r="B13" s="40"/>
      <c r="C13" s="41"/>
      <c r="D13" s="16"/>
      <c r="E13" s="16"/>
      <c r="F13" s="16"/>
      <c r="G13" s="16"/>
      <c r="H13" s="16"/>
      <c r="I13" s="27"/>
      <c r="J13" s="42"/>
    </row>
    <row r="14" spans="1:23" ht="18" customHeight="1" thickBot="1" x14ac:dyDescent="0.3">
      <c r="A14" s="10"/>
      <c r="B14" s="21"/>
      <c r="C14" s="18"/>
      <c r="D14" s="15"/>
      <c r="E14" s="15"/>
      <c r="F14" s="15"/>
      <c r="G14" s="15"/>
      <c r="H14" s="15"/>
      <c r="I14" s="26"/>
      <c r="J14" s="29"/>
    </row>
    <row r="15" spans="1:23" ht="18" customHeight="1" thickTop="1" x14ac:dyDescent="0.25">
      <c r="A15" s="10"/>
      <c r="B15" s="82" t="s">
        <v>32</v>
      </c>
      <c r="C15" s="83" t="s">
        <v>6</v>
      </c>
      <c r="D15" s="83" t="s">
        <v>59</v>
      </c>
      <c r="E15" s="84" t="s">
        <v>60</v>
      </c>
      <c r="F15" s="96" t="s">
        <v>61</v>
      </c>
      <c r="G15" s="50" t="s">
        <v>37</v>
      </c>
      <c r="H15" s="53" t="s">
        <v>38</v>
      </c>
      <c r="I15" s="25"/>
      <c r="J15" s="47"/>
    </row>
    <row r="16" spans="1:23" ht="18" customHeight="1" x14ac:dyDescent="0.25">
      <c r="A16" s="10"/>
      <c r="B16" s="85">
        <v>1</v>
      </c>
      <c r="C16" s="86" t="s">
        <v>33</v>
      </c>
      <c r="D16" s="87">
        <f>'Rekap 14222'!B17</f>
        <v>0</v>
      </c>
      <c r="E16" s="88">
        <f>'Rekap 14222'!C17</f>
        <v>0</v>
      </c>
      <c r="F16" s="97">
        <f>'Rekap 14222'!D17</f>
        <v>0</v>
      </c>
      <c r="G16" s="51">
        <v>6</v>
      </c>
      <c r="H16" s="106" t="s">
        <v>39</v>
      </c>
      <c r="I16" s="120"/>
      <c r="J16" s="117">
        <v>0</v>
      </c>
    </row>
    <row r="17" spans="1:26" ht="18" customHeight="1" x14ac:dyDescent="0.25">
      <c r="A17" s="10"/>
      <c r="B17" s="58">
        <v>2</v>
      </c>
      <c r="C17" s="62" t="s">
        <v>34</v>
      </c>
      <c r="D17" s="69"/>
      <c r="E17" s="67"/>
      <c r="F17" s="72"/>
      <c r="G17" s="52">
        <v>7</v>
      </c>
      <c r="H17" s="107" t="s">
        <v>40</v>
      </c>
      <c r="I17" s="120"/>
      <c r="J17" s="118">
        <f>'SO 14222'!Z78</f>
        <v>0</v>
      </c>
    </row>
    <row r="18" spans="1:26" ht="18" customHeight="1" x14ac:dyDescent="0.25">
      <c r="A18" s="10"/>
      <c r="B18" s="59">
        <v>3</v>
      </c>
      <c r="C18" s="63" t="s">
        <v>35</v>
      </c>
      <c r="D18" s="70"/>
      <c r="E18" s="68"/>
      <c r="F18" s="73"/>
      <c r="G18" s="52">
        <v>8</v>
      </c>
      <c r="H18" s="107" t="s">
        <v>41</v>
      </c>
      <c r="I18" s="120"/>
      <c r="J18" s="118">
        <v>0</v>
      </c>
    </row>
    <row r="19" spans="1:26" ht="18" customHeight="1" x14ac:dyDescent="0.25">
      <c r="A19" s="10"/>
      <c r="B19" s="59">
        <v>4</v>
      </c>
      <c r="C19" s="64"/>
      <c r="D19" s="70"/>
      <c r="E19" s="68"/>
      <c r="F19" s="73"/>
      <c r="G19" s="52">
        <v>9</v>
      </c>
      <c r="H19" s="116"/>
      <c r="I19" s="120"/>
      <c r="J19" s="119"/>
    </row>
    <row r="20" spans="1:26" ht="18" customHeight="1" thickBot="1" x14ac:dyDescent="0.3">
      <c r="A20" s="10"/>
      <c r="B20" s="59">
        <v>5</v>
      </c>
      <c r="C20" s="65" t="s">
        <v>36</v>
      </c>
      <c r="D20" s="71"/>
      <c r="E20" s="91"/>
      <c r="F20" s="98">
        <f>SUM(F16:F19)</f>
        <v>0</v>
      </c>
      <c r="G20" s="52">
        <v>10</v>
      </c>
      <c r="H20" s="107" t="s">
        <v>36</v>
      </c>
      <c r="I20" s="122"/>
      <c r="J20" s="90">
        <f>SUM(J16:J19)</f>
        <v>0</v>
      </c>
    </row>
    <row r="21" spans="1:26" ht="18" customHeight="1" thickTop="1" x14ac:dyDescent="0.25">
      <c r="A21" s="10"/>
      <c r="B21" s="56" t="s">
        <v>49</v>
      </c>
      <c r="C21" s="60" t="s">
        <v>7</v>
      </c>
      <c r="D21" s="66"/>
      <c r="E21" s="17"/>
      <c r="F21" s="89"/>
      <c r="G21" s="56" t="s">
        <v>55</v>
      </c>
      <c r="H21" s="53" t="s">
        <v>7</v>
      </c>
      <c r="I21" s="27"/>
      <c r="J21" s="123"/>
    </row>
    <row r="22" spans="1:26" ht="18" customHeight="1" x14ac:dyDescent="0.25">
      <c r="A22" s="10"/>
      <c r="B22" s="51">
        <v>11</v>
      </c>
      <c r="C22" s="54" t="s">
        <v>50</v>
      </c>
      <c r="D22" s="78"/>
      <c r="E22" s="80" t="s">
        <v>53</v>
      </c>
      <c r="F22" s="72">
        <f>((F16*U22*0)+(F17*V22*0)+(F18*W22*0))/100</f>
        <v>0</v>
      </c>
      <c r="G22" s="51">
        <v>16</v>
      </c>
      <c r="H22" s="106" t="s">
        <v>56</v>
      </c>
      <c r="I22" s="121" t="s">
        <v>53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0"/>
      <c r="B23" s="52">
        <v>12</v>
      </c>
      <c r="C23" s="55" t="s">
        <v>51</v>
      </c>
      <c r="D23" s="57"/>
      <c r="E23" s="80" t="s">
        <v>54</v>
      </c>
      <c r="F23" s="73">
        <f>((F16*U23*0)+(F17*V23*0)+(F18*W23*0))/100</f>
        <v>0</v>
      </c>
      <c r="G23" s="52">
        <v>17</v>
      </c>
      <c r="H23" s="107" t="s">
        <v>57</v>
      </c>
      <c r="I23" s="121" t="s">
        <v>53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0"/>
      <c r="B24" s="52">
        <v>13</v>
      </c>
      <c r="C24" s="55" t="s">
        <v>52</v>
      </c>
      <c r="D24" s="57"/>
      <c r="E24" s="80" t="s">
        <v>53</v>
      </c>
      <c r="F24" s="73">
        <f>((F16*U24*0)+(F17*V24*0)+(F18*W24*0))/100</f>
        <v>0</v>
      </c>
      <c r="G24" s="52">
        <v>18</v>
      </c>
      <c r="H24" s="107" t="s">
        <v>58</v>
      </c>
      <c r="I24" s="121" t="s">
        <v>54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0"/>
      <c r="B25" s="52">
        <v>14</v>
      </c>
      <c r="C25" s="18"/>
      <c r="D25" s="57"/>
      <c r="E25" s="81"/>
      <c r="F25" s="79"/>
      <c r="G25" s="52">
        <v>19</v>
      </c>
      <c r="H25" s="116"/>
      <c r="I25" s="120"/>
      <c r="J25" s="119"/>
    </row>
    <row r="26" spans="1:26" ht="18" customHeight="1" thickBot="1" x14ac:dyDescent="0.3">
      <c r="A26" s="10"/>
      <c r="B26" s="52">
        <v>15</v>
      </c>
      <c r="C26" s="55"/>
      <c r="D26" s="57"/>
      <c r="E26" s="57"/>
      <c r="F26" s="99"/>
      <c r="G26" s="52">
        <v>20</v>
      </c>
      <c r="H26" s="107" t="s">
        <v>36</v>
      </c>
      <c r="I26" s="122"/>
      <c r="J26" s="90">
        <f>SUM(J22:J25)+SUM(F22:F25)</f>
        <v>0</v>
      </c>
    </row>
    <row r="27" spans="1:26" ht="18" customHeight="1" thickTop="1" x14ac:dyDescent="0.25">
      <c r="A27" s="10"/>
      <c r="B27" s="92"/>
      <c r="C27" s="134" t="s">
        <v>64</v>
      </c>
      <c r="D27" s="127"/>
      <c r="E27" s="93"/>
      <c r="F27" s="28"/>
      <c r="G27" s="100" t="s">
        <v>42</v>
      </c>
      <c r="H27" s="95" t="s">
        <v>43</v>
      </c>
      <c r="I27" s="27"/>
      <c r="J27" s="30"/>
    </row>
    <row r="28" spans="1:26" ht="18" customHeight="1" x14ac:dyDescent="0.25">
      <c r="A28" s="10"/>
      <c r="B28" s="24"/>
      <c r="C28" s="125"/>
      <c r="D28" s="128"/>
      <c r="E28" s="20"/>
      <c r="F28" s="10"/>
      <c r="G28" s="101">
        <v>21</v>
      </c>
      <c r="H28" s="105" t="s">
        <v>44</v>
      </c>
      <c r="I28" s="113"/>
      <c r="J28" s="109">
        <f>F20+J20+F26+J26</f>
        <v>0</v>
      </c>
    </row>
    <row r="29" spans="1:26" ht="18" customHeight="1" x14ac:dyDescent="0.25">
      <c r="A29" s="10"/>
      <c r="B29" s="74"/>
      <c r="C29" s="126"/>
      <c r="D29" s="129"/>
      <c r="E29" s="20"/>
      <c r="F29" s="10"/>
      <c r="G29" s="51">
        <v>22</v>
      </c>
      <c r="H29" s="106" t="s">
        <v>45</v>
      </c>
      <c r="I29" s="114">
        <f>J28-SUM('SO 14222'!K9:'SO 14222'!K77)</f>
        <v>0</v>
      </c>
      <c r="J29" s="110">
        <f>ROUND(((ROUND(I29,2)*20)*1/100),2)</f>
        <v>0</v>
      </c>
    </row>
    <row r="30" spans="1:26" ht="18" customHeight="1" x14ac:dyDescent="0.25">
      <c r="A30" s="10"/>
      <c r="B30" s="21"/>
      <c r="C30" s="116"/>
      <c r="D30" s="120"/>
      <c r="E30" s="20"/>
      <c r="F30" s="10"/>
      <c r="G30" s="52">
        <v>23</v>
      </c>
      <c r="H30" s="107" t="s">
        <v>46</v>
      </c>
      <c r="I30" s="80">
        <f>SUM('SO 14222'!K9:'SO 14222'!K77)</f>
        <v>0</v>
      </c>
      <c r="J30" s="111">
        <f>ROUND(((ROUND(I30,2)*0)/100),2)</f>
        <v>0</v>
      </c>
    </row>
    <row r="31" spans="1:26" ht="18" customHeight="1" x14ac:dyDescent="0.25">
      <c r="A31" s="10"/>
      <c r="B31" s="22"/>
      <c r="C31" s="130"/>
      <c r="D31" s="131"/>
      <c r="E31" s="20"/>
      <c r="F31" s="10"/>
      <c r="G31" s="101">
        <v>24</v>
      </c>
      <c r="H31" s="105" t="s">
        <v>47</v>
      </c>
      <c r="I31" s="104"/>
      <c r="J31" s="124">
        <f>SUM(J28:J30)</f>
        <v>0</v>
      </c>
    </row>
    <row r="32" spans="1:26" ht="18" customHeight="1" thickBot="1" x14ac:dyDescent="0.3">
      <c r="A32" s="10"/>
      <c r="B32" s="40"/>
      <c r="C32" s="108"/>
      <c r="D32" s="115"/>
      <c r="E32" s="75"/>
      <c r="F32" s="76"/>
      <c r="G32" s="51" t="s">
        <v>48</v>
      </c>
      <c r="H32" s="108"/>
      <c r="I32" s="115"/>
      <c r="J32" s="112"/>
    </row>
    <row r="33" spans="1:10" ht="18" customHeight="1" thickTop="1" x14ac:dyDescent="0.25">
      <c r="A33" s="10"/>
      <c r="B33" s="92"/>
      <c r="C33" s="93"/>
      <c r="D33" s="132" t="s">
        <v>62</v>
      </c>
      <c r="E33" s="14"/>
      <c r="F33" s="94"/>
      <c r="G33" s="102">
        <v>26</v>
      </c>
      <c r="H33" s="133" t="s">
        <v>63</v>
      </c>
      <c r="I33" s="28"/>
      <c r="J33" s="103"/>
    </row>
    <row r="34" spans="1:10" ht="18" customHeight="1" x14ac:dyDescent="0.25">
      <c r="A34" s="10"/>
      <c r="B34" s="23"/>
      <c r="C34" s="19"/>
      <c r="D34" s="13"/>
      <c r="E34" s="13"/>
      <c r="F34" s="13"/>
      <c r="G34" s="13"/>
      <c r="H34" s="13"/>
      <c r="I34" s="28"/>
      <c r="J34" s="31"/>
    </row>
    <row r="35" spans="1:10" ht="18" customHeight="1" x14ac:dyDescent="0.25">
      <c r="A35" s="10"/>
      <c r="B35" s="24"/>
      <c r="C35" s="20"/>
      <c r="D35" s="3"/>
      <c r="E35" s="3"/>
      <c r="F35" s="3"/>
      <c r="G35" s="3"/>
      <c r="H35" s="3"/>
      <c r="I35" s="10"/>
      <c r="J35" s="32"/>
    </row>
    <row r="36" spans="1:10" ht="18" customHeight="1" x14ac:dyDescent="0.25">
      <c r="A36" s="10"/>
      <c r="B36" s="24"/>
      <c r="C36" s="20"/>
      <c r="D36" s="3"/>
      <c r="E36" s="3"/>
      <c r="F36" s="3"/>
      <c r="G36" s="3"/>
      <c r="H36" s="3"/>
      <c r="I36" s="10"/>
      <c r="J36" s="32"/>
    </row>
    <row r="37" spans="1:10" ht="18" customHeight="1" x14ac:dyDescent="0.25">
      <c r="A37" s="10"/>
      <c r="B37" s="24"/>
      <c r="C37" s="20"/>
      <c r="D37" s="3"/>
      <c r="E37" s="3"/>
      <c r="F37" s="3"/>
      <c r="G37" s="3"/>
      <c r="H37" s="3"/>
      <c r="I37" s="10"/>
      <c r="J37" s="32"/>
    </row>
    <row r="38" spans="1:10" ht="18" customHeight="1" x14ac:dyDescent="0.25">
      <c r="A38" s="10"/>
      <c r="B38" s="24"/>
      <c r="C38" s="20"/>
      <c r="D38" s="3"/>
      <c r="E38" s="3"/>
      <c r="F38" s="3"/>
      <c r="G38" s="3"/>
      <c r="H38" s="3"/>
      <c r="I38" s="10"/>
      <c r="J38" s="32"/>
    </row>
    <row r="39" spans="1:10" ht="18" customHeight="1" x14ac:dyDescent="0.25">
      <c r="A39" s="10"/>
      <c r="B39" s="24"/>
      <c r="C39" s="20"/>
      <c r="D39" s="3"/>
      <c r="E39" s="3"/>
      <c r="F39" s="3"/>
      <c r="G39" s="3"/>
      <c r="H39" s="3"/>
      <c r="I39" s="10"/>
      <c r="J39" s="32"/>
    </row>
    <row r="40" spans="1:10" ht="18" customHeight="1" thickBot="1" x14ac:dyDescent="0.3">
      <c r="A40" s="10"/>
      <c r="B40" s="74"/>
      <c r="C40" s="75"/>
      <c r="D40" s="11"/>
      <c r="E40" s="11"/>
      <c r="F40" s="11"/>
      <c r="G40" s="11"/>
      <c r="H40" s="11"/>
      <c r="I40" s="76"/>
      <c r="J40" s="77"/>
    </row>
    <row r="41" spans="1:10" ht="15.75" thickTop="1" x14ac:dyDescent="0.25">
      <c r="A41" s="10"/>
      <c r="B41" s="14"/>
      <c r="C41" s="14"/>
      <c r="D41" s="14"/>
      <c r="E41" s="14"/>
      <c r="F41" s="14"/>
      <c r="G41" s="14"/>
      <c r="H41" s="14"/>
      <c r="I41" s="14"/>
      <c r="J41" s="1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1" t="s">
        <v>27</v>
      </c>
      <c r="B1" s="212"/>
      <c r="C1" s="212"/>
      <c r="D1" s="213"/>
      <c r="E1" s="137" t="s">
        <v>24</v>
      </c>
      <c r="F1" s="136"/>
      <c r="W1">
        <v>30.126000000000001</v>
      </c>
    </row>
    <row r="2" spans="1:26" ht="20.100000000000001" customHeight="1" x14ac:dyDescent="0.25">
      <c r="A2" s="211" t="s">
        <v>28</v>
      </c>
      <c r="B2" s="212"/>
      <c r="C2" s="212"/>
      <c r="D2" s="213"/>
      <c r="E2" s="137" t="s">
        <v>22</v>
      </c>
      <c r="F2" s="136"/>
    </row>
    <row r="3" spans="1:26" ht="20.100000000000001" customHeight="1" x14ac:dyDescent="0.25">
      <c r="A3" s="211" t="s">
        <v>29</v>
      </c>
      <c r="B3" s="212"/>
      <c r="C3" s="212"/>
      <c r="D3" s="213"/>
      <c r="E3" s="137" t="s">
        <v>68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1020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69</v>
      </c>
      <c r="B8" s="135"/>
      <c r="C8" s="135"/>
      <c r="D8" s="135"/>
      <c r="E8" s="135"/>
      <c r="F8" s="135"/>
    </row>
    <row r="9" spans="1:26" x14ac:dyDescent="0.25">
      <c r="A9" s="140" t="s">
        <v>65</v>
      </c>
      <c r="B9" s="140" t="s">
        <v>59</v>
      </c>
      <c r="C9" s="140" t="s">
        <v>60</v>
      </c>
      <c r="D9" s="140" t="s">
        <v>36</v>
      </c>
      <c r="E9" s="140" t="s">
        <v>66</v>
      </c>
      <c r="F9" s="140" t="s">
        <v>67</v>
      </c>
    </row>
    <row r="10" spans="1:26" x14ac:dyDescent="0.25">
      <c r="A10" s="147" t="s">
        <v>70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71</v>
      </c>
      <c r="B11" s="150">
        <f>'SO 14222'!L24</f>
        <v>0</v>
      </c>
      <c r="C11" s="150">
        <f>'SO 14222'!M24</f>
        <v>0</v>
      </c>
      <c r="D11" s="150">
        <f>'SO 14222'!I24</f>
        <v>0</v>
      </c>
      <c r="E11" s="151">
        <f>'SO 14222'!P24</f>
        <v>0</v>
      </c>
      <c r="F11" s="151">
        <f>'SO 14222'!S24</f>
        <v>0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439</v>
      </c>
      <c r="B12" s="150">
        <f>'SO 14222'!L29</f>
        <v>0</v>
      </c>
      <c r="C12" s="150">
        <f>'SO 14222'!M29</f>
        <v>0</v>
      </c>
      <c r="D12" s="150">
        <f>'SO 14222'!I29</f>
        <v>0</v>
      </c>
      <c r="E12" s="151">
        <f>'SO 14222'!P29</f>
        <v>2.0499999999999998</v>
      </c>
      <c r="F12" s="151">
        <f>'SO 14222'!S29</f>
        <v>5.83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74</v>
      </c>
      <c r="B13" s="150">
        <f>'SO 14222'!L35</f>
        <v>0</v>
      </c>
      <c r="C13" s="150">
        <f>'SO 14222'!M35</f>
        <v>0</v>
      </c>
      <c r="D13" s="150">
        <f>'SO 14222'!I35</f>
        <v>0</v>
      </c>
      <c r="E13" s="151">
        <f>'SO 14222'!P35</f>
        <v>0.01</v>
      </c>
      <c r="F13" s="151">
        <f>'SO 14222'!S35</f>
        <v>0.35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440</v>
      </c>
      <c r="B14" s="150">
        <f>'SO 14222'!L56</f>
        <v>0</v>
      </c>
      <c r="C14" s="150">
        <f>'SO 14222'!M56</f>
        <v>0</v>
      </c>
      <c r="D14" s="150">
        <f>'SO 14222'!I56</f>
        <v>0</v>
      </c>
      <c r="E14" s="151">
        <f>'SO 14222'!P56</f>
        <v>0.4</v>
      </c>
      <c r="F14" s="151">
        <f>'SO 14222'!S56</f>
        <v>0.66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149" t="s">
        <v>76</v>
      </c>
      <c r="B15" s="150">
        <f>'SO 14222'!L71</f>
        <v>0</v>
      </c>
      <c r="C15" s="150">
        <f>'SO 14222'!M71</f>
        <v>0</v>
      </c>
      <c r="D15" s="150">
        <f>'SO 14222'!I71</f>
        <v>0</v>
      </c>
      <c r="E15" s="151">
        <f>'SO 14222'!P71</f>
        <v>0</v>
      </c>
      <c r="F15" s="151">
        <f>'SO 14222'!S71</f>
        <v>0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49" t="s">
        <v>441</v>
      </c>
      <c r="B16" s="150">
        <f>'SO 14222'!L75</f>
        <v>0</v>
      </c>
      <c r="C16" s="150">
        <f>'SO 14222'!M75</f>
        <v>0</v>
      </c>
      <c r="D16" s="150">
        <f>'SO 14222'!I75</f>
        <v>0</v>
      </c>
      <c r="E16" s="151">
        <f>'SO 14222'!P75</f>
        <v>0</v>
      </c>
      <c r="F16" s="151">
        <f>'SO 14222'!S75</f>
        <v>0</v>
      </c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</row>
    <row r="17" spans="1:26" x14ac:dyDescent="0.25">
      <c r="A17" s="2" t="s">
        <v>70</v>
      </c>
      <c r="B17" s="152">
        <f>'SO 14222'!L77</f>
        <v>0</v>
      </c>
      <c r="C17" s="152">
        <f>'SO 14222'!M77</f>
        <v>0</v>
      </c>
      <c r="D17" s="152">
        <f>'SO 14222'!I77</f>
        <v>0</v>
      </c>
      <c r="E17" s="153">
        <f>'SO 14222'!S77</f>
        <v>6.84</v>
      </c>
      <c r="F17" s="153">
        <f>'SO 14222'!V77</f>
        <v>0</v>
      </c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1"/>
      <c r="B18" s="142"/>
      <c r="C18" s="142"/>
      <c r="D18" s="142"/>
      <c r="E18" s="141"/>
      <c r="F18" s="141"/>
    </row>
    <row r="19" spans="1:26" x14ac:dyDescent="0.25">
      <c r="A19" s="2" t="s">
        <v>93</v>
      </c>
      <c r="B19" s="152">
        <f>'SO 14222'!L78</f>
        <v>0</v>
      </c>
      <c r="C19" s="152">
        <f>'SO 14222'!M78</f>
        <v>0</v>
      </c>
      <c r="D19" s="152">
        <f>'SO 14222'!I78</f>
        <v>0</v>
      </c>
      <c r="E19" s="153">
        <f>'SO 14222'!S78</f>
        <v>6.84</v>
      </c>
      <c r="F19" s="153">
        <f>'SO 14222'!V78</f>
        <v>0</v>
      </c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</row>
    <row r="20" spans="1:26" x14ac:dyDescent="0.25">
      <c r="A20" s="1"/>
      <c r="B20" s="142"/>
      <c r="C20" s="142"/>
      <c r="D20" s="142"/>
      <c r="E20" s="141"/>
      <c r="F20" s="141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1"/>
      <c r="B22" s="142"/>
      <c r="C22" s="142"/>
      <c r="D22" s="142"/>
      <c r="E22" s="141"/>
      <c r="F22" s="141"/>
    </row>
    <row r="23" spans="1:26" x14ac:dyDescent="0.25">
      <c r="A23" s="1"/>
      <c r="B23" s="142"/>
      <c r="C23" s="142"/>
      <c r="D23" s="142"/>
      <c r="E23" s="141"/>
      <c r="F23" s="141"/>
    </row>
    <row r="24" spans="1:26" x14ac:dyDescent="0.25">
      <c r="A24" s="1"/>
      <c r="B24" s="142"/>
      <c r="C24" s="142"/>
      <c r="D24" s="142"/>
      <c r="E24" s="141"/>
      <c r="F24" s="141"/>
    </row>
    <row r="25" spans="1:26" x14ac:dyDescent="0.25">
      <c r="A25" s="1"/>
      <c r="B25" s="142"/>
      <c r="C25" s="142"/>
      <c r="D25" s="142"/>
      <c r="E25" s="141"/>
      <c r="F25" s="141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1"/>
      <c r="C1" s="11"/>
      <c r="D1" s="11"/>
      <c r="E1" s="11"/>
      <c r="F1" s="12" t="s">
        <v>1070</v>
      </c>
      <c r="G1" s="11"/>
      <c r="H1" s="11"/>
      <c r="I1" s="11"/>
      <c r="J1" s="11"/>
      <c r="W1">
        <v>30.126000000000001</v>
      </c>
    </row>
    <row r="2" spans="1:23" ht="18" customHeight="1" thickTop="1" x14ac:dyDescent="0.25">
      <c r="A2" s="10"/>
      <c r="B2" s="199" t="s">
        <v>1</v>
      </c>
      <c r="C2" s="200"/>
      <c r="D2" s="200"/>
      <c r="E2" s="200"/>
      <c r="F2" s="200"/>
      <c r="G2" s="200"/>
      <c r="H2" s="200"/>
      <c r="I2" s="200"/>
      <c r="J2" s="201"/>
    </row>
    <row r="3" spans="1:23" ht="18" customHeight="1" x14ac:dyDescent="0.25">
      <c r="A3" s="10"/>
      <c r="B3" s="21"/>
      <c r="C3" s="18"/>
      <c r="D3" s="15"/>
      <c r="E3" s="15"/>
      <c r="F3" s="15"/>
      <c r="G3" s="15"/>
      <c r="H3" s="15"/>
      <c r="I3" s="36" t="s">
        <v>20</v>
      </c>
      <c r="J3" s="29"/>
    </row>
    <row r="4" spans="1:23" ht="18" customHeight="1" x14ac:dyDescent="0.25">
      <c r="A4" s="10"/>
      <c r="B4" s="21"/>
      <c r="C4" s="18"/>
      <c r="D4" s="15"/>
      <c r="E4" s="15"/>
      <c r="F4" s="15"/>
      <c r="G4" s="15"/>
      <c r="H4" s="15"/>
      <c r="I4" s="36" t="s">
        <v>22</v>
      </c>
      <c r="J4" s="29"/>
    </row>
    <row r="5" spans="1:23" ht="18" customHeight="1" thickBot="1" x14ac:dyDescent="0.3">
      <c r="A5" s="10"/>
      <c r="B5" s="37" t="s">
        <v>23</v>
      </c>
      <c r="C5" s="18"/>
      <c r="D5" s="15"/>
      <c r="E5" s="15"/>
      <c r="F5" s="38" t="s">
        <v>24</v>
      </c>
      <c r="G5" s="15"/>
      <c r="H5" s="15"/>
      <c r="I5" s="36" t="s">
        <v>25</v>
      </c>
      <c r="J5" s="39" t="s">
        <v>26</v>
      </c>
    </row>
    <row r="6" spans="1:23" ht="20.100000000000001" customHeight="1" thickTop="1" x14ac:dyDescent="0.25">
      <c r="A6" s="10"/>
      <c r="B6" s="202" t="s">
        <v>27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25">
      <c r="A7" s="10"/>
      <c r="B7" s="48" t="s">
        <v>30</v>
      </c>
      <c r="C7" s="41"/>
      <c r="D7" s="16"/>
      <c r="E7" s="16"/>
      <c r="F7" s="16"/>
      <c r="G7" s="49" t="s">
        <v>31</v>
      </c>
      <c r="H7" s="16"/>
      <c r="I7" s="27"/>
      <c r="J7" s="42"/>
    </row>
    <row r="8" spans="1:23" ht="20.100000000000001" customHeight="1" x14ac:dyDescent="0.25">
      <c r="A8" s="10"/>
      <c r="B8" s="205" t="s">
        <v>28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25">
      <c r="A9" s="10"/>
      <c r="B9" s="37" t="s">
        <v>30</v>
      </c>
      <c r="C9" s="18"/>
      <c r="D9" s="15"/>
      <c r="E9" s="15"/>
      <c r="F9" s="15"/>
      <c r="G9" s="38" t="s">
        <v>31</v>
      </c>
      <c r="H9" s="15"/>
      <c r="I9" s="26"/>
      <c r="J9" s="29"/>
    </row>
    <row r="10" spans="1:23" ht="20.100000000000001" customHeight="1" x14ac:dyDescent="0.25">
      <c r="A10" s="10"/>
      <c r="B10" s="205" t="s">
        <v>29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">
      <c r="A11" s="10"/>
      <c r="B11" s="37" t="s">
        <v>30</v>
      </c>
      <c r="C11" s="18"/>
      <c r="D11" s="15"/>
      <c r="E11" s="15"/>
      <c r="F11" s="15"/>
      <c r="G11" s="38" t="s">
        <v>31</v>
      </c>
      <c r="H11" s="15"/>
      <c r="I11" s="26"/>
      <c r="J11" s="29"/>
    </row>
    <row r="12" spans="1:23" ht="18" customHeight="1" thickTop="1" x14ac:dyDescent="0.25">
      <c r="A12" s="10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25">
      <c r="A13" s="10"/>
      <c r="B13" s="40"/>
      <c r="C13" s="41"/>
      <c r="D13" s="16"/>
      <c r="E13" s="16"/>
      <c r="F13" s="16"/>
      <c r="G13" s="16"/>
      <c r="H13" s="16"/>
      <c r="I13" s="27"/>
      <c r="J13" s="42"/>
    </row>
    <row r="14" spans="1:23" ht="18" customHeight="1" thickBot="1" x14ac:dyDescent="0.3">
      <c r="A14" s="10"/>
      <c r="B14" s="21"/>
      <c r="C14" s="18"/>
      <c r="D14" s="15"/>
      <c r="E14" s="15"/>
      <c r="F14" s="15"/>
      <c r="G14" s="15"/>
      <c r="H14" s="15"/>
      <c r="I14" s="26"/>
      <c r="J14" s="29"/>
    </row>
    <row r="15" spans="1:23" ht="18" customHeight="1" thickTop="1" x14ac:dyDescent="0.25">
      <c r="A15" s="10"/>
      <c r="B15" s="82" t="s">
        <v>32</v>
      </c>
      <c r="C15" s="83" t="s">
        <v>6</v>
      </c>
      <c r="D15" s="83" t="s">
        <v>59</v>
      </c>
      <c r="E15" s="84" t="s">
        <v>60</v>
      </c>
      <c r="F15" s="96" t="s">
        <v>61</v>
      </c>
      <c r="G15" s="50" t="s">
        <v>37</v>
      </c>
      <c r="H15" s="53" t="s">
        <v>38</v>
      </c>
      <c r="I15" s="25"/>
      <c r="J15" s="47"/>
    </row>
    <row r="16" spans="1:23" ht="18" customHeight="1" x14ac:dyDescent="0.25">
      <c r="A16" s="10"/>
      <c r="B16" s="85">
        <v>1</v>
      </c>
      <c r="C16" s="86" t="s">
        <v>33</v>
      </c>
      <c r="D16" s="87">
        <f>'Kryci_list 14217'!D16+'Kryci_list 14218'!D16+'Kryci_list 14219'!D16+'Kryci_list 14220'!D16+'Kryci_list 14221'!D16+'Kryci_list 14222'!D16+'Kryci_list 14223'!D16</f>
        <v>0</v>
      </c>
      <c r="E16" s="88">
        <f>'Kryci_list 14217'!E16+'Kryci_list 14218'!E16+'Kryci_list 14219'!E16+'Kryci_list 14220'!E16+'Kryci_list 14221'!E16+'Kryci_list 14222'!E16+'Kryci_list 14223'!E16</f>
        <v>0</v>
      </c>
      <c r="F16" s="97">
        <f>'Kryci_list 14217'!F16+'Kryci_list 14218'!F16+'Kryci_list 14219'!F16+'Kryci_list 14220'!F16+'Kryci_list 14221'!F16+'Kryci_list 14222'!F16+'Kryci_list 14223'!F16</f>
        <v>0</v>
      </c>
      <c r="G16" s="51">
        <v>6</v>
      </c>
      <c r="H16" s="106" t="s">
        <v>39</v>
      </c>
      <c r="I16" s="120"/>
      <c r="J16" s="117">
        <f>Rekapitulácia!F14</f>
        <v>0</v>
      </c>
    </row>
    <row r="17" spans="1:10" ht="18" customHeight="1" x14ac:dyDescent="0.25">
      <c r="A17" s="10"/>
      <c r="B17" s="58">
        <v>2</v>
      </c>
      <c r="C17" s="62" t="s">
        <v>34</v>
      </c>
      <c r="D17" s="69">
        <f>'Kryci_list 14217'!D17+'Kryci_list 14218'!D17+'Kryci_list 14219'!D17+'Kryci_list 14220'!D17+'Kryci_list 14221'!D17+'Kryci_list 14222'!D17+'Kryci_list 14223'!D17</f>
        <v>0</v>
      </c>
      <c r="E17" s="67">
        <f>'Kryci_list 14217'!E17+'Kryci_list 14218'!E17+'Kryci_list 14219'!E17+'Kryci_list 14220'!E17+'Kryci_list 14221'!E17+'Kryci_list 14222'!E17+'Kryci_list 14223'!E17</f>
        <v>0</v>
      </c>
      <c r="F17" s="72">
        <f>'Kryci_list 14217'!F17+'Kryci_list 14218'!F17+'Kryci_list 14219'!F17+'Kryci_list 14220'!F17+'Kryci_list 14221'!F17+'Kryci_list 14222'!F17+'Kryci_list 14223'!F17</f>
        <v>0</v>
      </c>
      <c r="G17" s="52">
        <v>7</v>
      </c>
      <c r="H17" s="107" t="s">
        <v>40</v>
      </c>
      <c r="I17" s="120"/>
      <c r="J17" s="118">
        <f>Rekapitulácia!E14</f>
        <v>0</v>
      </c>
    </row>
    <row r="18" spans="1:10" ht="18" customHeight="1" x14ac:dyDescent="0.25">
      <c r="A18" s="10"/>
      <c r="B18" s="59">
        <v>3</v>
      </c>
      <c r="C18" s="63" t="s">
        <v>35</v>
      </c>
      <c r="D18" s="70">
        <f>'Kryci_list 14217'!D18+'Kryci_list 14218'!D18+'Kryci_list 14219'!D18+'Kryci_list 14220'!D18+'Kryci_list 14221'!D18+'Kryci_list 14222'!D18+'Kryci_list 14223'!D18</f>
        <v>0</v>
      </c>
      <c r="E18" s="68">
        <f>'Kryci_list 14217'!E18+'Kryci_list 14218'!E18+'Kryci_list 14219'!E18+'Kryci_list 14220'!E18+'Kryci_list 14221'!E18+'Kryci_list 14222'!E18+'Kryci_list 14223'!E18</f>
        <v>0</v>
      </c>
      <c r="F18" s="73">
        <f>'Kryci_list 14217'!F18+'Kryci_list 14218'!F18+'Kryci_list 14219'!F18+'Kryci_list 14220'!F18+'Kryci_list 14221'!F18+'Kryci_list 14222'!F18+'Kryci_list 14223'!F18</f>
        <v>0</v>
      </c>
      <c r="G18" s="52">
        <v>8</v>
      </c>
      <c r="H18" s="107" t="s">
        <v>41</v>
      </c>
      <c r="I18" s="120"/>
      <c r="J18" s="118">
        <f>Rekapitulácia!D14</f>
        <v>0</v>
      </c>
    </row>
    <row r="19" spans="1:10" ht="18" customHeight="1" x14ac:dyDescent="0.25">
      <c r="A19" s="10"/>
      <c r="B19" s="59">
        <v>4</v>
      </c>
      <c r="C19" s="64"/>
      <c r="D19" s="70"/>
      <c r="E19" s="68"/>
      <c r="F19" s="73"/>
      <c r="G19" s="52">
        <v>9</v>
      </c>
      <c r="H19" s="116"/>
      <c r="I19" s="120"/>
      <c r="J19" s="119"/>
    </row>
    <row r="20" spans="1:10" ht="18" customHeight="1" thickBot="1" x14ac:dyDescent="0.3">
      <c r="A20" s="10"/>
      <c r="B20" s="59">
        <v>5</v>
      </c>
      <c r="C20" s="65" t="s">
        <v>36</v>
      </c>
      <c r="D20" s="71"/>
      <c r="E20" s="91"/>
      <c r="F20" s="98">
        <f>SUM(F16:F19)</f>
        <v>0</v>
      </c>
      <c r="G20" s="52">
        <v>10</v>
      </c>
      <c r="H20" s="107" t="s">
        <v>36</v>
      </c>
      <c r="I20" s="122"/>
      <c r="J20" s="90">
        <f>SUM(J16:J19)</f>
        <v>0</v>
      </c>
    </row>
    <row r="21" spans="1:10" ht="18" customHeight="1" thickTop="1" x14ac:dyDescent="0.25">
      <c r="A21" s="10"/>
      <c r="B21" s="56" t="s">
        <v>49</v>
      </c>
      <c r="C21" s="60" t="s">
        <v>7</v>
      </c>
      <c r="D21" s="66"/>
      <c r="E21" s="17"/>
      <c r="F21" s="89"/>
      <c r="G21" s="56" t="s">
        <v>55</v>
      </c>
      <c r="H21" s="53" t="s">
        <v>7</v>
      </c>
      <c r="I21" s="27"/>
      <c r="J21" s="123"/>
    </row>
    <row r="22" spans="1:10" ht="18" customHeight="1" x14ac:dyDescent="0.25">
      <c r="A22" s="10"/>
      <c r="B22" s="51">
        <v>11</v>
      </c>
      <c r="C22" s="54" t="s">
        <v>50</v>
      </c>
      <c r="D22" s="78"/>
      <c r="E22" s="81"/>
      <c r="F22" s="72">
        <f>'Kryci_list 14217'!F22+'Kryci_list 14218'!F22+'Kryci_list 14219'!F22+'Kryci_list 14220'!F22+'Kryci_list 14221'!F22+'Kryci_list 14222'!F22+'Kryci_list 14223'!F22</f>
        <v>0</v>
      </c>
      <c r="G22" s="51">
        <v>16</v>
      </c>
      <c r="H22" s="106" t="s">
        <v>56</v>
      </c>
      <c r="I22" s="120"/>
      <c r="J22" s="117">
        <f>'Kryci_list 14217'!J22+'Kryci_list 14218'!J22+'Kryci_list 14219'!J22+'Kryci_list 14220'!J22+'Kryci_list 14221'!J22+'Kryci_list 14222'!J22+'Kryci_list 14223'!J22</f>
        <v>0</v>
      </c>
    </row>
    <row r="23" spans="1:10" ht="18" customHeight="1" x14ac:dyDescent="0.25">
      <c r="A23" s="10"/>
      <c r="B23" s="52">
        <v>12</v>
      </c>
      <c r="C23" s="55" t="s">
        <v>51</v>
      </c>
      <c r="D23" s="57"/>
      <c r="E23" s="81"/>
      <c r="F23" s="73">
        <f>'Kryci_list 14217'!F23+'Kryci_list 14218'!F23+'Kryci_list 14219'!F23+'Kryci_list 14220'!F23+'Kryci_list 14221'!F23+'Kryci_list 14222'!F23+'Kryci_list 14223'!F23</f>
        <v>0</v>
      </c>
      <c r="G23" s="52">
        <v>17</v>
      </c>
      <c r="H23" s="107" t="s">
        <v>57</v>
      </c>
      <c r="I23" s="120"/>
      <c r="J23" s="118">
        <f>'Kryci_list 14217'!J23+'Kryci_list 14218'!J23+'Kryci_list 14219'!J23+'Kryci_list 14220'!J23+'Kryci_list 14221'!J23+'Kryci_list 14222'!J23+'Kryci_list 14223'!J23</f>
        <v>0</v>
      </c>
    </row>
    <row r="24" spans="1:10" ht="18" customHeight="1" x14ac:dyDescent="0.25">
      <c r="A24" s="10"/>
      <c r="B24" s="52">
        <v>13</v>
      </c>
      <c r="C24" s="55" t="s">
        <v>52</v>
      </c>
      <c r="D24" s="57"/>
      <c r="E24" s="81"/>
      <c r="F24" s="73">
        <f>'Kryci_list 14217'!F24+'Kryci_list 14218'!F24+'Kryci_list 14219'!F24+'Kryci_list 14220'!F24+'Kryci_list 14221'!F24+'Kryci_list 14222'!F24+'Kryci_list 14223'!F24</f>
        <v>0</v>
      </c>
      <c r="G24" s="52">
        <v>18</v>
      </c>
      <c r="H24" s="107" t="s">
        <v>58</v>
      </c>
      <c r="I24" s="120"/>
      <c r="J24" s="118">
        <f>'Kryci_list 14217'!J24+'Kryci_list 14218'!J24+'Kryci_list 14219'!J24+'Kryci_list 14220'!J24+'Kryci_list 14221'!J24+'Kryci_list 14222'!J24+'Kryci_list 14223'!J24</f>
        <v>0</v>
      </c>
    </row>
    <row r="25" spans="1:10" ht="18" customHeight="1" x14ac:dyDescent="0.25">
      <c r="A25" s="10"/>
      <c r="B25" s="52">
        <v>14</v>
      </c>
      <c r="C25" s="18"/>
      <c r="D25" s="57"/>
      <c r="E25" s="81"/>
      <c r="F25" s="79"/>
      <c r="G25" s="52">
        <v>19</v>
      </c>
      <c r="H25" s="116"/>
      <c r="I25" s="120"/>
      <c r="J25" s="118"/>
    </row>
    <row r="26" spans="1:10" ht="18" customHeight="1" thickBot="1" x14ac:dyDescent="0.3">
      <c r="A26" s="10"/>
      <c r="B26" s="52">
        <v>15</v>
      </c>
      <c r="C26" s="55"/>
      <c r="D26" s="57"/>
      <c r="E26" s="57"/>
      <c r="F26" s="99"/>
      <c r="G26" s="52">
        <v>20</v>
      </c>
      <c r="H26" s="107" t="s">
        <v>36</v>
      </c>
      <c r="I26" s="122"/>
      <c r="J26" s="90">
        <f>SUM(J22:J25)+SUM(F22:F25)</f>
        <v>0</v>
      </c>
    </row>
    <row r="27" spans="1:10" ht="18" customHeight="1" thickTop="1" x14ac:dyDescent="0.25">
      <c r="A27" s="10"/>
      <c r="B27" s="92"/>
      <c r="C27" s="134" t="s">
        <v>64</v>
      </c>
      <c r="D27" s="127"/>
      <c r="E27" s="93"/>
      <c r="F27" s="28"/>
      <c r="G27" s="100" t="s">
        <v>42</v>
      </c>
      <c r="H27" s="95" t="s">
        <v>43</v>
      </c>
      <c r="I27" s="27"/>
      <c r="J27" s="30"/>
    </row>
    <row r="28" spans="1:10" ht="18" customHeight="1" x14ac:dyDescent="0.25">
      <c r="A28" s="10"/>
      <c r="B28" s="24"/>
      <c r="C28" s="125"/>
      <c r="D28" s="128"/>
      <c r="E28" s="20"/>
      <c r="F28" s="10"/>
      <c r="G28" s="101">
        <v>21</v>
      </c>
      <c r="H28" s="105" t="s">
        <v>44</v>
      </c>
      <c r="I28" s="113"/>
      <c r="J28" s="109">
        <f>F20+J20+F26+J26</f>
        <v>0</v>
      </c>
    </row>
    <row r="29" spans="1:10" ht="18" customHeight="1" x14ac:dyDescent="0.25">
      <c r="A29" s="10"/>
      <c r="B29" s="74"/>
      <c r="C29" s="126"/>
      <c r="D29" s="129"/>
      <c r="E29" s="20"/>
      <c r="F29" s="10"/>
      <c r="G29" s="51">
        <v>22</v>
      </c>
      <c r="H29" s="106" t="s">
        <v>45</v>
      </c>
      <c r="I29" s="114">
        <f>Rekapitulácia!B15</f>
        <v>0</v>
      </c>
      <c r="J29" s="110">
        <f>ROUND(((ROUND(I29,2)*20)/100),2)*1</f>
        <v>0</v>
      </c>
    </row>
    <row r="30" spans="1:10" ht="18" customHeight="1" x14ac:dyDescent="0.25">
      <c r="A30" s="10"/>
      <c r="B30" s="21"/>
      <c r="C30" s="116"/>
      <c r="D30" s="120"/>
      <c r="E30" s="20"/>
      <c r="F30" s="10"/>
      <c r="G30" s="52">
        <v>23</v>
      </c>
      <c r="H30" s="107" t="s">
        <v>46</v>
      </c>
      <c r="I30" s="80">
        <f>Rekapitulácia!B16</f>
        <v>0</v>
      </c>
      <c r="J30" s="111">
        <f>ROUND(((ROUND(I30,2)*0)/100),2)</f>
        <v>0</v>
      </c>
    </row>
    <row r="31" spans="1:10" ht="18" customHeight="1" x14ac:dyDescent="0.25">
      <c r="A31" s="10"/>
      <c r="B31" s="22"/>
      <c r="C31" s="130"/>
      <c r="D31" s="131"/>
      <c r="E31" s="20"/>
      <c r="F31" s="10"/>
      <c r="G31" s="52">
        <v>24</v>
      </c>
      <c r="H31" s="107" t="s">
        <v>47</v>
      </c>
      <c r="I31" s="26"/>
      <c r="J31" s="192">
        <f>SUM(J28:J30)</f>
        <v>0</v>
      </c>
    </row>
    <row r="32" spans="1:10" ht="18" customHeight="1" thickBot="1" x14ac:dyDescent="0.3">
      <c r="A32" s="10"/>
      <c r="B32" s="40"/>
      <c r="C32" s="108"/>
      <c r="D32" s="115"/>
      <c r="E32" s="75"/>
      <c r="F32" s="76"/>
      <c r="G32" s="188" t="s">
        <v>48</v>
      </c>
      <c r="H32" s="189"/>
      <c r="I32" s="190"/>
      <c r="J32" s="191"/>
    </row>
    <row r="33" spans="1:10" ht="18" customHeight="1" thickTop="1" x14ac:dyDescent="0.25">
      <c r="A33" s="10"/>
      <c r="B33" s="92"/>
      <c r="C33" s="93"/>
      <c r="D33" s="132" t="s">
        <v>62</v>
      </c>
      <c r="E33" s="14"/>
      <c r="F33" s="14"/>
      <c r="G33" s="13"/>
      <c r="H33" s="132" t="s">
        <v>63</v>
      </c>
      <c r="I33" s="28"/>
      <c r="J33" s="31"/>
    </row>
    <row r="34" spans="1:10" ht="18" customHeight="1" x14ac:dyDescent="0.25">
      <c r="A34" s="10"/>
      <c r="B34" s="23"/>
      <c r="C34" s="19"/>
      <c r="D34" s="13"/>
      <c r="E34" s="13"/>
      <c r="F34" s="13"/>
      <c r="G34" s="13"/>
      <c r="H34" s="13"/>
      <c r="I34" s="28"/>
      <c r="J34" s="31"/>
    </row>
    <row r="35" spans="1:10" ht="18" customHeight="1" x14ac:dyDescent="0.25">
      <c r="A35" s="10"/>
      <c r="B35" s="24"/>
      <c r="C35" s="20"/>
      <c r="D35" s="3"/>
      <c r="E35" s="3"/>
      <c r="F35" s="3"/>
      <c r="G35" s="3"/>
      <c r="H35" s="3"/>
      <c r="I35" s="10"/>
      <c r="J35" s="32"/>
    </row>
    <row r="36" spans="1:10" ht="18" customHeight="1" x14ac:dyDescent="0.25">
      <c r="A36" s="10"/>
      <c r="B36" s="24"/>
      <c r="C36" s="20"/>
      <c r="D36" s="3"/>
      <c r="E36" s="3"/>
      <c r="F36" s="3"/>
      <c r="G36" s="3"/>
      <c r="H36" s="3"/>
      <c r="I36" s="10"/>
      <c r="J36" s="32"/>
    </row>
    <row r="37" spans="1:10" ht="18" customHeight="1" x14ac:dyDescent="0.25">
      <c r="A37" s="10"/>
      <c r="B37" s="24"/>
      <c r="C37" s="20"/>
      <c r="D37" s="3"/>
      <c r="E37" s="3"/>
      <c r="F37" s="3"/>
      <c r="G37" s="3"/>
      <c r="H37" s="3"/>
      <c r="I37" s="10"/>
      <c r="J37" s="32"/>
    </row>
    <row r="38" spans="1:10" ht="18" customHeight="1" x14ac:dyDescent="0.25">
      <c r="A38" s="10"/>
      <c r="B38" s="24"/>
      <c r="C38" s="20"/>
      <c r="D38" s="3"/>
      <c r="E38" s="3"/>
      <c r="F38" s="3"/>
      <c r="G38" s="3"/>
      <c r="H38" s="3"/>
      <c r="I38" s="10"/>
      <c r="J38" s="32"/>
    </row>
    <row r="39" spans="1:10" ht="18" customHeight="1" x14ac:dyDescent="0.25">
      <c r="A39" s="10"/>
      <c r="B39" s="24"/>
      <c r="C39" s="20"/>
      <c r="D39" s="3"/>
      <c r="E39" s="3"/>
      <c r="F39" s="3"/>
      <c r="G39" s="3"/>
      <c r="H39" s="3"/>
      <c r="I39" s="10"/>
      <c r="J39" s="32"/>
    </row>
    <row r="40" spans="1:10" ht="18" customHeight="1" thickBot="1" x14ac:dyDescent="0.3">
      <c r="A40" s="10"/>
      <c r="B40" s="74"/>
      <c r="C40" s="75"/>
      <c r="D40" s="11"/>
      <c r="E40" s="11"/>
      <c r="F40" s="11"/>
      <c r="G40" s="11"/>
      <c r="H40" s="11"/>
      <c r="I40" s="76"/>
      <c r="J40" s="77"/>
    </row>
    <row r="41" spans="1:10" ht="15.75" thickTop="1" x14ac:dyDescent="0.25">
      <c r="A41" s="10"/>
      <c r="B41" s="14"/>
      <c r="C41" s="14"/>
      <c r="D41" s="14"/>
      <c r="E41" s="14"/>
      <c r="F41" s="14"/>
      <c r="G41" s="14"/>
      <c r="H41" s="14"/>
      <c r="I41" s="14"/>
      <c r="J41" s="1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8"/>
  <sheetViews>
    <sheetView workbookViewId="0">
      <pane ySplit="8" topLeftCell="A9" activePane="bottomLeft" state="frozen"/>
      <selection pane="bottomLeft" activeCell="G74" sqref="G11:G74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4" t="s">
        <v>27</v>
      </c>
      <c r="C1" s="215"/>
      <c r="D1" s="215"/>
      <c r="E1" s="215"/>
      <c r="F1" s="215"/>
      <c r="G1" s="215"/>
      <c r="H1" s="216"/>
      <c r="I1" s="159" t="s">
        <v>24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4" t="s">
        <v>28</v>
      </c>
      <c r="C2" s="215"/>
      <c r="D2" s="215"/>
      <c r="E2" s="215"/>
      <c r="F2" s="215"/>
      <c r="G2" s="215"/>
      <c r="H2" s="216"/>
      <c r="I2" s="159" t="s">
        <v>22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4" t="s">
        <v>29</v>
      </c>
      <c r="C3" s="215"/>
      <c r="D3" s="215"/>
      <c r="E3" s="215"/>
      <c r="F3" s="215"/>
      <c r="G3" s="215"/>
      <c r="H3" s="216"/>
      <c r="I3" s="159" t="s">
        <v>68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1020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1"/>
      <c r="B7" s="12" t="s">
        <v>69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S7" s="11"/>
      <c r="V7" s="162"/>
    </row>
    <row r="8" spans="1:26" ht="15.75" x14ac:dyDescent="0.25">
      <c r="A8" s="161" t="s">
        <v>94</v>
      </c>
      <c r="B8" s="161" t="s">
        <v>95</v>
      </c>
      <c r="C8" s="161" t="s">
        <v>96</v>
      </c>
      <c r="D8" s="161" t="s">
        <v>97</v>
      </c>
      <c r="E8" s="161" t="s">
        <v>98</v>
      </c>
      <c r="F8" s="161" t="s">
        <v>99</v>
      </c>
      <c r="G8" s="161" t="s">
        <v>100</v>
      </c>
      <c r="H8" s="161" t="s">
        <v>60</v>
      </c>
      <c r="I8" s="161" t="s">
        <v>101</v>
      </c>
      <c r="J8" s="161"/>
      <c r="K8" s="161"/>
      <c r="L8" s="161"/>
      <c r="M8" s="161"/>
      <c r="N8" s="161"/>
      <c r="O8" s="161"/>
      <c r="P8" s="161" t="s">
        <v>102</v>
      </c>
      <c r="Q8" s="155"/>
      <c r="R8" s="155"/>
      <c r="S8" s="161" t="s">
        <v>103</v>
      </c>
      <c r="T8" s="157"/>
      <c r="U8" s="157"/>
      <c r="V8" s="163" t="s">
        <v>104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70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71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106</v>
      </c>
      <c r="C11" s="172" t="s">
        <v>445</v>
      </c>
      <c r="D11" s="168" t="s">
        <v>446</v>
      </c>
      <c r="E11" s="168" t="s">
        <v>109</v>
      </c>
      <c r="F11" s="169">
        <v>10.199999999999999</v>
      </c>
      <c r="G11" s="170"/>
      <c r="H11" s="170"/>
      <c r="I11" s="170">
        <f t="shared" ref="I11:I23" si="0">ROUND(F11*(G11+H11),2)</f>
        <v>0</v>
      </c>
      <c r="J11" s="168">
        <f t="shared" ref="J11:J23" si="1">ROUND(F11*(N11),2)</f>
        <v>183.6</v>
      </c>
      <c r="K11" s="1">
        <f t="shared" ref="K11:K23" si="2">ROUND(F11*(O11),2)</f>
        <v>0</v>
      </c>
      <c r="L11" s="1">
        <f t="shared" ref="L11:L23" si="3">ROUND(F11*(G11),2)</f>
        <v>0</v>
      </c>
      <c r="M11" s="1"/>
      <c r="N11" s="1">
        <v>18</v>
      </c>
      <c r="O11" s="1"/>
      <c r="P11" s="160"/>
      <c r="Q11" s="173"/>
      <c r="R11" s="173"/>
      <c r="S11" s="149"/>
      <c r="V11" s="174"/>
      <c r="Z11">
        <v>0</v>
      </c>
    </row>
    <row r="12" spans="1:26" ht="35.1" customHeight="1" x14ac:dyDescent="0.25">
      <c r="A12" s="171"/>
      <c r="B12" s="168" t="s">
        <v>106</v>
      </c>
      <c r="C12" s="172" t="s">
        <v>447</v>
      </c>
      <c r="D12" s="168" t="s">
        <v>448</v>
      </c>
      <c r="E12" s="168" t="s">
        <v>109</v>
      </c>
      <c r="F12" s="169">
        <v>10.199999999999999</v>
      </c>
      <c r="G12" s="170"/>
      <c r="H12" s="170"/>
      <c r="I12" s="170">
        <f t="shared" si="0"/>
        <v>0</v>
      </c>
      <c r="J12" s="168">
        <f t="shared" si="1"/>
        <v>10.199999999999999</v>
      </c>
      <c r="K12" s="1">
        <f t="shared" si="2"/>
        <v>0</v>
      </c>
      <c r="L12" s="1">
        <f t="shared" si="3"/>
        <v>0</v>
      </c>
      <c r="M12" s="1"/>
      <c r="N12" s="1">
        <v>1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106</v>
      </c>
      <c r="C13" s="172" t="s">
        <v>449</v>
      </c>
      <c r="D13" s="168" t="s">
        <v>450</v>
      </c>
      <c r="E13" s="168" t="s">
        <v>109</v>
      </c>
      <c r="F13" s="169">
        <v>36.4</v>
      </c>
      <c r="G13" s="170"/>
      <c r="H13" s="170"/>
      <c r="I13" s="170">
        <f t="shared" si="0"/>
        <v>0</v>
      </c>
      <c r="J13" s="168">
        <f t="shared" si="1"/>
        <v>1625.26</v>
      </c>
      <c r="K13" s="1">
        <f t="shared" si="2"/>
        <v>0</v>
      </c>
      <c r="L13" s="1">
        <f t="shared" si="3"/>
        <v>0</v>
      </c>
      <c r="M13" s="1"/>
      <c r="N13" s="1">
        <v>44.65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106</v>
      </c>
      <c r="C14" s="172" t="s">
        <v>451</v>
      </c>
      <c r="D14" s="168" t="s">
        <v>452</v>
      </c>
      <c r="E14" s="168" t="s">
        <v>109</v>
      </c>
      <c r="F14" s="169">
        <v>36.4</v>
      </c>
      <c r="G14" s="170"/>
      <c r="H14" s="170"/>
      <c r="I14" s="170">
        <f t="shared" si="0"/>
        <v>0</v>
      </c>
      <c r="J14" s="168">
        <f t="shared" si="1"/>
        <v>221.31</v>
      </c>
      <c r="K14" s="1">
        <f t="shared" si="2"/>
        <v>0</v>
      </c>
      <c r="L14" s="1">
        <f t="shared" si="3"/>
        <v>0</v>
      </c>
      <c r="M14" s="1"/>
      <c r="N14" s="1">
        <v>6.08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106</v>
      </c>
      <c r="C15" s="172" t="s">
        <v>112</v>
      </c>
      <c r="D15" s="168" t="s">
        <v>113</v>
      </c>
      <c r="E15" s="168" t="s">
        <v>109</v>
      </c>
      <c r="F15" s="169">
        <v>3</v>
      </c>
      <c r="G15" s="170"/>
      <c r="H15" s="170"/>
      <c r="I15" s="170">
        <f t="shared" si="0"/>
        <v>0</v>
      </c>
      <c r="J15" s="168">
        <f t="shared" si="1"/>
        <v>12</v>
      </c>
      <c r="K15" s="1">
        <f t="shared" si="2"/>
        <v>0</v>
      </c>
      <c r="L15" s="1">
        <f t="shared" si="3"/>
        <v>0</v>
      </c>
      <c r="M15" s="1"/>
      <c r="N15" s="1">
        <v>4</v>
      </c>
      <c r="O15" s="1"/>
      <c r="P15" s="160"/>
      <c r="Q15" s="173"/>
      <c r="R15" s="173"/>
      <c r="S15" s="149"/>
      <c r="V15" s="174"/>
      <c r="Z15">
        <v>0</v>
      </c>
    </row>
    <row r="16" spans="1:26" ht="35.1" customHeight="1" x14ac:dyDescent="0.25">
      <c r="A16" s="171"/>
      <c r="B16" s="168" t="s">
        <v>106</v>
      </c>
      <c r="C16" s="172" t="s">
        <v>114</v>
      </c>
      <c r="D16" s="168" t="s">
        <v>115</v>
      </c>
      <c r="E16" s="168" t="s">
        <v>109</v>
      </c>
      <c r="F16" s="169">
        <v>6</v>
      </c>
      <c r="G16" s="170"/>
      <c r="H16" s="170"/>
      <c r="I16" s="170">
        <f t="shared" si="0"/>
        <v>0</v>
      </c>
      <c r="J16" s="168">
        <f t="shared" si="1"/>
        <v>2.4</v>
      </c>
      <c r="K16" s="1">
        <f t="shared" si="2"/>
        <v>0</v>
      </c>
      <c r="L16" s="1">
        <f t="shared" si="3"/>
        <v>0</v>
      </c>
      <c r="M16" s="1"/>
      <c r="N16" s="1">
        <v>0.4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106</v>
      </c>
      <c r="C17" s="172" t="s">
        <v>926</v>
      </c>
      <c r="D17" s="168" t="s">
        <v>927</v>
      </c>
      <c r="E17" s="168" t="s">
        <v>109</v>
      </c>
      <c r="F17" s="169">
        <v>6</v>
      </c>
      <c r="G17" s="170"/>
      <c r="H17" s="170"/>
      <c r="I17" s="170">
        <f t="shared" si="0"/>
        <v>0</v>
      </c>
      <c r="J17" s="168">
        <f t="shared" si="1"/>
        <v>41.76</v>
      </c>
      <c r="K17" s="1">
        <f t="shared" si="2"/>
        <v>0</v>
      </c>
      <c r="L17" s="1">
        <f t="shared" si="3"/>
        <v>0</v>
      </c>
      <c r="M17" s="1"/>
      <c r="N17" s="1">
        <v>6.96</v>
      </c>
      <c r="O17" s="1"/>
      <c r="P17" s="160"/>
      <c r="Q17" s="173"/>
      <c r="R17" s="173"/>
      <c r="S17" s="149"/>
      <c r="V17" s="174"/>
      <c r="Z17">
        <v>0</v>
      </c>
    </row>
    <row r="18" spans="1:26" ht="24.95" customHeight="1" x14ac:dyDescent="0.25">
      <c r="A18" s="171"/>
      <c r="B18" s="168" t="s">
        <v>106</v>
      </c>
      <c r="C18" s="172" t="s">
        <v>453</v>
      </c>
      <c r="D18" s="168" t="s">
        <v>454</v>
      </c>
      <c r="E18" s="168" t="s">
        <v>109</v>
      </c>
      <c r="F18" s="169">
        <v>3</v>
      </c>
      <c r="G18" s="170"/>
      <c r="H18" s="170"/>
      <c r="I18" s="170">
        <f t="shared" si="0"/>
        <v>0</v>
      </c>
      <c r="J18" s="168">
        <f t="shared" si="1"/>
        <v>2.19</v>
      </c>
      <c r="K18" s="1">
        <f t="shared" si="2"/>
        <v>0</v>
      </c>
      <c r="L18" s="1">
        <f t="shared" si="3"/>
        <v>0</v>
      </c>
      <c r="M18" s="1"/>
      <c r="N18" s="1">
        <v>0.73</v>
      </c>
      <c r="O18" s="1"/>
      <c r="P18" s="160"/>
      <c r="Q18" s="173"/>
      <c r="R18" s="173"/>
      <c r="S18" s="149"/>
      <c r="V18" s="174"/>
      <c r="Z18">
        <v>0</v>
      </c>
    </row>
    <row r="19" spans="1:26" ht="24.95" customHeight="1" x14ac:dyDescent="0.25">
      <c r="A19" s="171"/>
      <c r="B19" s="168" t="s">
        <v>106</v>
      </c>
      <c r="C19" s="172" t="s">
        <v>118</v>
      </c>
      <c r="D19" s="168" t="s">
        <v>119</v>
      </c>
      <c r="E19" s="168" t="s">
        <v>120</v>
      </c>
      <c r="F19" s="169">
        <v>8.67</v>
      </c>
      <c r="G19" s="170"/>
      <c r="H19" s="170"/>
      <c r="I19" s="170">
        <f t="shared" si="0"/>
        <v>0</v>
      </c>
      <c r="J19" s="168">
        <f t="shared" si="1"/>
        <v>95.37</v>
      </c>
      <c r="K19" s="1">
        <f t="shared" si="2"/>
        <v>0</v>
      </c>
      <c r="L19" s="1">
        <f t="shared" si="3"/>
        <v>0</v>
      </c>
      <c r="M19" s="1"/>
      <c r="N19" s="1">
        <v>11</v>
      </c>
      <c r="O19" s="1"/>
      <c r="P19" s="160"/>
      <c r="Q19" s="173"/>
      <c r="R19" s="173"/>
      <c r="S19" s="149"/>
      <c r="V19" s="174"/>
      <c r="Z19">
        <v>0</v>
      </c>
    </row>
    <row r="20" spans="1:26" ht="24.95" customHeight="1" x14ac:dyDescent="0.25">
      <c r="A20" s="171"/>
      <c r="B20" s="168" t="s">
        <v>106</v>
      </c>
      <c r="C20" s="172" t="s">
        <v>455</v>
      </c>
      <c r="D20" s="168" t="s">
        <v>456</v>
      </c>
      <c r="E20" s="168" t="s">
        <v>109</v>
      </c>
      <c r="F20" s="169">
        <v>43.6</v>
      </c>
      <c r="G20" s="170"/>
      <c r="H20" s="170"/>
      <c r="I20" s="170">
        <f t="shared" si="0"/>
        <v>0</v>
      </c>
      <c r="J20" s="168">
        <f t="shared" si="1"/>
        <v>147.80000000000001</v>
      </c>
      <c r="K20" s="1">
        <f t="shared" si="2"/>
        <v>0</v>
      </c>
      <c r="L20" s="1">
        <f t="shared" si="3"/>
        <v>0</v>
      </c>
      <c r="M20" s="1"/>
      <c r="N20" s="1">
        <v>3.39</v>
      </c>
      <c r="O20" s="1"/>
      <c r="P20" s="160"/>
      <c r="Q20" s="173"/>
      <c r="R20" s="173"/>
      <c r="S20" s="149"/>
      <c r="V20" s="174"/>
      <c r="Z20">
        <v>0</v>
      </c>
    </row>
    <row r="21" spans="1:26" ht="24.95" customHeight="1" x14ac:dyDescent="0.25">
      <c r="A21" s="171"/>
      <c r="B21" s="168" t="s">
        <v>121</v>
      </c>
      <c r="C21" s="172" t="s">
        <v>928</v>
      </c>
      <c r="D21" s="168" t="s">
        <v>929</v>
      </c>
      <c r="E21" s="168" t="s">
        <v>124</v>
      </c>
      <c r="F21" s="169">
        <v>7.4</v>
      </c>
      <c r="G21" s="170"/>
      <c r="H21" s="170"/>
      <c r="I21" s="170">
        <f t="shared" si="0"/>
        <v>0</v>
      </c>
      <c r="J21" s="168">
        <f t="shared" si="1"/>
        <v>28.93</v>
      </c>
      <c r="K21" s="1">
        <f t="shared" si="2"/>
        <v>0</v>
      </c>
      <c r="L21" s="1">
        <f t="shared" si="3"/>
        <v>0</v>
      </c>
      <c r="M21" s="1"/>
      <c r="N21" s="1">
        <v>3.91</v>
      </c>
      <c r="O21" s="1"/>
      <c r="P21" s="160"/>
      <c r="Q21" s="173"/>
      <c r="R21" s="173"/>
      <c r="S21" s="149"/>
      <c r="V21" s="174"/>
      <c r="Z21">
        <v>0</v>
      </c>
    </row>
    <row r="22" spans="1:26" ht="24.95" customHeight="1" x14ac:dyDescent="0.25">
      <c r="A22" s="171"/>
      <c r="B22" s="168" t="s">
        <v>121</v>
      </c>
      <c r="C22" s="172" t="s">
        <v>974</v>
      </c>
      <c r="D22" s="168" t="s">
        <v>975</v>
      </c>
      <c r="E22" s="168" t="s">
        <v>124</v>
      </c>
      <c r="F22" s="169">
        <v>7.4</v>
      </c>
      <c r="G22" s="170"/>
      <c r="H22" s="170"/>
      <c r="I22" s="170">
        <f t="shared" si="0"/>
        <v>0</v>
      </c>
      <c r="J22" s="168">
        <f t="shared" si="1"/>
        <v>250.27</v>
      </c>
      <c r="K22" s="1">
        <f t="shared" si="2"/>
        <v>0</v>
      </c>
      <c r="L22" s="1">
        <f t="shared" si="3"/>
        <v>0</v>
      </c>
      <c r="M22" s="1"/>
      <c r="N22" s="1">
        <v>33.82</v>
      </c>
      <c r="O22" s="1"/>
      <c r="P22" s="160"/>
      <c r="Q22" s="173"/>
      <c r="R22" s="173"/>
      <c r="S22" s="149"/>
      <c r="V22" s="174"/>
      <c r="Z22">
        <v>0</v>
      </c>
    </row>
    <row r="23" spans="1:26" ht="24.95" customHeight="1" x14ac:dyDescent="0.25">
      <c r="A23" s="171"/>
      <c r="B23" s="168" t="s">
        <v>121</v>
      </c>
      <c r="C23" s="172" t="s">
        <v>976</v>
      </c>
      <c r="D23" s="168" t="s">
        <v>977</v>
      </c>
      <c r="E23" s="168" t="s">
        <v>124</v>
      </c>
      <c r="F23" s="169">
        <v>14.1</v>
      </c>
      <c r="G23" s="170"/>
      <c r="H23" s="170"/>
      <c r="I23" s="170">
        <f t="shared" si="0"/>
        <v>0</v>
      </c>
      <c r="J23" s="168">
        <f t="shared" si="1"/>
        <v>182.03</v>
      </c>
      <c r="K23" s="1">
        <f t="shared" si="2"/>
        <v>0</v>
      </c>
      <c r="L23" s="1">
        <f t="shared" si="3"/>
        <v>0</v>
      </c>
      <c r="M23" s="1"/>
      <c r="N23" s="1">
        <v>12.91</v>
      </c>
      <c r="O23" s="1"/>
      <c r="P23" s="160"/>
      <c r="Q23" s="173"/>
      <c r="R23" s="173"/>
      <c r="S23" s="149"/>
      <c r="V23" s="174"/>
      <c r="Z23">
        <v>0</v>
      </c>
    </row>
    <row r="24" spans="1:26" x14ac:dyDescent="0.25">
      <c r="A24" s="149"/>
      <c r="B24" s="149"/>
      <c r="C24" s="149"/>
      <c r="D24" s="149" t="s">
        <v>71</v>
      </c>
      <c r="E24" s="149"/>
      <c r="F24" s="167"/>
      <c r="G24" s="152"/>
      <c r="H24" s="152">
        <f>ROUND((SUM(M10:M23))/1,2)</f>
        <v>0</v>
      </c>
      <c r="I24" s="152">
        <f>ROUND((SUM(I10:I23))/1,2)</f>
        <v>0</v>
      </c>
      <c r="J24" s="149"/>
      <c r="K24" s="149"/>
      <c r="L24" s="149">
        <f>ROUND((SUM(L10:L23))/1,2)</f>
        <v>0</v>
      </c>
      <c r="M24" s="149">
        <f>ROUND((SUM(M10:M23))/1,2)</f>
        <v>0</v>
      </c>
      <c r="N24" s="149"/>
      <c r="O24" s="149"/>
      <c r="P24" s="175">
        <f>ROUND((SUM(P10:P23))/1,2)</f>
        <v>0</v>
      </c>
      <c r="Q24" s="146"/>
      <c r="R24" s="146"/>
      <c r="S24" s="175">
        <f>ROUND((SUM(S10:S23))/1,2)</f>
        <v>0</v>
      </c>
      <c r="T24" s="146"/>
      <c r="U24" s="146"/>
      <c r="V24" s="146"/>
      <c r="W24" s="146"/>
      <c r="X24" s="146"/>
      <c r="Y24" s="146"/>
      <c r="Z24" s="146"/>
    </row>
    <row r="25" spans="1:26" x14ac:dyDescent="0.25">
      <c r="A25" s="1"/>
      <c r="B25" s="1"/>
      <c r="C25" s="1"/>
      <c r="D25" s="1"/>
      <c r="E25" s="1"/>
      <c r="F25" s="160"/>
      <c r="G25" s="142"/>
      <c r="H25" s="142"/>
      <c r="I25" s="142"/>
      <c r="J25" s="1"/>
      <c r="K25" s="1"/>
      <c r="L25" s="1"/>
      <c r="M25" s="1"/>
      <c r="N25" s="1"/>
      <c r="O25" s="1"/>
      <c r="P25" s="1"/>
      <c r="S25" s="1"/>
    </row>
    <row r="26" spans="1:26" x14ac:dyDescent="0.25">
      <c r="A26" s="149"/>
      <c r="B26" s="149"/>
      <c r="C26" s="149"/>
      <c r="D26" s="149" t="s">
        <v>439</v>
      </c>
      <c r="E26" s="149"/>
      <c r="F26" s="167"/>
      <c r="G26" s="150"/>
      <c r="H26" s="150"/>
      <c r="I26" s="150"/>
      <c r="J26" s="149"/>
      <c r="K26" s="149"/>
      <c r="L26" s="149"/>
      <c r="M26" s="149"/>
      <c r="N26" s="149"/>
      <c r="O26" s="149"/>
      <c r="P26" s="149"/>
      <c r="Q26" s="146"/>
      <c r="R26" s="146"/>
      <c r="S26" s="149"/>
      <c r="T26" s="146"/>
      <c r="U26" s="146"/>
      <c r="V26" s="146"/>
      <c r="W26" s="146"/>
      <c r="X26" s="146"/>
      <c r="Y26" s="146"/>
      <c r="Z26" s="146"/>
    </row>
    <row r="27" spans="1:26" ht="24.95" customHeight="1" x14ac:dyDescent="0.25">
      <c r="A27" s="171"/>
      <c r="B27" s="168" t="s">
        <v>457</v>
      </c>
      <c r="C27" s="172" t="s">
        <v>458</v>
      </c>
      <c r="D27" s="168" t="s">
        <v>459</v>
      </c>
      <c r="E27" s="168" t="s">
        <v>109</v>
      </c>
      <c r="F27" s="169">
        <v>3</v>
      </c>
      <c r="G27" s="170"/>
      <c r="H27" s="170"/>
      <c r="I27" s="170">
        <f>ROUND(F27*(G27+H27),2)</f>
        <v>0</v>
      </c>
      <c r="J27" s="168">
        <f>ROUND(F27*(N27),2)</f>
        <v>131.13</v>
      </c>
      <c r="K27" s="1">
        <f>ROUND(F27*(O27),2)</f>
        <v>0</v>
      </c>
      <c r="L27" s="1">
        <f>ROUND(F27*(G27),2)</f>
        <v>0</v>
      </c>
      <c r="M27" s="1"/>
      <c r="N27" s="1">
        <v>43.71</v>
      </c>
      <c r="O27" s="1"/>
      <c r="P27" s="167">
        <v>1.8907700000000001</v>
      </c>
      <c r="Q27" s="173"/>
      <c r="R27" s="173">
        <v>1.8907700000000001</v>
      </c>
      <c r="S27" s="149">
        <f>ROUND(F27*(R27),3)</f>
        <v>5.6719999999999997</v>
      </c>
      <c r="V27" s="174"/>
      <c r="Z27">
        <v>0</v>
      </c>
    </row>
    <row r="28" spans="1:26" ht="24.95" customHeight="1" x14ac:dyDescent="0.25">
      <c r="A28" s="171"/>
      <c r="B28" s="168" t="s">
        <v>457</v>
      </c>
      <c r="C28" s="172" t="s">
        <v>460</v>
      </c>
      <c r="D28" s="168" t="s">
        <v>461</v>
      </c>
      <c r="E28" s="168" t="s">
        <v>134</v>
      </c>
      <c r="F28" s="169">
        <v>1</v>
      </c>
      <c r="G28" s="170"/>
      <c r="H28" s="170"/>
      <c r="I28" s="170">
        <f>ROUND(F28*(G28+H28),2)</f>
        <v>0</v>
      </c>
      <c r="J28" s="168">
        <f>ROUND(F28*(N28),2)</f>
        <v>32.950000000000003</v>
      </c>
      <c r="K28" s="1">
        <f>ROUND(F28*(O28),2)</f>
        <v>0</v>
      </c>
      <c r="L28" s="1">
        <f>ROUND(F28*(G28),2)</f>
        <v>0</v>
      </c>
      <c r="M28" s="1"/>
      <c r="N28" s="1">
        <v>32.950000000000003</v>
      </c>
      <c r="O28" s="1"/>
      <c r="P28" s="167">
        <v>0.15547999999999998</v>
      </c>
      <c r="Q28" s="173"/>
      <c r="R28" s="173">
        <v>0.15547999999999998</v>
      </c>
      <c r="S28" s="149">
        <f>ROUND(F28*(R28),3)</f>
        <v>0.155</v>
      </c>
      <c r="V28" s="174"/>
      <c r="Z28">
        <v>0</v>
      </c>
    </row>
    <row r="29" spans="1:26" x14ac:dyDescent="0.25">
      <c r="A29" s="149"/>
      <c r="B29" s="149"/>
      <c r="C29" s="149"/>
      <c r="D29" s="149" t="s">
        <v>439</v>
      </c>
      <c r="E29" s="149"/>
      <c r="F29" s="167"/>
      <c r="G29" s="152"/>
      <c r="H29" s="152">
        <f>ROUND((SUM(M26:M28))/1,2)</f>
        <v>0</v>
      </c>
      <c r="I29" s="152">
        <f>ROUND((SUM(I26:I28))/1,2)</f>
        <v>0</v>
      </c>
      <c r="J29" s="149"/>
      <c r="K29" s="149"/>
      <c r="L29" s="149">
        <f>ROUND((SUM(L26:L28))/1,2)</f>
        <v>0</v>
      </c>
      <c r="M29" s="149">
        <f>ROUND((SUM(M26:M28))/1,2)</f>
        <v>0</v>
      </c>
      <c r="N29" s="149"/>
      <c r="O29" s="149"/>
      <c r="P29" s="175">
        <f>ROUND((SUM(P26:P28))/1,2)</f>
        <v>2.0499999999999998</v>
      </c>
      <c r="Q29" s="146"/>
      <c r="R29" s="146"/>
      <c r="S29" s="175">
        <f>ROUND((SUM(S26:S28))/1,2)</f>
        <v>5.83</v>
      </c>
      <c r="T29" s="146"/>
      <c r="U29" s="146"/>
      <c r="V29" s="146"/>
      <c r="W29" s="146"/>
      <c r="X29" s="146"/>
      <c r="Y29" s="146"/>
      <c r="Z29" s="146"/>
    </row>
    <row r="30" spans="1:26" x14ac:dyDescent="0.25">
      <c r="A30" s="1"/>
      <c r="B30" s="1"/>
      <c r="C30" s="1"/>
      <c r="D30" s="1"/>
      <c r="E30" s="1"/>
      <c r="F30" s="160"/>
      <c r="G30" s="142"/>
      <c r="H30" s="142"/>
      <c r="I30" s="142"/>
      <c r="J30" s="1"/>
      <c r="K30" s="1"/>
      <c r="L30" s="1"/>
      <c r="M30" s="1"/>
      <c r="N30" s="1"/>
      <c r="O30" s="1"/>
      <c r="P30" s="1"/>
      <c r="S30" s="1"/>
    </row>
    <row r="31" spans="1:26" x14ac:dyDescent="0.25">
      <c r="A31" s="149"/>
      <c r="B31" s="149"/>
      <c r="C31" s="149"/>
      <c r="D31" s="149" t="s">
        <v>74</v>
      </c>
      <c r="E31" s="149"/>
      <c r="F31" s="167"/>
      <c r="G31" s="150"/>
      <c r="H31" s="150"/>
      <c r="I31" s="150"/>
      <c r="J31" s="149"/>
      <c r="K31" s="149"/>
      <c r="L31" s="149"/>
      <c r="M31" s="149"/>
      <c r="N31" s="149"/>
      <c r="O31" s="149"/>
      <c r="P31" s="149"/>
      <c r="Q31" s="146"/>
      <c r="R31" s="146"/>
      <c r="S31" s="149"/>
      <c r="T31" s="146"/>
      <c r="U31" s="146"/>
      <c r="V31" s="146"/>
      <c r="W31" s="146"/>
      <c r="X31" s="146"/>
      <c r="Y31" s="146"/>
      <c r="Z31" s="146"/>
    </row>
    <row r="32" spans="1:26" ht="24.95" customHeight="1" x14ac:dyDescent="0.25">
      <c r="A32" s="171"/>
      <c r="B32" s="168" t="s">
        <v>197</v>
      </c>
      <c r="C32" s="172" t="s">
        <v>941</v>
      </c>
      <c r="D32" s="168" t="s">
        <v>942</v>
      </c>
      <c r="E32" s="168" t="s">
        <v>124</v>
      </c>
      <c r="F32" s="169">
        <v>54</v>
      </c>
      <c r="G32" s="170"/>
      <c r="H32" s="170"/>
      <c r="I32" s="170">
        <f>ROUND(F32*(G32+H32),2)</f>
        <v>0</v>
      </c>
      <c r="J32" s="168">
        <f>ROUND(F32*(N32),2)</f>
        <v>59.94</v>
      </c>
      <c r="K32" s="1">
        <f>ROUND(F32*(O32),2)</f>
        <v>0</v>
      </c>
      <c r="L32" s="1">
        <f>ROUND(F32*(G32),2)</f>
        <v>0</v>
      </c>
      <c r="M32" s="1"/>
      <c r="N32" s="1">
        <v>1.1100000000000001</v>
      </c>
      <c r="O32" s="1"/>
      <c r="P32" s="167">
        <v>6.5199999999999998E-3</v>
      </c>
      <c r="Q32" s="173"/>
      <c r="R32" s="173">
        <v>6.5199999999999998E-3</v>
      </c>
      <c r="S32" s="149">
        <f>ROUND(F32*(R32),3)</f>
        <v>0.35199999999999998</v>
      </c>
      <c r="V32" s="174"/>
      <c r="Z32">
        <v>0</v>
      </c>
    </row>
    <row r="33" spans="1:26" ht="24.95" customHeight="1" x14ac:dyDescent="0.25">
      <c r="A33" s="171"/>
      <c r="B33" s="168" t="s">
        <v>142</v>
      </c>
      <c r="C33" s="172" t="s">
        <v>943</v>
      </c>
      <c r="D33" s="168" t="s">
        <v>944</v>
      </c>
      <c r="E33" s="168" t="s">
        <v>124</v>
      </c>
      <c r="F33" s="169">
        <v>16</v>
      </c>
      <c r="G33" s="170"/>
      <c r="H33" s="170"/>
      <c r="I33" s="170">
        <f>ROUND(F33*(G33+H33),2)</f>
        <v>0</v>
      </c>
      <c r="J33" s="168">
        <f>ROUND(F33*(N33),2)</f>
        <v>256.95999999999998</v>
      </c>
      <c r="K33" s="1">
        <f>ROUND(F33*(O33),2)</f>
        <v>0</v>
      </c>
      <c r="L33" s="1">
        <f>ROUND(F33*(G33),2)</f>
        <v>0</v>
      </c>
      <c r="M33" s="1"/>
      <c r="N33" s="1">
        <v>16.059999999999999</v>
      </c>
      <c r="O33" s="1"/>
      <c r="P33" s="160"/>
      <c r="Q33" s="173"/>
      <c r="R33" s="173"/>
      <c r="S33" s="149"/>
      <c r="V33" s="174"/>
      <c r="Z33">
        <v>0</v>
      </c>
    </row>
    <row r="34" spans="1:26" ht="35.1" customHeight="1" x14ac:dyDescent="0.25">
      <c r="A34" s="171"/>
      <c r="B34" s="168" t="s">
        <v>142</v>
      </c>
      <c r="C34" s="172" t="s">
        <v>945</v>
      </c>
      <c r="D34" s="168" t="s">
        <v>946</v>
      </c>
      <c r="E34" s="168" t="s">
        <v>124</v>
      </c>
      <c r="F34" s="169">
        <v>54</v>
      </c>
      <c r="G34" s="170"/>
      <c r="H34" s="170"/>
      <c r="I34" s="170">
        <f>ROUND(F34*(G34+H34),2)</f>
        <v>0</v>
      </c>
      <c r="J34" s="168">
        <f>ROUND(F34*(N34),2)</f>
        <v>745.2</v>
      </c>
      <c r="K34" s="1">
        <f>ROUND(F34*(O34),2)</f>
        <v>0</v>
      </c>
      <c r="L34" s="1">
        <f>ROUND(F34*(G34),2)</f>
        <v>0</v>
      </c>
      <c r="M34" s="1"/>
      <c r="N34" s="1">
        <v>13.8</v>
      </c>
      <c r="O34" s="1"/>
      <c r="P34" s="160"/>
      <c r="Q34" s="173"/>
      <c r="R34" s="173"/>
      <c r="S34" s="149"/>
      <c r="V34" s="174"/>
      <c r="Z34">
        <v>0</v>
      </c>
    </row>
    <row r="35" spans="1:26" x14ac:dyDescent="0.25">
      <c r="A35" s="149"/>
      <c r="B35" s="149"/>
      <c r="C35" s="149"/>
      <c r="D35" s="149" t="s">
        <v>74</v>
      </c>
      <c r="E35" s="149"/>
      <c r="F35" s="167"/>
      <c r="G35" s="152"/>
      <c r="H35" s="152">
        <f>ROUND((SUM(M31:M34))/1,2)</f>
        <v>0</v>
      </c>
      <c r="I35" s="152">
        <f>ROUND((SUM(I31:I34))/1,2)</f>
        <v>0</v>
      </c>
      <c r="J35" s="149"/>
      <c r="K35" s="149"/>
      <c r="L35" s="149">
        <f>ROUND((SUM(L31:L34))/1,2)</f>
        <v>0</v>
      </c>
      <c r="M35" s="149">
        <f>ROUND((SUM(M31:M34))/1,2)</f>
        <v>0</v>
      </c>
      <c r="N35" s="149"/>
      <c r="O35" s="149"/>
      <c r="P35" s="175">
        <f>ROUND((SUM(P31:P34))/1,2)</f>
        <v>0.01</v>
      </c>
      <c r="Q35" s="146"/>
      <c r="R35" s="146"/>
      <c r="S35" s="175">
        <f>ROUND((SUM(S31:S34))/1,2)</f>
        <v>0.35</v>
      </c>
      <c r="T35" s="146"/>
      <c r="U35" s="146"/>
      <c r="V35" s="146"/>
      <c r="W35" s="146"/>
      <c r="X35" s="146"/>
      <c r="Y35" s="146"/>
      <c r="Z35" s="146"/>
    </row>
    <row r="36" spans="1:26" x14ac:dyDescent="0.25">
      <c r="A36" s="1"/>
      <c r="B36" s="1"/>
      <c r="C36" s="1"/>
      <c r="D36" s="1"/>
      <c r="E36" s="1"/>
      <c r="F36" s="160"/>
      <c r="G36" s="142"/>
      <c r="H36" s="142"/>
      <c r="I36" s="142"/>
      <c r="J36" s="1"/>
      <c r="K36" s="1"/>
      <c r="L36" s="1"/>
      <c r="M36" s="1"/>
      <c r="N36" s="1"/>
      <c r="O36" s="1"/>
      <c r="P36" s="1"/>
      <c r="S36" s="1"/>
    </row>
    <row r="37" spans="1:26" x14ac:dyDescent="0.25">
      <c r="A37" s="149"/>
      <c r="B37" s="149"/>
      <c r="C37" s="149"/>
      <c r="D37" s="149" t="s">
        <v>440</v>
      </c>
      <c r="E37" s="149"/>
      <c r="F37" s="167"/>
      <c r="G37" s="150"/>
      <c r="H37" s="150"/>
      <c r="I37" s="150"/>
      <c r="J37" s="149"/>
      <c r="K37" s="149"/>
      <c r="L37" s="149"/>
      <c r="M37" s="149"/>
      <c r="N37" s="149"/>
      <c r="O37" s="149"/>
      <c r="P37" s="149"/>
      <c r="Q37" s="146"/>
      <c r="R37" s="146"/>
      <c r="S37" s="149"/>
      <c r="T37" s="146"/>
      <c r="U37" s="146"/>
      <c r="V37" s="146"/>
      <c r="W37" s="146"/>
      <c r="X37" s="146"/>
      <c r="Y37" s="146"/>
      <c r="Z37" s="146"/>
    </row>
    <row r="38" spans="1:26" ht="24.95" customHeight="1" x14ac:dyDescent="0.25">
      <c r="A38" s="171"/>
      <c r="B38" s="168" t="s">
        <v>457</v>
      </c>
      <c r="C38" s="172" t="s">
        <v>464</v>
      </c>
      <c r="D38" s="168" t="s">
        <v>465</v>
      </c>
      <c r="E38" s="168" t="s">
        <v>134</v>
      </c>
      <c r="F38" s="169">
        <v>13</v>
      </c>
      <c r="G38" s="170"/>
      <c r="H38" s="170"/>
      <c r="I38" s="170">
        <f t="shared" ref="I38:I55" si="4">ROUND(F38*(G38+H38),2)</f>
        <v>0</v>
      </c>
      <c r="J38" s="168">
        <f t="shared" ref="J38:J55" si="5">ROUND(F38*(N38),2)</f>
        <v>2494.96</v>
      </c>
      <c r="K38" s="1">
        <f t="shared" ref="K38:K55" si="6">ROUND(F38*(O38),2)</f>
        <v>0</v>
      </c>
      <c r="L38" s="1">
        <f t="shared" ref="L38:L55" si="7">ROUND(F38*(G38),2)</f>
        <v>0</v>
      </c>
      <c r="M38" s="1"/>
      <c r="N38" s="1">
        <v>191.92</v>
      </c>
      <c r="O38" s="1"/>
      <c r="P38" s="167">
        <v>2.0810000000000002E-2</v>
      </c>
      <c r="Q38" s="173"/>
      <c r="R38" s="173">
        <v>2.0810000000000002E-2</v>
      </c>
      <c r="S38" s="149">
        <f>ROUND(F38*(R38),3)</f>
        <v>0.27100000000000002</v>
      </c>
      <c r="V38" s="174"/>
      <c r="Z38">
        <v>0</v>
      </c>
    </row>
    <row r="39" spans="1:26" ht="24.95" customHeight="1" x14ac:dyDescent="0.25">
      <c r="A39" s="171"/>
      <c r="B39" s="168" t="s">
        <v>457</v>
      </c>
      <c r="C39" s="172" t="s">
        <v>1021</v>
      </c>
      <c r="D39" s="168" t="s">
        <v>1022</v>
      </c>
      <c r="E39" s="168" t="s">
        <v>134</v>
      </c>
      <c r="F39" s="169">
        <v>1</v>
      </c>
      <c r="G39" s="170"/>
      <c r="H39" s="170"/>
      <c r="I39" s="170">
        <f t="shared" si="4"/>
        <v>0</v>
      </c>
      <c r="J39" s="168">
        <f t="shared" si="5"/>
        <v>24.71</v>
      </c>
      <c r="K39" s="1">
        <f t="shared" si="6"/>
        <v>0</v>
      </c>
      <c r="L39" s="1">
        <f t="shared" si="7"/>
        <v>0</v>
      </c>
      <c r="M39" s="1"/>
      <c r="N39" s="1">
        <v>24.71</v>
      </c>
      <c r="O39" s="1"/>
      <c r="P39" s="167">
        <v>0.31727</v>
      </c>
      <c r="Q39" s="173"/>
      <c r="R39" s="173">
        <v>0.31727</v>
      </c>
      <c r="S39" s="149">
        <f>ROUND(F39*(R39),3)</f>
        <v>0.317</v>
      </c>
      <c r="V39" s="174"/>
      <c r="Z39">
        <v>0</v>
      </c>
    </row>
    <row r="40" spans="1:26" ht="24.95" customHeight="1" x14ac:dyDescent="0.25">
      <c r="A40" s="171"/>
      <c r="B40" s="168" t="s">
        <v>457</v>
      </c>
      <c r="C40" s="172" t="s">
        <v>466</v>
      </c>
      <c r="D40" s="168" t="s">
        <v>467</v>
      </c>
      <c r="E40" s="168" t="s">
        <v>200</v>
      </c>
      <c r="F40" s="169">
        <v>14</v>
      </c>
      <c r="G40" s="170"/>
      <c r="H40" s="170"/>
      <c r="I40" s="170">
        <f t="shared" si="4"/>
        <v>0</v>
      </c>
      <c r="J40" s="168">
        <f t="shared" si="5"/>
        <v>15.54</v>
      </c>
      <c r="K40" s="1">
        <f t="shared" si="6"/>
        <v>0</v>
      </c>
      <c r="L40" s="1">
        <f t="shared" si="7"/>
        <v>0</v>
      </c>
      <c r="M40" s="1"/>
      <c r="N40" s="1">
        <v>1.1100000000000001</v>
      </c>
      <c r="O40" s="1"/>
      <c r="P40" s="160"/>
      <c r="Q40" s="173"/>
      <c r="R40" s="173"/>
      <c r="S40" s="149"/>
      <c r="V40" s="174"/>
      <c r="Z40">
        <v>0</v>
      </c>
    </row>
    <row r="41" spans="1:26" ht="24.95" customHeight="1" x14ac:dyDescent="0.25">
      <c r="A41" s="171"/>
      <c r="B41" s="168" t="s">
        <v>457</v>
      </c>
      <c r="C41" s="172" t="s">
        <v>1023</v>
      </c>
      <c r="D41" s="168" t="s">
        <v>1024</v>
      </c>
      <c r="E41" s="168" t="s">
        <v>200</v>
      </c>
      <c r="F41" s="169">
        <v>3.5</v>
      </c>
      <c r="G41" s="170"/>
      <c r="H41" s="170"/>
      <c r="I41" s="170">
        <f t="shared" si="4"/>
        <v>0</v>
      </c>
      <c r="J41" s="168">
        <f t="shared" si="5"/>
        <v>137.34</v>
      </c>
      <c r="K41" s="1">
        <f t="shared" si="6"/>
        <v>0</v>
      </c>
      <c r="L41" s="1">
        <f t="shared" si="7"/>
        <v>0</v>
      </c>
      <c r="M41" s="1"/>
      <c r="N41" s="1">
        <v>39.24</v>
      </c>
      <c r="O41" s="1"/>
      <c r="P41" s="167">
        <v>5.0000000000000001E-4</v>
      </c>
      <c r="Q41" s="173"/>
      <c r="R41" s="173">
        <v>5.0000000000000001E-4</v>
      </c>
      <c r="S41" s="149">
        <f>ROUND(F41*(R41),3)</f>
        <v>2E-3</v>
      </c>
      <c r="V41" s="174"/>
      <c r="Z41">
        <v>0</v>
      </c>
    </row>
    <row r="42" spans="1:26" ht="24.95" customHeight="1" x14ac:dyDescent="0.25">
      <c r="A42" s="171"/>
      <c r="B42" s="168" t="s">
        <v>978</v>
      </c>
      <c r="C42" s="172" t="s">
        <v>979</v>
      </c>
      <c r="D42" s="168" t="s">
        <v>980</v>
      </c>
      <c r="E42" s="168" t="s">
        <v>134</v>
      </c>
      <c r="F42" s="169">
        <v>1</v>
      </c>
      <c r="G42" s="170"/>
      <c r="H42" s="170"/>
      <c r="I42" s="170">
        <f t="shared" si="4"/>
        <v>0</v>
      </c>
      <c r="J42" s="168">
        <f t="shared" si="5"/>
        <v>25.25</v>
      </c>
      <c r="K42" s="1">
        <f t="shared" si="6"/>
        <v>0</v>
      </c>
      <c r="L42" s="1">
        <f t="shared" si="7"/>
        <v>0</v>
      </c>
      <c r="M42" s="1"/>
      <c r="N42" s="1">
        <v>25.25</v>
      </c>
      <c r="O42" s="1"/>
      <c r="P42" s="167">
        <v>6.4909999999999995E-2</v>
      </c>
      <c r="Q42" s="173"/>
      <c r="R42" s="173">
        <v>6.4909999999999995E-2</v>
      </c>
      <c r="S42" s="149">
        <f>ROUND(F42*(R42),3)</f>
        <v>6.5000000000000002E-2</v>
      </c>
      <c r="V42" s="174"/>
      <c r="Z42">
        <v>0</v>
      </c>
    </row>
    <row r="43" spans="1:26" ht="24.95" customHeight="1" x14ac:dyDescent="0.25">
      <c r="A43" s="171"/>
      <c r="B43" s="168" t="s">
        <v>142</v>
      </c>
      <c r="C43" s="172" t="s">
        <v>470</v>
      </c>
      <c r="D43" s="168" t="s">
        <v>471</v>
      </c>
      <c r="E43" s="168" t="s">
        <v>200</v>
      </c>
      <c r="F43" s="169">
        <v>8</v>
      </c>
      <c r="G43" s="170"/>
      <c r="H43" s="170"/>
      <c r="I43" s="170">
        <f t="shared" si="4"/>
        <v>0</v>
      </c>
      <c r="J43" s="168">
        <f t="shared" si="5"/>
        <v>6.32</v>
      </c>
      <c r="K43" s="1">
        <f t="shared" si="6"/>
        <v>0</v>
      </c>
      <c r="L43" s="1">
        <f t="shared" si="7"/>
        <v>0</v>
      </c>
      <c r="M43" s="1"/>
      <c r="N43" s="1">
        <v>0.79</v>
      </c>
      <c r="O43" s="1"/>
      <c r="P43" s="160"/>
      <c r="Q43" s="173"/>
      <c r="R43" s="173"/>
      <c r="S43" s="149"/>
      <c r="V43" s="174"/>
      <c r="Z43">
        <v>0</v>
      </c>
    </row>
    <row r="44" spans="1:26" ht="35.1" customHeight="1" x14ac:dyDescent="0.25">
      <c r="A44" s="171"/>
      <c r="B44" s="168" t="s">
        <v>142</v>
      </c>
      <c r="C44" s="172" t="s">
        <v>1025</v>
      </c>
      <c r="D44" s="168" t="s">
        <v>1026</v>
      </c>
      <c r="E44" s="168" t="s">
        <v>134</v>
      </c>
      <c r="F44" s="169">
        <v>1</v>
      </c>
      <c r="G44" s="170"/>
      <c r="H44" s="170"/>
      <c r="I44" s="170">
        <f t="shared" si="4"/>
        <v>0</v>
      </c>
      <c r="J44" s="168">
        <f t="shared" si="5"/>
        <v>11.24</v>
      </c>
      <c r="K44" s="1">
        <f t="shared" si="6"/>
        <v>0</v>
      </c>
      <c r="L44" s="1">
        <f t="shared" si="7"/>
        <v>0</v>
      </c>
      <c r="M44" s="1"/>
      <c r="N44" s="1">
        <v>11.24</v>
      </c>
      <c r="O44" s="1"/>
      <c r="P44" s="160"/>
      <c r="Q44" s="173"/>
      <c r="R44" s="173"/>
      <c r="S44" s="149"/>
      <c r="V44" s="174"/>
      <c r="Z44">
        <v>0</v>
      </c>
    </row>
    <row r="45" spans="1:26" ht="24.95" customHeight="1" x14ac:dyDescent="0.25">
      <c r="A45" s="171"/>
      <c r="B45" s="168" t="s">
        <v>142</v>
      </c>
      <c r="C45" s="172" t="s">
        <v>472</v>
      </c>
      <c r="D45" s="168" t="s">
        <v>473</v>
      </c>
      <c r="E45" s="168" t="s">
        <v>200</v>
      </c>
      <c r="F45" s="169">
        <v>8</v>
      </c>
      <c r="G45" s="170"/>
      <c r="H45" s="170"/>
      <c r="I45" s="170">
        <f t="shared" si="4"/>
        <v>0</v>
      </c>
      <c r="J45" s="168">
        <f t="shared" si="5"/>
        <v>11.44</v>
      </c>
      <c r="K45" s="1">
        <f t="shared" si="6"/>
        <v>0</v>
      </c>
      <c r="L45" s="1">
        <f t="shared" si="7"/>
        <v>0</v>
      </c>
      <c r="M45" s="1"/>
      <c r="N45" s="1">
        <v>1.43</v>
      </c>
      <c r="O45" s="1"/>
      <c r="P45" s="160"/>
      <c r="Q45" s="173"/>
      <c r="R45" s="173"/>
      <c r="S45" s="149"/>
      <c r="V45" s="174"/>
      <c r="Z45">
        <v>0</v>
      </c>
    </row>
    <row r="46" spans="1:26" ht="24.95" customHeight="1" x14ac:dyDescent="0.25">
      <c r="A46" s="171"/>
      <c r="B46" s="168" t="s">
        <v>142</v>
      </c>
      <c r="C46" s="172" t="s">
        <v>474</v>
      </c>
      <c r="D46" s="168" t="s">
        <v>475</v>
      </c>
      <c r="E46" s="168" t="s">
        <v>134</v>
      </c>
      <c r="F46" s="169">
        <v>1</v>
      </c>
      <c r="G46" s="170"/>
      <c r="H46" s="170"/>
      <c r="I46" s="170">
        <f t="shared" si="4"/>
        <v>0</v>
      </c>
      <c r="J46" s="168">
        <f t="shared" si="5"/>
        <v>49.62</v>
      </c>
      <c r="K46" s="1">
        <f t="shared" si="6"/>
        <v>0</v>
      </c>
      <c r="L46" s="1">
        <f t="shared" si="7"/>
        <v>0</v>
      </c>
      <c r="M46" s="1"/>
      <c r="N46" s="1">
        <v>49.62</v>
      </c>
      <c r="O46" s="1"/>
      <c r="P46" s="160"/>
      <c r="Q46" s="173"/>
      <c r="R46" s="173"/>
      <c r="S46" s="149"/>
      <c r="V46" s="174"/>
      <c r="Z46">
        <v>0</v>
      </c>
    </row>
    <row r="47" spans="1:26" ht="24.95" customHeight="1" x14ac:dyDescent="0.25">
      <c r="A47" s="171"/>
      <c r="B47" s="168" t="s">
        <v>142</v>
      </c>
      <c r="C47" s="172" t="s">
        <v>478</v>
      </c>
      <c r="D47" s="168" t="s">
        <v>479</v>
      </c>
      <c r="E47" s="168" t="s">
        <v>200</v>
      </c>
      <c r="F47" s="169">
        <v>8</v>
      </c>
      <c r="G47" s="170"/>
      <c r="H47" s="170"/>
      <c r="I47" s="170">
        <f t="shared" si="4"/>
        <v>0</v>
      </c>
      <c r="J47" s="168">
        <f t="shared" si="5"/>
        <v>6.48</v>
      </c>
      <c r="K47" s="1">
        <f t="shared" si="6"/>
        <v>0</v>
      </c>
      <c r="L47" s="1">
        <f t="shared" si="7"/>
        <v>0</v>
      </c>
      <c r="M47" s="1"/>
      <c r="N47" s="1">
        <v>0.81</v>
      </c>
      <c r="O47" s="1"/>
      <c r="P47" s="160"/>
      <c r="Q47" s="173"/>
      <c r="R47" s="173"/>
      <c r="S47" s="149"/>
      <c r="V47" s="174"/>
      <c r="Z47">
        <v>0</v>
      </c>
    </row>
    <row r="48" spans="1:26" ht="24.95" customHeight="1" x14ac:dyDescent="0.25">
      <c r="A48" s="171"/>
      <c r="B48" s="168" t="s">
        <v>145</v>
      </c>
      <c r="C48" s="172" t="s">
        <v>1027</v>
      </c>
      <c r="D48" s="168" t="s">
        <v>1028</v>
      </c>
      <c r="E48" s="168" t="s">
        <v>200</v>
      </c>
      <c r="F48" s="169">
        <v>3.5</v>
      </c>
      <c r="G48" s="170"/>
      <c r="H48" s="170"/>
      <c r="I48" s="170">
        <f t="shared" si="4"/>
        <v>0</v>
      </c>
      <c r="J48" s="168">
        <f t="shared" si="5"/>
        <v>268.20999999999998</v>
      </c>
      <c r="K48" s="1">
        <f t="shared" si="6"/>
        <v>0</v>
      </c>
      <c r="L48" s="1">
        <f t="shared" si="7"/>
        <v>0</v>
      </c>
      <c r="M48" s="1"/>
      <c r="N48" s="1">
        <v>76.63</v>
      </c>
      <c r="O48" s="1"/>
      <c r="P48" s="160"/>
      <c r="Q48" s="173"/>
      <c r="R48" s="173"/>
      <c r="S48" s="149"/>
      <c r="V48" s="174"/>
      <c r="Z48">
        <v>0</v>
      </c>
    </row>
    <row r="49" spans="1:26" ht="24.95" customHeight="1" x14ac:dyDescent="0.25">
      <c r="A49" s="171"/>
      <c r="B49" s="168" t="s">
        <v>145</v>
      </c>
      <c r="C49" s="172" t="s">
        <v>482</v>
      </c>
      <c r="D49" s="168" t="s">
        <v>1029</v>
      </c>
      <c r="E49" s="168" t="s">
        <v>134</v>
      </c>
      <c r="F49" s="169">
        <v>2</v>
      </c>
      <c r="G49" s="170"/>
      <c r="H49" s="170"/>
      <c r="I49" s="170">
        <f t="shared" si="4"/>
        <v>0</v>
      </c>
      <c r="J49" s="168">
        <f t="shared" si="5"/>
        <v>116.94</v>
      </c>
      <c r="K49" s="1">
        <f t="shared" si="6"/>
        <v>0</v>
      </c>
      <c r="L49" s="1">
        <f t="shared" si="7"/>
        <v>0</v>
      </c>
      <c r="M49" s="1"/>
      <c r="N49" s="1">
        <v>58.47</v>
      </c>
      <c r="O49" s="1"/>
      <c r="P49" s="160"/>
      <c r="Q49" s="173"/>
      <c r="R49" s="173"/>
      <c r="S49" s="149"/>
      <c r="V49" s="174"/>
      <c r="Z49">
        <v>0</v>
      </c>
    </row>
    <row r="50" spans="1:26" ht="24.95" customHeight="1" x14ac:dyDescent="0.25">
      <c r="A50" s="171"/>
      <c r="B50" s="168" t="s">
        <v>145</v>
      </c>
      <c r="C50" s="172" t="s">
        <v>1030</v>
      </c>
      <c r="D50" s="168" t="s">
        <v>1031</v>
      </c>
      <c r="E50" s="168" t="s">
        <v>134</v>
      </c>
      <c r="F50" s="169">
        <v>1</v>
      </c>
      <c r="G50" s="170"/>
      <c r="H50" s="170"/>
      <c r="I50" s="170">
        <f t="shared" si="4"/>
        <v>0</v>
      </c>
      <c r="J50" s="168">
        <f t="shared" si="5"/>
        <v>7.35</v>
      </c>
      <c r="K50" s="1">
        <f t="shared" si="6"/>
        <v>0</v>
      </c>
      <c r="L50" s="1">
        <f t="shared" si="7"/>
        <v>0</v>
      </c>
      <c r="M50" s="1"/>
      <c r="N50" s="1">
        <v>7.35</v>
      </c>
      <c r="O50" s="1"/>
      <c r="P50" s="160"/>
      <c r="Q50" s="173"/>
      <c r="R50" s="173"/>
      <c r="S50" s="149"/>
      <c r="V50" s="174"/>
      <c r="Z50">
        <v>0</v>
      </c>
    </row>
    <row r="51" spans="1:26" ht="24.95" customHeight="1" x14ac:dyDescent="0.25">
      <c r="A51" s="171"/>
      <c r="B51" s="168" t="s">
        <v>145</v>
      </c>
      <c r="C51" s="172" t="s">
        <v>486</v>
      </c>
      <c r="D51" s="168" t="s">
        <v>1005</v>
      </c>
      <c r="E51" s="168" t="s">
        <v>134</v>
      </c>
      <c r="F51" s="169">
        <v>1</v>
      </c>
      <c r="G51" s="170"/>
      <c r="H51" s="170"/>
      <c r="I51" s="170">
        <f t="shared" si="4"/>
        <v>0</v>
      </c>
      <c r="J51" s="168">
        <f t="shared" si="5"/>
        <v>196.45</v>
      </c>
      <c r="K51" s="1">
        <f t="shared" si="6"/>
        <v>0</v>
      </c>
      <c r="L51" s="1">
        <f t="shared" si="7"/>
        <v>0</v>
      </c>
      <c r="M51" s="1"/>
      <c r="N51" s="1">
        <v>196.45</v>
      </c>
      <c r="O51" s="1"/>
      <c r="P51" s="160"/>
      <c r="Q51" s="173"/>
      <c r="R51" s="173"/>
      <c r="S51" s="149"/>
      <c r="V51" s="174"/>
      <c r="Z51">
        <v>0</v>
      </c>
    </row>
    <row r="52" spans="1:26" ht="24.95" customHeight="1" x14ac:dyDescent="0.25">
      <c r="A52" s="171"/>
      <c r="B52" s="168" t="s">
        <v>145</v>
      </c>
      <c r="C52" s="172" t="s">
        <v>488</v>
      </c>
      <c r="D52" s="168" t="s">
        <v>1006</v>
      </c>
      <c r="E52" s="168" t="s">
        <v>200</v>
      </c>
      <c r="F52" s="169">
        <v>2</v>
      </c>
      <c r="G52" s="170"/>
      <c r="H52" s="170"/>
      <c r="I52" s="170">
        <f t="shared" si="4"/>
        <v>0</v>
      </c>
      <c r="J52" s="168">
        <f t="shared" si="5"/>
        <v>184.06</v>
      </c>
      <c r="K52" s="1">
        <f t="shared" si="6"/>
        <v>0</v>
      </c>
      <c r="L52" s="1">
        <f t="shared" si="7"/>
        <v>0</v>
      </c>
      <c r="M52" s="1"/>
      <c r="N52" s="1">
        <v>92.03</v>
      </c>
      <c r="O52" s="1"/>
      <c r="P52" s="160"/>
      <c r="Q52" s="173"/>
      <c r="R52" s="173"/>
      <c r="S52" s="149"/>
      <c r="V52" s="174"/>
      <c r="Z52">
        <v>0</v>
      </c>
    </row>
    <row r="53" spans="1:26" ht="24.95" customHeight="1" x14ac:dyDescent="0.25">
      <c r="A53" s="171"/>
      <c r="B53" s="168" t="s">
        <v>145</v>
      </c>
      <c r="C53" s="172" t="s">
        <v>490</v>
      </c>
      <c r="D53" s="168" t="s">
        <v>1007</v>
      </c>
      <c r="E53" s="168" t="s">
        <v>134</v>
      </c>
      <c r="F53" s="169">
        <v>2</v>
      </c>
      <c r="G53" s="170"/>
      <c r="H53" s="170"/>
      <c r="I53" s="170">
        <f t="shared" si="4"/>
        <v>0</v>
      </c>
      <c r="J53" s="168">
        <f t="shared" si="5"/>
        <v>46.06</v>
      </c>
      <c r="K53" s="1">
        <f t="shared" si="6"/>
        <v>0</v>
      </c>
      <c r="L53" s="1">
        <f t="shared" si="7"/>
        <v>0</v>
      </c>
      <c r="M53" s="1"/>
      <c r="N53" s="1">
        <v>23.03</v>
      </c>
      <c r="O53" s="1"/>
      <c r="P53" s="160"/>
      <c r="Q53" s="173"/>
      <c r="R53" s="173"/>
      <c r="S53" s="149"/>
      <c r="V53" s="174"/>
      <c r="Z53">
        <v>0</v>
      </c>
    </row>
    <row r="54" spans="1:26" ht="24.95" customHeight="1" x14ac:dyDescent="0.25">
      <c r="A54" s="171"/>
      <c r="B54" s="168" t="s">
        <v>145</v>
      </c>
      <c r="C54" s="172" t="s">
        <v>492</v>
      </c>
      <c r="D54" s="168" t="s">
        <v>1008</v>
      </c>
      <c r="E54" s="168" t="s">
        <v>134</v>
      </c>
      <c r="F54" s="169">
        <v>1</v>
      </c>
      <c r="G54" s="170"/>
      <c r="H54" s="170"/>
      <c r="I54" s="170">
        <f t="shared" si="4"/>
        <v>0</v>
      </c>
      <c r="J54" s="168">
        <f t="shared" si="5"/>
        <v>156</v>
      </c>
      <c r="K54" s="1">
        <f t="shared" si="6"/>
        <v>0</v>
      </c>
      <c r="L54" s="1">
        <f t="shared" si="7"/>
        <v>0</v>
      </c>
      <c r="M54" s="1"/>
      <c r="N54" s="1">
        <v>156</v>
      </c>
      <c r="O54" s="1"/>
      <c r="P54" s="160"/>
      <c r="Q54" s="173"/>
      <c r="R54" s="173"/>
      <c r="S54" s="149"/>
      <c r="V54" s="174"/>
      <c r="Z54">
        <v>0</v>
      </c>
    </row>
    <row r="55" spans="1:26" ht="24.95" customHeight="1" x14ac:dyDescent="0.25">
      <c r="A55" s="171"/>
      <c r="B55" s="168" t="s">
        <v>145</v>
      </c>
      <c r="C55" s="172" t="s">
        <v>494</v>
      </c>
      <c r="D55" s="168" t="s">
        <v>1009</v>
      </c>
      <c r="E55" s="168" t="s">
        <v>134</v>
      </c>
      <c r="F55" s="169">
        <v>1</v>
      </c>
      <c r="G55" s="170"/>
      <c r="H55" s="170"/>
      <c r="I55" s="170">
        <f t="shared" si="4"/>
        <v>0</v>
      </c>
      <c r="J55" s="168">
        <f t="shared" si="5"/>
        <v>57.63</v>
      </c>
      <c r="K55" s="1">
        <f t="shared" si="6"/>
        <v>0</v>
      </c>
      <c r="L55" s="1">
        <f t="shared" si="7"/>
        <v>0</v>
      </c>
      <c r="M55" s="1"/>
      <c r="N55" s="1">
        <v>57.63</v>
      </c>
      <c r="O55" s="1"/>
      <c r="P55" s="160"/>
      <c r="Q55" s="173"/>
      <c r="R55" s="173"/>
      <c r="S55" s="149"/>
      <c r="V55" s="174"/>
      <c r="Z55">
        <v>0</v>
      </c>
    </row>
    <row r="56" spans="1:26" x14ac:dyDescent="0.25">
      <c r="A56" s="149"/>
      <c r="B56" s="149"/>
      <c r="C56" s="149"/>
      <c r="D56" s="149" t="s">
        <v>440</v>
      </c>
      <c r="E56" s="149"/>
      <c r="F56" s="167"/>
      <c r="G56" s="152"/>
      <c r="H56" s="152">
        <f>ROUND((SUM(M37:M55))/1,2)</f>
        <v>0</v>
      </c>
      <c r="I56" s="152">
        <f>ROUND((SUM(I37:I55))/1,2)</f>
        <v>0</v>
      </c>
      <c r="J56" s="149"/>
      <c r="K56" s="149"/>
      <c r="L56" s="149">
        <f>ROUND((SUM(L37:L55))/1,2)</f>
        <v>0</v>
      </c>
      <c r="M56" s="149">
        <f>ROUND((SUM(M37:M55))/1,2)</f>
        <v>0</v>
      </c>
      <c r="N56" s="149"/>
      <c r="O56" s="149"/>
      <c r="P56" s="175">
        <f>ROUND((SUM(P37:P55))/1,2)</f>
        <v>0.4</v>
      </c>
      <c r="Q56" s="146"/>
      <c r="R56" s="146"/>
      <c r="S56" s="175">
        <f>ROUND((SUM(S37:S55))/1,2)</f>
        <v>0.66</v>
      </c>
      <c r="T56" s="146"/>
      <c r="U56" s="146"/>
      <c r="V56" s="146"/>
      <c r="W56" s="146"/>
      <c r="X56" s="146"/>
      <c r="Y56" s="146"/>
      <c r="Z56" s="146"/>
    </row>
    <row r="57" spans="1:26" x14ac:dyDescent="0.25">
      <c r="A57" s="1"/>
      <c r="B57" s="1"/>
      <c r="C57" s="1"/>
      <c r="D57" s="1"/>
      <c r="E57" s="1"/>
      <c r="F57" s="160"/>
      <c r="G57" s="142"/>
      <c r="H57" s="142"/>
      <c r="I57" s="142"/>
      <c r="J57" s="1"/>
      <c r="K57" s="1"/>
      <c r="L57" s="1"/>
      <c r="M57" s="1"/>
      <c r="N57" s="1"/>
      <c r="O57" s="1"/>
      <c r="P57" s="1"/>
      <c r="S57" s="1"/>
    </row>
    <row r="58" spans="1:26" x14ac:dyDescent="0.25">
      <c r="A58" s="149"/>
      <c r="B58" s="149"/>
      <c r="C58" s="149"/>
      <c r="D58" s="149" t="s">
        <v>76</v>
      </c>
      <c r="E58" s="149"/>
      <c r="F58" s="167"/>
      <c r="G58" s="150"/>
      <c r="H58" s="150"/>
      <c r="I58" s="150"/>
      <c r="J58" s="149"/>
      <c r="K58" s="149"/>
      <c r="L58" s="149"/>
      <c r="M58" s="149"/>
      <c r="N58" s="149"/>
      <c r="O58" s="149"/>
      <c r="P58" s="149"/>
      <c r="Q58" s="146"/>
      <c r="R58" s="146"/>
      <c r="S58" s="149"/>
      <c r="T58" s="146"/>
      <c r="U58" s="146"/>
      <c r="V58" s="146"/>
      <c r="W58" s="146"/>
      <c r="X58" s="146"/>
      <c r="Y58" s="146"/>
      <c r="Z58" s="146"/>
    </row>
    <row r="59" spans="1:26" ht="24.95" customHeight="1" x14ac:dyDescent="0.25">
      <c r="A59" s="171"/>
      <c r="B59" s="168" t="s">
        <v>175</v>
      </c>
      <c r="C59" s="172" t="s">
        <v>182</v>
      </c>
      <c r="D59" s="168" t="s">
        <v>183</v>
      </c>
      <c r="E59" s="168" t="s">
        <v>120</v>
      </c>
      <c r="F59" s="169">
        <v>11.821</v>
      </c>
      <c r="G59" s="170"/>
      <c r="H59" s="170"/>
      <c r="I59" s="170">
        <f t="shared" ref="I59:I70" si="8">ROUND(F59*(G59+H59),2)</f>
        <v>0</v>
      </c>
      <c r="J59" s="168">
        <f t="shared" ref="J59:J70" si="9">ROUND(F59*(N59),2)</f>
        <v>145.75</v>
      </c>
      <c r="K59" s="1">
        <f t="shared" ref="K59:K70" si="10">ROUND(F59*(O59),2)</f>
        <v>0</v>
      </c>
      <c r="L59" s="1">
        <f t="shared" ref="L59:L70" si="11">ROUND(F59*(G59),2)</f>
        <v>0</v>
      </c>
      <c r="M59" s="1"/>
      <c r="N59" s="1">
        <v>12.33</v>
      </c>
      <c r="O59" s="1"/>
      <c r="P59" s="160"/>
      <c r="Q59" s="173"/>
      <c r="R59" s="173"/>
      <c r="S59" s="149"/>
      <c r="V59" s="174"/>
      <c r="Z59">
        <v>0</v>
      </c>
    </row>
    <row r="60" spans="1:26" ht="24.95" customHeight="1" x14ac:dyDescent="0.25">
      <c r="A60" s="171"/>
      <c r="B60" s="168" t="s">
        <v>175</v>
      </c>
      <c r="C60" s="172" t="s">
        <v>184</v>
      </c>
      <c r="D60" s="168" t="s">
        <v>185</v>
      </c>
      <c r="E60" s="168" t="s">
        <v>120</v>
      </c>
      <c r="F60" s="169">
        <v>11.821</v>
      </c>
      <c r="G60" s="170"/>
      <c r="H60" s="170"/>
      <c r="I60" s="170">
        <f t="shared" si="8"/>
        <v>0</v>
      </c>
      <c r="J60" s="168">
        <f t="shared" si="9"/>
        <v>4.6100000000000003</v>
      </c>
      <c r="K60" s="1">
        <f t="shared" si="10"/>
        <v>0</v>
      </c>
      <c r="L60" s="1">
        <f t="shared" si="11"/>
        <v>0</v>
      </c>
      <c r="M60" s="1"/>
      <c r="N60" s="1">
        <v>0.39</v>
      </c>
      <c r="O60" s="1"/>
      <c r="P60" s="160"/>
      <c r="Q60" s="173"/>
      <c r="R60" s="173"/>
      <c r="S60" s="149"/>
      <c r="V60" s="174"/>
      <c r="Z60">
        <v>0</v>
      </c>
    </row>
    <row r="61" spans="1:26" ht="24.95" customHeight="1" x14ac:dyDescent="0.25">
      <c r="A61" s="171"/>
      <c r="B61" s="168" t="s">
        <v>175</v>
      </c>
      <c r="C61" s="172" t="s">
        <v>186</v>
      </c>
      <c r="D61" s="168" t="s">
        <v>187</v>
      </c>
      <c r="E61" s="168" t="s">
        <v>120</v>
      </c>
      <c r="F61" s="169">
        <v>11.821</v>
      </c>
      <c r="G61" s="170"/>
      <c r="H61" s="170"/>
      <c r="I61" s="170">
        <f t="shared" si="8"/>
        <v>0</v>
      </c>
      <c r="J61" s="168">
        <f t="shared" si="9"/>
        <v>112.65</v>
      </c>
      <c r="K61" s="1">
        <f t="shared" si="10"/>
        <v>0</v>
      </c>
      <c r="L61" s="1">
        <f t="shared" si="11"/>
        <v>0</v>
      </c>
      <c r="M61" s="1"/>
      <c r="N61" s="1">
        <v>9.5299999999999994</v>
      </c>
      <c r="O61" s="1"/>
      <c r="P61" s="160"/>
      <c r="Q61" s="173"/>
      <c r="R61" s="173"/>
      <c r="S61" s="149"/>
      <c r="V61" s="174"/>
      <c r="Z61">
        <v>0</v>
      </c>
    </row>
    <row r="62" spans="1:26" ht="24.95" customHeight="1" x14ac:dyDescent="0.25">
      <c r="A62" s="171"/>
      <c r="B62" s="168" t="s">
        <v>175</v>
      </c>
      <c r="C62" s="172" t="s">
        <v>190</v>
      </c>
      <c r="D62" s="168" t="s">
        <v>191</v>
      </c>
      <c r="E62" s="168" t="s">
        <v>120</v>
      </c>
      <c r="F62" s="169">
        <v>11.821</v>
      </c>
      <c r="G62" s="170"/>
      <c r="H62" s="170"/>
      <c r="I62" s="170">
        <f t="shared" si="8"/>
        <v>0</v>
      </c>
      <c r="J62" s="168">
        <f t="shared" si="9"/>
        <v>531.95000000000005</v>
      </c>
      <c r="K62" s="1">
        <f t="shared" si="10"/>
        <v>0</v>
      </c>
      <c r="L62" s="1">
        <f t="shared" si="11"/>
        <v>0</v>
      </c>
      <c r="M62" s="1"/>
      <c r="N62" s="1">
        <v>45</v>
      </c>
      <c r="O62" s="1"/>
      <c r="P62" s="160"/>
      <c r="Q62" s="173"/>
      <c r="R62" s="173"/>
      <c r="S62" s="149"/>
      <c r="V62" s="174"/>
      <c r="Z62">
        <v>0</v>
      </c>
    </row>
    <row r="63" spans="1:26" ht="24.95" customHeight="1" x14ac:dyDescent="0.25">
      <c r="A63" s="171"/>
      <c r="B63" s="168" t="s">
        <v>121</v>
      </c>
      <c r="C63" s="172" t="s">
        <v>1010</v>
      </c>
      <c r="D63" s="168" t="s">
        <v>1011</v>
      </c>
      <c r="E63" s="168" t="s">
        <v>200</v>
      </c>
      <c r="F63" s="169">
        <v>21</v>
      </c>
      <c r="G63" s="170"/>
      <c r="H63" s="170"/>
      <c r="I63" s="170">
        <f t="shared" si="8"/>
        <v>0</v>
      </c>
      <c r="J63" s="168">
        <f t="shared" si="9"/>
        <v>193.62</v>
      </c>
      <c r="K63" s="1">
        <f t="shared" si="10"/>
        <v>0</v>
      </c>
      <c r="L63" s="1">
        <f t="shared" si="11"/>
        <v>0</v>
      </c>
      <c r="M63" s="1"/>
      <c r="N63" s="1">
        <v>9.2200000000000006</v>
      </c>
      <c r="O63" s="1"/>
      <c r="P63" s="167">
        <v>1.7000000000000001E-4</v>
      </c>
      <c r="Q63" s="173"/>
      <c r="R63" s="173">
        <v>1.7000000000000001E-4</v>
      </c>
      <c r="S63" s="149">
        <f>ROUND(F63*(R63),3)</f>
        <v>4.0000000000000001E-3</v>
      </c>
      <c r="V63" s="174"/>
      <c r="Z63">
        <v>0</v>
      </c>
    </row>
    <row r="64" spans="1:26" ht="24.95" customHeight="1" x14ac:dyDescent="0.25">
      <c r="A64" s="171"/>
      <c r="B64" s="168" t="s">
        <v>624</v>
      </c>
      <c r="C64" s="172" t="s">
        <v>625</v>
      </c>
      <c r="D64" s="168" t="s">
        <v>1032</v>
      </c>
      <c r="E64" s="168" t="s">
        <v>435</v>
      </c>
      <c r="F64" s="169">
        <v>32</v>
      </c>
      <c r="G64" s="170"/>
      <c r="H64" s="170"/>
      <c r="I64" s="170">
        <f t="shared" si="8"/>
        <v>0</v>
      </c>
      <c r="J64" s="168">
        <f t="shared" si="9"/>
        <v>554.24</v>
      </c>
      <c r="K64" s="1">
        <f t="shared" si="10"/>
        <v>0</v>
      </c>
      <c r="L64" s="1">
        <f t="shared" si="11"/>
        <v>0</v>
      </c>
      <c r="M64" s="1"/>
      <c r="N64" s="1">
        <v>17.32</v>
      </c>
      <c r="O64" s="1"/>
      <c r="P64" s="160"/>
      <c r="Q64" s="173"/>
      <c r="R64" s="173"/>
      <c r="S64" s="149"/>
      <c r="V64" s="174"/>
      <c r="Z64">
        <v>0</v>
      </c>
    </row>
    <row r="65" spans="1:26" ht="24.95" customHeight="1" x14ac:dyDescent="0.25">
      <c r="A65" s="171"/>
      <c r="B65" s="168" t="s">
        <v>142</v>
      </c>
      <c r="C65" s="172" t="s">
        <v>1012</v>
      </c>
      <c r="D65" s="168" t="s">
        <v>1013</v>
      </c>
      <c r="E65" s="168" t="s">
        <v>134</v>
      </c>
      <c r="F65" s="169">
        <v>4</v>
      </c>
      <c r="G65" s="170"/>
      <c r="H65" s="170"/>
      <c r="I65" s="170">
        <f t="shared" si="8"/>
        <v>0</v>
      </c>
      <c r="J65" s="168">
        <f t="shared" si="9"/>
        <v>0.8</v>
      </c>
      <c r="K65" s="1">
        <f t="shared" si="10"/>
        <v>0</v>
      </c>
      <c r="L65" s="1">
        <f t="shared" si="11"/>
        <v>0</v>
      </c>
      <c r="M65" s="1"/>
      <c r="N65" s="1">
        <v>0.2</v>
      </c>
      <c r="O65" s="1"/>
      <c r="P65" s="160"/>
      <c r="Q65" s="173"/>
      <c r="R65" s="173"/>
      <c r="S65" s="149"/>
      <c r="V65" s="174"/>
      <c r="Z65">
        <v>0</v>
      </c>
    </row>
    <row r="66" spans="1:26" ht="24.95" customHeight="1" x14ac:dyDescent="0.25">
      <c r="A66" s="171"/>
      <c r="B66" s="168" t="s">
        <v>142</v>
      </c>
      <c r="C66" s="172" t="s">
        <v>1014</v>
      </c>
      <c r="D66" s="168" t="s">
        <v>1015</v>
      </c>
      <c r="E66" s="168" t="s">
        <v>134</v>
      </c>
      <c r="F66" s="169">
        <v>4</v>
      </c>
      <c r="G66" s="170"/>
      <c r="H66" s="170"/>
      <c r="I66" s="170">
        <f t="shared" si="8"/>
        <v>0</v>
      </c>
      <c r="J66" s="168">
        <f t="shared" si="9"/>
        <v>5.76</v>
      </c>
      <c r="K66" s="1">
        <f t="shared" si="10"/>
        <v>0</v>
      </c>
      <c r="L66" s="1">
        <f t="shared" si="11"/>
        <v>0</v>
      </c>
      <c r="M66" s="1"/>
      <c r="N66" s="1">
        <v>1.44</v>
      </c>
      <c r="O66" s="1"/>
      <c r="P66" s="160"/>
      <c r="Q66" s="173"/>
      <c r="R66" s="173"/>
      <c r="S66" s="149"/>
      <c r="V66" s="174"/>
      <c r="Z66">
        <v>0</v>
      </c>
    </row>
    <row r="67" spans="1:26" ht="24.95" customHeight="1" x14ac:dyDescent="0.25">
      <c r="A67" s="171"/>
      <c r="B67" s="168" t="s">
        <v>142</v>
      </c>
      <c r="C67" s="172" t="s">
        <v>953</v>
      </c>
      <c r="D67" s="168" t="s">
        <v>954</v>
      </c>
      <c r="E67" s="168" t="s">
        <v>200</v>
      </c>
      <c r="F67" s="169">
        <v>3</v>
      </c>
      <c r="G67" s="170"/>
      <c r="H67" s="170"/>
      <c r="I67" s="170">
        <f t="shared" si="8"/>
        <v>0</v>
      </c>
      <c r="J67" s="168">
        <f t="shared" si="9"/>
        <v>35.369999999999997</v>
      </c>
      <c r="K67" s="1">
        <f t="shared" si="10"/>
        <v>0</v>
      </c>
      <c r="L67" s="1">
        <f t="shared" si="11"/>
        <v>0</v>
      </c>
      <c r="M67" s="1"/>
      <c r="N67" s="1">
        <v>11.79</v>
      </c>
      <c r="O67" s="1"/>
      <c r="P67" s="160"/>
      <c r="Q67" s="173"/>
      <c r="R67" s="173"/>
      <c r="S67" s="149"/>
      <c r="V67" s="174"/>
      <c r="Z67">
        <v>0</v>
      </c>
    </row>
    <row r="68" spans="1:26" ht="24.95" customHeight="1" x14ac:dyDescent="0.25">
      <c r="A68" s="171"/>
      <c r="B68" s="168" t="s">
        <v>145</v>
      </c>
      <c r="C68" s="172" t="s">
        <v>955</v>
      </c>
      <c r="D68" s="168" t="s">
        <v>956</v>
      </c>
      <c r="E68" s="168" t="s">
        <v>134</v>
      </c>
      <c r="F68" s="169">
        <v>4</v>
      </c>
      <c r="G68" s="170"/>
      <c r="H68" s="170"/>
      <c r="I68" s="170">
        <f t="shared" si="8"/>
        <v>0</v>
      </c>
      <c r="J68" s="168">
        <f t="shared" si="9"/>
        <v>237.28</v>
      </c>
      <c r="K68" s="1">
        <f t="shared" si="10"/>
        <v>0</v>
      </c>
      <c r="L68" s="1">
        <f t="shared" si="11"/>
        <v>0</v>
      </c>
      <c r="M68" s="1"/>
      <c r="N68" s="1">
        <v>59.32</v>
      </c>
      <c r="O68" s="1"/>
      <c r="P68" s="160"/>
      <c r="Q68" s="173"/>
      <c r="R68" s="173"/>
      <c r="S68" s="149"/>
      <c r="V68" s="174"/>
      <c r="Z68">
        <v>0</v>
      </c>
    </row>
    <row r="69" spans="1:26" ht="24.95" customHeight="1" x14ac:dyDescent="0.25">
      <c r="A69" s="171"/>
      <c r="B69" s="168" t="s">
        <v>145</v>
      </c>
      <c r="C69" s="172" t="s">
        <v>1016</v>
      </c>
      <c r="D69" s="168" t="s">
        <v>1017</v>
      </c>
      <c r="E69" s="168" t="s">
        <v>134</v>
      </c>
      <c r="F69" s="169">
        <v>4</v>
      </c>
      <c r="G69" s="170"/>
      <c r="H69" s="170"/>
      <c r="I69" s="170">
        <f t="shared" si="8"/>
        <v>0</v>
      </c>
      <c r="J69" s="168">
        <f t="shared" si="9"/>
        <v>65.56</v>
      </c>
      <c r="K69" s="1">
        <f t="shared" si="10"/>
        <v>0</v>
      </c>
      <c r="L69" s="1">
        <f t="shared" si="11"/>
        <v>0</v>
      </c>
      <c r="M69" s="1"/>
      <c r="N69" s="1">
        <v>16.39</v>
      </c>
      <c r="O69" s="1"/>
      <c r="P69" s="160"/>
      <c r="Q69" s="173"/>
      <c r="R69" s="173"/>
      <c r="S69" s="149"/>
      <c r="V69" s="174"/>
      <c r="Z69">
        <v>0</v>
      </c>
    </row>
    <row r="70" spans="1:26" ht="24.95" customHeight="1" x14ac:dyDescent="0.25">
      <c r="A70" s="171"/>
      <c r="B70" s="168" t="s">
        <v>145</v>
      </c>
      <c r="C70" s="172" t="s">
        <v>961</v>
      </c>
      <c r="D70" s="168" t="s">
        <v>962</v>
      </c>
      <c r="E70" s="168" t="s">
        <v>134</v>
      </c>
      <c r="F70" s="169">
        <v>3</v>
      </c>
      <c r="G70" s="170"/>
      <c r="H70" s="170"/>
      <c r="I70" s="170">
        <f t="shared" si="8"/>
        <v>0</v>
      </c>
      <c r="J70" s="168">
        <f t="shared" si="9"/>
        <v>15.57</v>
      </c>
      <c r="K70" s="1">
        <f t="shared" si="10"/>
        <v>0</v>
      </c>
      <c r="L70" s="1">
        <f t="shared" si="11"/>
        <v>0</v>
      </c>
      <c r="M70" s="1"/>
      <c r="N70" s="1">
        <v>5.19</v>
      </c>
      <c r="O70" s="1"/>
      <c r="P70" s="160"/>
      <c r="Q70" s="173"/>
      <c r="R70" s="173"/>
      <c r="S70" s="149"/>
      <c r="V70" s="174"/>
      <c r="Z70">
        <v>0</v>
      </c>
    </row>
    <row r="71" spans="1:26" x14ac:dyDescent="0.25">
      <c r="A71" s="149"/>
      <c r="B71" s="149"/>
      <c r="C71" s="149"/>
      <c r="D71" s="149" t="s">
        <v>76</v>
      </c>
      <c r="E71" s="149"/>
      <c r="F71" s="167"/>
      <c r="G71" s="152"/>
      <c r="H71" s="152">
        <f>ROUND((SUM(M58:M70))/1,2)</f>
        <v>0</v>
      </c>
      <c r="I71" s="152">
        <f>ROUND((SUM(I58:I70))/1,2)</f>
        <v>0</v>
      </c>
      <c r="J71" s="149"/>
      <c r="K71" s="149"/>
      <c r="L71" s="149">
        <f>ROUND((SUM(L58:L70))/1,2)</f>
        <v>0</v>
      </c>
      <c r="M71" s="149">
        <f>ROUND((SUM(M58:M70))/1,2)</f>
        <v>0</v>
      </c>
      <c r="N71" s="149"/>
      <c r="O71" s="149"/>
      <c r="P71" s="175">
        <f>ROUND((SUM(P58:P70))/1,2)</f>
        <v>0</v>
      </c>
      <c r="Q71" s="146"/>
      <c r="R71" s="146"/>
      <c r="S71" s="175">
        <f>ROUND((SUM(S58:S70))/1,2)</f>
        <v>0</v>
      </c>
      <c r="T71" s="146"/>
      <c r="U71" s="146"/>
      <c r="V71" s="146"/>
      <c r="W71" s="146"/>
      <c r="X71" s="146"/>
      <c r="Y71" s="146"/>
      <c r="Z71" s="146"/>
    </row>
    <row r="72" spans="1:26" x14ac:dyDescent="0.25">
      <c r="A72" s="1"/>
      <c r="B72" s="1"/>
      <c r="C72" s="1"/>
      <c r="D72" s="1"/>
      <c r="E72" s="1"/>
      <c r="F72" s="160"/>
      <c r="G72" s="142"/>
      <c r="H72" s="142"/>
      <c r="I72" s="142"/>
      <c r="J72" s="1"/>
      <c r="K72" s="1"/>
      <c r="L72" s="1"/>
      <c r="M72" s="1"/>
      <c r="N72" s="1"/>
      <c r="O72" s="1"/>
      <c r="P72" s="1"/>
      <c r="S72" s="1"/>
    </row>
    <row r="73" spans="1:26" x14ac:dyDescent="0.25">
      <c r="A73" s="149"/>
      <c r="B73" s="149"/>
      <c r="C73" s="149"/>
      <c r="D73" s="149" t="s">
        <v>441</v>
      </c>
      <c r="E73" s="149"/>
      <c r="F73" s="167"/>
      <c r="G73" s="150"/>
      <c r="H73" s="150"/>
      <c r="I73" s="150"/>
      <c r="J73" s="149"/>
      <c r="K73" s="149"/>
      <c r="L73" s="149"/>
      <c r="M73" s="149"/>
      <c r="N73" s="149"/>
      <c r="O73" s="149"/>
      <c r="P73" s="149"/>
      <c r="Q73" s="146"/>
      <c r="R73" s="146"/>
      <c r="S73" s="149"/>
      <c r="T73" s="146"/>
      <c r="U73" s="146"/>
      <c r="V73" s="146"/>
      <c r="W73" s="146"/>
      <c r="X73" s="146"/>
      <c r="Y73" s="146"/>
      <c r="Z73" s="146"/>
    </row>
    <row r="74" spans="1:26" ht="24.95" customHeight="1" x14ac:dyDescent="0.25">
      <c r="A74" s="171"/>
      <c r="B74" s="168" t="s">
        <v>457</v>
      </c>
      <c r="C74" s="172" t="s">
        <v>496</v>
      </c>
      <c r="D74" s="168" t="s">
        <v>497</v>
      </c>
      <c r="E74" s="168" t="s">
        <v>120</v>
      </c>
      <c r="F74" s="169">
        <v>20.140999999999998</v>
      </c>
      <c r="G74" s="170"/>
      <c r="H74" s="170"/>
      <c r="I74" s="170">
        <f>ROUND(F74*(G74+H74),2)</f>
        <v>0</v>
      </c>
      <c r="J74" s="168">
        <f>ROUND(F74*(N74),2)</f>
        <v>603.63</v>
      </c>
      <c r="K74" s="1">
        <f>ROUND(F74*(O74),2)</f>
        <v>0</v>
      </c>
      <c r="L74" s="1">
        <f>ROUND(F74*(G74),2)</f>
        <v>0</v>
      </c>
      <c r="M74" s="1"/>
      <c r="N74" s="1">
        <v>29.97</v>
      </c>
      <c r="O74" s="1"/>
      <c r="P74" s="160"/>
      <c r="Q74" s="173"/>
      <c r="R74" s="173"/>
      <c r="S74" s="149"/>
      <c r="V74" s="174"/>
      <c r="Z74">
        <v>0</v>
      </c>
    </row>
    <row r="75" spans="1:26" x14ac:dyDescent="0.25">
      <c r="A75" s="149"/>
      <c r="B75" s="149"/>
      <c r="C75" s="149"/>
      <c r="D75" s="149" t="s">
        <v>441</v>
      </c>
      <c r="E75" s="149"/>
      <c r="F75" s="167"/>
      <c r="G75" s="152"/>
      <c r="H75" s="152"/>
      <c r="I75" s="152">
        <f>ROUND((SUM(I73:I74))/1,2)</f>
        <v>0</v>
      </c>
      <c r="J75" s="149"/>
      <c r="K75" s="149"/>
      <c r="L75" s="149">
        <f>ROUND((SUM(L73:L74))/1,2)</f>
        <v>0</v>
      </c>
      <c r="M75" s="149">
        <f>ROUND((SUM(M73:M74))/1,2)</f>
        <v>0</v>
      </c>
      <c r="N75" s="149"/>
      <c r="O75" s="149"/>
      <c r="P75" s="175"/>
      <c r="S75" s="167">
        <f>ROUND((SUM(S73:S74))/1,2)</f>
        <v>0</v>
      </c>
      <c r="V75">
        <f>ROUND((SUM(V73:V74))/1,2)</f>
        <v>0</v>
      </c>
    </row>
    <row r="76" spans="1:26" x14ac:dyDescent="0.25">
      <c r="A76" s="1"/>
      <c r="B76" s="1"/>
      <c r="C76" s="1"/>
      <c r="D76" s="1"/>
      <c r="E76" s="1"/>
      <c r="F76" s="160"/>
      <c r="G76" s="142"/>
      <c r="H76" s="142"/>
      <c r="I76" s="142"/>
      <c r="J76" s="1"/>
      <c r="K76" s="1"/>
      <c r="L76" s="1"/>
      <c r="M76" s="1"/>
      <c r="N76" s="1"/>
      <c r="O76" s="1"/>
      <c r="P76" s="1"/>
      <c r="S76" s="1"/>
    </row>
    <row r="77" spans="1:26" x14ac:dyDescent="0.25">
      <c r="A77" s="149"/>
      <c r="B77" s="149"/>
      <c r="C77" s="149"/>
      <c r="D77" s="2" t="s">
        <v>70</v>
      </c>
      <c r="E77" s="149"/>
      <c r="F77" s="167"/>
      <c r="G77" s="152"/>
      <c r="H77" s="152">
        <f>ROUND((SUM(M9:M76))/2,2)</f>
        <v>0</v>
      </c>
      <c r="I77" s="152">
        <f>ROUND((SUM(I9:I76))/2,2)</f>
        <v>0</v>
      </c>
      <c r="J77" s="149"/>
      <c r="K77" s="149"/>
      <c r="L77" s="149">
        <f>ROUND((SUM(L9:L76))/2,2)</f>
        <v>0</v>
      </c>
      <c r="M77" s="149">
        <f>ROUND((SUM(M9:M76))/2,2)</f>
        <v>0</v>
      </c>
      <c r="N77" s="149"/>
      <c r="O77" s="149"/>
      <c r="P77" s="175"/>
      <c r="S77" s="175">
        <f>ROUND((SUM(S9:S76))/2,2)</f>
        <v>6.84</v>
      </c>
      <c r="V77">
        <f>ROUND((SUM(V9:V76))/2,2)</f>
        <v>0</v>
      </c>
    </row>
    <row r="78" spans="1:26" x14ac:dyDescent="0.25">
      <c r="A78" s="176"/>
      <c r="B78" s="176"/>
      <c r="C78" s="176"/>
      <c r="D78" s="176" t="s">
        <v>93</v>
      </c>
      <c r="E78" s="176"/>
      <c r="F78" s="177"/>
      <c r="G78" s="178"/>
      <c r="H78" s="178">
        <f>ROUND((SUM(M9:M77))/3,2)</f>
        <v>0</v>
      </c>
      <c r="I78" s="178">
        <f>ROUND((SUM(I9:I77))/3,2)</f>
        <v>0</v>
      </c>
      <c r="J78" s="176"/>
      <c r="K78" s="176">
        <f>ROUND((SUM(K9:K77))/3,2)</f>
        <v>0</v>
      </c>
      <c r="L78" s="176">
        <f>ROUND((SUM(L9:L77))/3,2)</f>
        <v>0</v>
      </c>
      <c r="M78" s="176">
        <f>ROUND((SUM(M9:M77))/3,2)</f>
        <v>0</v>
      </c>
      <c r="N78" s="176"/>
      <c r="O78" s="176"/>
      <c r="P78" s="177"/>
      <c r="Q78" s="179"/>
      <c r="R78" s="179"/>
      <c r="S78" s="177">
        <f>ROUND((SUM(S9:S77))/3,2)</f>
        <v>6.84</v>
      </c>
      <c r="T78" s="179"/>
      <c r="U78" s="179"/>
      <c r="V78" s="179">
        <f>ROUND((SUM(V9:V77))/3,2)</f>
        <v>0</v>
      </c>
      <c r="Z78">
        <f>(SUM(Z9:Z77))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MODERNIZÁCIA MESTSKEJ TRŽNICE VO VRANOVE NAD TOPĽOU / Prípojka splaškovej kanalizácie</oddHeader>
    <oddFooter>&amp;RStrana &amp;P z &amp;N    &amp;L&amp;7Spracované systémom Systematic®pyramida.wsn, tel.: 051 77 10 585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1" t="s">
        <v>27</v>
      </c>
      <c r="B1" s="212"/>
      <c r="C1" s="212"/>
      <c r="D1" s="213"/>
      <c r="E1" s="137" t="s">
        <v>24</v>
      </c>
      <c r="F1" s="136"/>
      <c r="W1">
        <v>30.126000000000001</v>
      </c>
    </row>
    <row r="2" spans="1:26" ht="20.100000000000001" customHeight="1" x14ac:dyDescent="0.25">
      <c r="A2" s="211" t="s">
        <v>28</v>
      </c>
      <c r="B2" s="212"/>
      <c r="C2" s="212"/>
      <c r="D2" s="213"/>
      <c r="E2" s="137" t="s">
        <v>22</v>
      </c>
      <c r="F2" s="136"/>
    </row>
    <row r="3" spans="1:26" ht="20.100000000000001" customHeight="1" x14ac:dyDescent="0.25">
      <c r="A3" s="211" t="s">
        <v>29</v>
      </c>
      <c r="B3" s="212"/>
      <c r="C3" s="212"/>
      <c r="D3" s="213"/>
      <c r="E3" s="137" t="s">
        <v>68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1033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69</v>
      </c>
      <c r="B8" s="135"/>
      <c r="C8" s="135"/>
      <c r="D8" s="135"/>
      <c r="E8" s="135"/>
      <c r="F8" s="135"/>
    </row>
    <row r="9" spans="1:26" x14ac:dyDescent="0.25">
      <c r="A9" s="140" t="s">
        <v>65</v>
      </c>
      <c r="B9" s="140" t="s">
        <v>59</v>
      </c>
      <c r="C9" s="140" t="s">
        <v>60</v>
      </c>
      <c r="D9" s="140" t="s">
        <v>36</v>
      </c>
      <c r="E9" s="140" t="s">
        <v>66</v>
      </c>
      <c r="F9" s="140" t="s">
        <v>67</v>
      </c>
    </row>
    <row r="10" spans="1:26" x14ac:dyDescent="0.25">
      <c r="A10" s="147" t="s">
        <v>70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71</v>
      </c>
      <c r="B11" s="150">
        <f>'SO 14223'!L24</f>
        <v>0</v>
      </c>
      <c r="C11" s="150">
        <f>'SO 14223'!M24</f>
        <v>0</v>
      </c>
      <c r="D11" s="150">
        <f>'SO 14223'!I24</f>
        <v>0</v>
      </c>
      <c r="E11" s="151">
        <f>'SO 14223'!P24</f>
        <v>0</v>
      </c>
      <c r="F11" s="151">
        <f>'SO 14223'!S24</f>
        <v>0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439</v>
      </c>
      <c r="B12" s="150">
        <f>'SO 14223'!L29</f>
        <v>0</v>
      </c>
      <c r="C12" s="150">
        <f>'SO 14223'!M29</f>
        <v>0</v>
      </c>
      <c r="D12" s="150">
        <f>'SO 14223'!I29</f>
        <v>0</v>
      </c>
      <c r="E12" s="151">
        <f>'SO 14223'!P29</f>
        <v>2.0499999999999998</v>
      </c>
      <c r="F12" s="151">
        <f>'SO 14223'!S29</f>
        <v>10.14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74</v>
      </c>
      <c r="B13" s="150">
        <f>'SO 14223'!L35</f>
        <v>0</v>
      </c>
      <c r="C13" s="150">
        <f>'SO 14223'!M35</f>
        <v>0</v>
      </c>
      <c r="D13" s="150">
        <f>'SO 14223'!I35</f>
        <v>0</v>
      </c>
      <c r="E13" s="151">
        <f>'SO 14223'!P35</f>
        <v>0.01</v>
      </c>
      <c r="F13" s="151">
        <f>'SO 14223'!S35</f>
        <v>0.11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440</v>
      </c>
      <c r="B14" s="150">
        <f>'SO 14223'!L53</f>
        <v>0</v>
      </c>
      <c r="C14" s="150">
        <f>'SO 14223'!M53</f>
        <v>0</v>
      </c>
      <c r="D14" s="150">
        <f>'SO 14223'!I53</f>
        <v>0</v>
      </c>
      <c r="E14" s="151">
        <f>'SO 14223'!P53</f>
        <v>0.32</v>
      </c>
      <c r="F14" s="151">
        <f>'SO 14223'!S53</f>
        <v>0.32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149" t="s">
        <v>76</v>
      </c>
      <c r="B15" s="150">
        <f>'SO 14223'!L65</f>
        <v>0</v>
      </c>
      <c r="C15" s="150">
        <f>'SO 14223'!M65</f>
        <v>0</v>
      </c>
      <c r="D15" s="150">
        <f>'SO 14223'!I65</f>
        <v>0</v>
      </c>
      <c r="E15" s="151">
        <f>'SO 14223'!P65</f>
        <v>0</v>
      </c>
      <c r="F15" s="151">
        <f>'SO 14223'!S65</f>
        <v>0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2" t="s">
        <v>70</v>
      </c>
      <c r="B16" s="152">
        <f>'SO 14223'!L67</f>
        <v>0</v>
      </c>
      <c r="C16" s="152">
        <f>'SO 14223'!M67</f>
        <v>0</v>
      </c>
      <c r="D16" s="152">
        <f>'SO 14223'!I67</f>
        <v>0</v>
      </c>
      <c r="E16" s="153">
        <f>'SO 14223'!P67</f>
        <v>2.38</v>
      </c>
      <c r="F16" s="153">
        <f>'SO 14223'!S67</f>
        <v>10.57</v>
      </c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</row>
    <row r="17" spans="1:26" x14ac:dyDescent="0.25">
      <c r="A17" s="1"/>
      <c r="B17" s="142"/>
      <c r="C17" s="142"/>
      <c r="D17" s="142"/>
      <c r="E17" s="141"/>
      <c r="F17" s="141"/>
    </row>
    <row r="18" spans="1:26" x14ac:dyDescent="0.25">
      <c r="A18" s="2" t="s">
        <v>77</v>
      </c>
      <c r="B18" s="152"/>
      <c r="C18" s="150"/>
      <c r="D18" s="150"/>
      <c r="E18" s="151"/>
      <c r="F18" s="151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149" t="s">
        <v>443</v>
      </c>
      <c r="B19" s="150">
        <f>'SO 14223'!L82</f>
        <v>0</v>
      </c>
      <c r="C19" s="150">
        <f>'SO 14223'!M82</f>
        <v>0</v>
      </c>
      <c r="D19" s="150">
        <f>'SO 14223'!I82</f>
        <v>0</v>
      </c>
      <c r="E19" s="151">
        <f>'SO 14223'!P82</f>
        <v>0</v>
      </c>
      <c r="F19" s="151">
        <f>'SO 14223'!S82</f>
        <v>0.01</v>
      </c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</row>
    <row r="20" spans="1:26" x14ac:dyDescent="0.25">
      <c r="A20" s="2" t="s">
        <v>77</v>
      </c>
      <c r="B20" s="152">
        <f>'SO 14223'!L84</f>
        <v>0</v>
      </c>
      <c r="C20" s="152">
        <f>'SO 14223'!M84</f>
        <v>0</v>
      </c>
      <c r="D20" s="152">
        <f>'SO 14223'!I84</f>
        <v>0</v>
      </c>
      <c r="E20" s="153">
        <f>'SO 14223'!S84</f>
        <v>0.01</v>
      </c>
      <c r="F20" s="153">
        <f>'SO 14223'!V84</f>
        <v>0</v>
      </c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2" t="s">
        <v>93</v>
      </c>
      <c r="B22" s="152">
        <f>'SO 14223'!L85</f>
        <v>0</v>
      </c>
      <c r="C22" s="152">
        <f>'SO 14223'!M85</f>
        <v>0</v>
      </c>
      <c r="D22" s="152">
        <f>'SO 14223'!I85</f>
        <v>0</v>
      </c>
      <c r="E22" s="153">
        <f>'SO 14223'!S85</f>
        <v>10.58</v>
      </c>
      <c r="F22" s="153">
        <f>'SO 14223'!V85</f>
        <v>0</v>
      </c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</row>
    <row r="23" spans="1:26" x14ac:dyDescent="0.25">
      <c r="A23" s="1"/>
      <c r="B23" s="142"/>
      <c r="C23" s="142"/>
      <c r="D23" s="142"/>
      <c r="E23" s="141"/>
      <c r="F23" s="141"/>
    </row>
    <row r="24" spans="1:26" x14ac:dyDescent="0.25">
      <c r="A24" s="1"/>
      <c r="B24" s="142"/>
      <c r="C24" s="142"/>
      <c r="D24" s="142"/>
      <c r="E24" s="141"/>
      <c r="F24" s="141"/>
    </row>
    <row r="25" spans="1:26" x14ac:dyDescent="0.25">
      <c r="A25" s="1"/>
      <c r="B25" s="142"/>
      <c r="C25" s="142"/>
      <c r="D25" s="142"/>
      <c r="E25" s="141"/>
      <c r="F25" s="141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5"/>
  <sheetViews>
    <sheetView workbookViewId="0">
      <pane ySplit="8" topLeftCell="A9" activePane="bottomLeft" state="frozen"/>
      <selection pane="bottomLeft" activeCell="G81" sqref="G11:G81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4" t="s">
        <v>27</v>
      </c>
      <c r="C1" s="215"/>
      <c r="D1" s="215"/>
      <c r="E1" s="215"/>
      <c r="F1" s="215"/>
      <c r="G1" s="215"/>
      <c r="H1" s="216"/>
      <c r="I1" s="159" t="s">
        <v>24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4" t="s">
        <v>28</v>
      </c>
      <c r="C2" s="215"/>
      <c r="D2" s="215"/>
      <c r="E2" s="215"/>
      <c r="F2" s="215"/>
      <c r="G2" s="215"/>
      <c r="H2" s="216"/>
      <c r="I2" s="159" t="s">
        <v>22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4" t="s">
        <v>29</v>
      </c>
      <c r="C3" s="215"/>
      <c r="D3" s="215"/>
      <c r="E3" s="215"/>
      <c r="F3" s="215"/>
      <c r="G3" s="215"/>
      <c r="H3" s="216"/>
      <c r="I3" s="159" t="s">
        <v>68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1033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1"/>
      <c r="B7" s="12" t="s">
        <v>69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S7" s="11"/>
      <c r="V7" s="162"/>
    </row>
    <row r="8" spans="1:26" ht="15.75" x14ac:dyDescent="0.25">
      <c r="A8" s="161" t="s">
        <v>94</v>
      </c>
      <c r="B8" s="161" t="s">
        <v>95</v>
      </c>
      <c r="C8" s="161" t="s">
        <v>96</v>
      </c>
      <c r="D8" s="161" t="s">
        <v>97</v>
      </c>
      <c r="E8" s="161" t="s">
        <v>98</v>
      </c>
      <c r="F8" s="161" t="s">
        <v>99</v>
      </c>
      <c r="G8" s="161" t="s">
        <v>100</v>
      </c>
      <c r="H8" s="161" t="s">
        <v>60</v>
      </c>
      <c r="I8" s="161" t="s">
        <v>101</v>
      </c>
      <c r="J8" s="161"/>
      <c r="K8" s="161"/>
      <c r="L8" s="161"/>
      <c r="M8" s="161"/>
      <c r="N8" s="161"/>
      <c r="O8" s="161"/>
      <c r="P8" s="161" t="s">
        <v>102</v>
      </c>
      <c r="Q8" s="155"/>
      <c r="R8" s="155"/>
      <c r="S8" s="161" t="s">
        <v>103</v>
      </c>
      <c r="T8" s="157"/>
      <c r="U8" s="157"/>
      <c r="V8" s="163" t="s">
        <v>104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70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71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106</v>
      </c>
      <c r="C11" s="172" t="s">
        <v>445</v>
      </c>
      <c r="D11" s="168" t="s">
        <v>446</v>
      </c>
      <c r="E11" s="168" t="s">
        <v>109</v>
      </c>
      <c r="F11" s="169">
        <v>6.72</v>
      </c>
      <c r="G11" s="170"/>
      <c r="H11" s="170"/>
      <c r="I11" s="170">
        <f t="shared" ref="I11:I23" si="0">ROUND(F11*(G11+H11),2)</f>
        <v>0</v>
      </c>
      <c r="J11" s="168">
        <f t="shared" ref="J11:J23" si="1">ROUND(F11*(N11),2)</f>
        <v>120.96</v>
      </c>
      <c r="K11" s="1">
        <f t="shared" ref="K11:K23" si="2">ROUND(F11*(O11),2)</f>
        <v>0</v>
      </c>
      <c r="L11" s="1">
        <f t="shared" ref="L11:L23" si="3">ROUND(F11*(G11),2)</f>
        <v>0</v>
      </c>
      <c r="M11" s="1"/>
      <c r="N11" s="1">
        <v>18</v>
      </c>
      <c r="O11" s="1"/>
      <c r="P11" s="160"/>
      <c r="Q11" s="173"/>
      <c r="R11" s="173"/>
      <c r="S11" s="149"/>
      <c r="V11" s="174"/>
      <c r="Z11">
        <v>0</v>
      </c>
    </row>
    <row r="12" spans="1:26" ht="35.1" customHeight="1" x14ac:dyDescent="0.25">
      <c r="A12" s="171"/>
      <c r="B12" s="168" t="s">
        <v>106</v>
      </c>
      <c r="C12" s="172" t="s">
        <v>447</v>
      </c>
      <c r="D12" s="168" t="s">
        <v>448</v>
      </c>
      <c r="E12" s="168" t="s">
        <v>109</v>
      </c>
      <c r="F12" s="169">
        <v>6.72</v>
      </c>
      <c r="G12" s="170"/>
      <c r="H12" s="170"/>
      <c r="I12" s="170">
        <f t="shared" si="0"/>
        <v>0</v>
      </c>
      <c r="J12" s="168">
        <f t="shared" si="1"/>
        <v>6.72</v>
      </c>
      <c r="K12" s="1">
        <f t="shared" si="2"/>
        <v>0</v>
      </c>
      <c r="L12" s="1">
        <f t="shared" si="3"/>
        <v>0</v>
      </c>
      <c r="M12" s="1"/>
      <c r="N12" s="1">
        <v>1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106</v>
      </c>
      <c r="C13" s="172" t="s">
        <v>449</v>
      </c>
      <c r="D13" s="168" t="s">
        <v>450</v>
      </c>
      <c r="E13" s="168" t="s">
        <v>109</v>
      </c>
      <c r="F13" s="169">
        <v>6</v>
      </c>
      <c r="G13" s="170"/>
      <c r="H13" s="170"/>
      <c r="I13" s="170">
        <f t="shared" si="0"/>
        <v>0</v>
      </c>
      <c r="J13" s="168">
        <f t="shared" si="1"/>
        <v>267.89999999999998</v>
      </c>
      <c r="K13" s="1">
        <f t="shared" si="2"/>
        <v>0</v>
      </c>
      <c r="L13" s="1">
        <f t="shared" si="3"/>
        <v>0</v>
      </c>
      <c r="M13" s="1"/>
      <c r="N13" s="1">
        <v>44.65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106</v>
      </c>
      <c r="C14" s="172" t="s">
        <v>451</v>
      </c>
      <c r="D14" s="168" t="s">
        <v>452</v>
      </c>
      <c r="E14" s="168" t="s">
        <v>109</v>
      </c>
      <c r="F14" s="169">
        <v>6</v>
      </c>
      <c r="G14" s="170"/>
      <c r="H14" s="170"/>
      <c r="I14" s="170">
        <f t="shared" si="0"/>
        <v>0</v>
      </c>
      <c r="J14" s="168">
        <f t="shared" si="1"/>
        <v>36.479999999999997</v>
      </c>
      <c r="K14" s="1">
        <f t="shared" si="2"/>
        <v>0</v>
      </c>
      <c r="L14" s="1">
        <f t="shared" si="3"/>
        <v>0</v>
      </c>
      <c r="M14" s="1"/>
      <c r="N14" s="1">
        <v>6.08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106</v>
      </c>
      <c r="C15" s="172" t="s">
        <v>112</v>
      </c>
      <c r="D15" s="168" t="s">
        <v>113</v>
      </c>
      <c r="E15" s="168" t="s">
        <v>109</v>
      </c>
      <c r="F15" s="169">
        <v>5.28</v>
      </c>
      <c r="G15" s="170"/>
      <c r="H15" s="170"/>
      <c r="I15" s="170">
        <f t="shared" si="0"/>
        <v>0</v>
      </c>
      <c r="J15" s="168">
        <f t="shared" si="1"/>
        <v>21.12</v>
      </c>
      <c r="K15" s="1">
        <f t="shared" si="2"/>
        <v>0</v>
      </c>
      <c r="L15" s="1">
        <f t="shared" si="3"/>
        <v>0</v>
      </c>
      <c r="M15" s="1"/>
      <c r="N15" s="1">
        <v>4</v>
      </c>
      <c r="O15" s="1"/>
      <c r="P15" s="160"/>
      <c r="Q15" s="173"/>
      <c r="R15" s="173"/>
      <c r="S15" s="149"/>
      <c r="V15" s="174"/>
      <c r="Z15">
        <v>0</v>
      </c>
    </row>
    <row r="16" spans="1:26" ht="35.1" customHeight="1" x14ac:dyDescent="0.25">
      <c r="A16" s="171"/>
      <c r="B16" s="168" t="s">
        <v>106</v>
      </c>
      <c r="C16" s="172" t="s">
        <v>114</v>
      </c>
      <c r="D16" s="168" t="s">
        <v>115</v>
      </c>
      <c r="E16" s="168" t="s">
        <v>109</v>
      </c>
      <c r="F16" s="169">
        <v>10.56</v>
      </c>
      <c r="G16" s="170"/>
      <c r="H16" s="170"/>
      <c r="I16" s="170">
        <f t="shared" si="0"/>
        <v>0</v>
      </c>
      <c r="J16" s="168">
        <f t="shared" si="1"/>
        <v>4.22</v>
      </c>
      <c r="K16" s="1">
        <f t="shared" si="2"/>
        <v>0</v>
      </c>
      <c r="L16" s="1">
        <f t="shared" si="3"/>
        <v>0</v>
      </c>
      <c r="M16" s="1"/>
      <c r="N16" s="1">
        <v>0.4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106</v>
      </c>
      <c r="C17" s="172" t="s">
        <v>926</v>
      </c>
      <c r="D17" s="168" t="s">
        <v>927</v>
      </c>
      <c r="E17" s="168" t="s">
        <v>109</v>
      </c>
      <c r="F17" s="169">
        <v>5.28</v>
      </c>
      <c r="G17" s="170"/>
      <c r="H17" s="170"/>
      <c r="I17" s="170">
        <f t="shared" si="0"/>
        <v>0</v>
      </c>
      <c r="J17" s="168">
        <f t="shared" si="1"/>
        <v>36.75</v>
      </c>
      <c r="K17" s="1">
        <f t="shared" si="2"/>
        <v>0</v>
      </c>
      <c r="L17" s="1">
        <f t="shared" si="3"/>
        <v>0</v>
      </c>
      <c r="M17" s="1"/>
      <c r="N17" s="1">
        <v>6.96</v>
      </c>
      <c r="O17" s="1"/>
      <c r="P17" s="160"/>
      <c r="Q17" s="173"/>
      <c r="R17" s="173"/>
      <c r="S17" s="149"/>
      <c r="V17" s="174"/>
      <c r="Z17">
        <v>0</v>
      </c>
    </row>
    <row r="18" spans="1:26" ht="24.95" customHeight="1" x14ac:dyDescent="0.25">
      <c r="A18" s="171"/>
      <c r="B18" s="168" t="s">
        <v>106</v>
      </c>
      <c r="C18" s="172" t="s">
        <v>453</v>
      </c>
      <c r="D18" s="168" t="s">
        <v>454</v>
      </c>
      <c r="E18" s="168" t="s">
        <v>109</v>
      </c>
      <c r="F18" s="169">
        <v>5.28</v>
      </c>
      <c r="G18" s="170"/>
      <c r="H18" s="170"/>
      <c r="I18" s="170">
        <f t="shared" si="0"/>
        <v>0</v>
      </c>
      <c r="J18" s="168">
        <f t="shared" si="1"/>
        <v>3.85</v>
      </c>
      <c r="K18" s="1">
        <f t="shared" si="2"/>
        <v>0</v>
      </c>
      <c r="L18" s="1">
        <f t="shared" si="3"/>
        <v>0</v>
      </c>
      <c r="M18" s="1"/>
      <c r="N18" s="1">
        <v>0.73</v>
      </c>
      <c r="O18" s="1"/>
      <c r="P18" s="160"/>
      <c r="Q18" s="173"/>
      <c r="R18" s="173"/>
      <c r="S18" s="149"/>
      <c r="V18" s="174"/>
      <c r="Z18">
        <v>0</v>
      </c>
    </row>
    <row r="19" spans="1:26" ht="24.95" customHeight="1" x14ac:dyDescent="0.25">
      <c r="A19" s="171"/>
      <c r="B19" s="168" t="s">
        <v>106</v>
      </c>
      <c r="C19" s="172" t="s">
        <v>118</v>
      </c>
      <c r="D19" s="168" t="s">
        <v>119</v>
      </c>
      <c r="E19" s="168" t="s">
        <v>120</v>
      </c>
      <c r="F19" s="169">
        <v>8.9760000000000009</v>
      </c>
      <c r="G19" s="170"/>
      <c r="H19" s="170"/>
      <c r="I19" s="170">
        <f t="shared" si="0"/>
        <v>0</v>
      </c>
      <c r="J19" s="168">
        <f t="shared" si="1"/>
        <v>98.74</v>
      </c>
      <c r="K19" s="1">
        <f t="shared" si="2"/>
        <v>0</v>
      </c>
      <c r="L19" s="1">
        <f t="shared" si="3"/>
        <v>0</v>
      </c>
      <c r="M19" s="1"/>
      <c r="N19" s="1">
        <v>11</v>
      </c>
      <c r="O19" s="1"/>
      <c r="P19" s="160"/>
      <c r="Q19" s="173"/>
      <c r="R19" s="173"/>
      <c r="S19" s="149"/>
      <c r="V19" s="174"/>
      <c r="Z19">
        <v>0</v>
      </c>
    </row>
    <row r="20" spans="1:26" ht="24.95" customHeight="1" x14ac:dyDescent="0.25">
      <c r="A20" s="171"/>
      <c r="B20" s="168" t="s">
        <v>106</v>
      </c>
      <c r="C20" s="172" t="s">
        <v>455</v>
      </c>
      <c r="D20" s="168" t="s">
        <v>456</v>
      </c>
      <c r="E20" s="168" t="s">
        <v>109</v>
      </c>
      <c r="F20" s="169">
        <v>7.44</v>
      </c>
      <c r="G20" s="170"/>
      <c r="H20" s="170"/>
      <c r="I20" s="170">
        <f t="shared" si="0"/>
        <v>0</v>
      </c>
      <c r="J20" s="168">
        <f t="shared" si="1"/>
        <v>25.22</v>
      </c>
      <c r="K20" s="1">
        <f t="shared" si="2"/>
        <v>0</v>
      </c>
      <c r="L20" s="1">
        <f t="shared" si="3"/>
        <v>0</v>
      </c>
      <c r="M20" s="1"/>
      <c r="N20" s="1">
        <v>3.39</v>
      </c>
      <c r="O20" s="1"/>
      <c r="P20" s="160"/>
      <c r="Q20" s="173"/>
      <c r="R20" s="173"/>
      <c r="S20" s="149"/>
      <c r="V20" s="174"/>
      <c r="Z20">
        <v>0</v>
      </c>
    </row>
    <row r="21" spans="1:26" ht="24.95" customHeight="1" x14ac:dyDescent="0.25">
      <c r="A21" s="171"/>
      <c r="B21" s="168" t="s">
        <v>121</v>
      </c>
      <c r="C21" s="172" t="s">
        <v>928</v>
      </c>
      <c r="D21" s="168" t="s">
        <v>929</v>
      </c>
      <c r="E21" s="168" t="s">
        <v>124</v>
      </c>
      <c r="F21" s="169">
        <v>6.65</v>
      </c>
      <c r="G21" s="170"/>
      <c r="H21" s="170"/>
      <c r="I21" s="170">
        <f t="shared" si="0"/>
        <v>0</v>
      </c>
      <c r="J21" s="168">
        <f t="shared" si="1"/>
        <v>26</v>
      </c>
      <c r="K21" s="1">
        <f t="shared" si="2"/>
        <v>0</v>
      </c>
      <c r="L21" s="1">
        <f t="shared" si="3"/>
        <v>0</v>
      </c>
      <c r="M21" s="1"/>
      <c r="N21" s="1">
        <v>3.91</v>
      </c>
      <c r="O21" s="1"/>
      <c r="P21" s="160"/>
      <c r="Q21" s="173"/>
      <c r="R21" s="173"/>
      <c r="S21" s="149"/>
      <c r="V21" s="174"/>
      <c r="Z21">
        <v>0</v>
      </c>
    </row>
    <row r="22" spans="1:26" ht="24.95" customHeight="1" x14ac:dyDescent="0.25">
      <c r="A22" s="171"/>
      <c r="B22" s="168" t="s">
        <v>121</v>
      </c>
      <c r="C22" s="172" t="s">
        <v>974</v>
      </c>
      <c r="D22" s="168" t="s">
        <v>975</v>
      </c>
      <c r="E22" s="168" t="s">
        <v>124</v>
      </c>
      <c r="F22" s="169">
        <v>6.65</v>
      </c>
      <c r="G22" s="170"/>
      <c r="H22" s="170"/>
      <c r="I22" s="170">
        <f t="shared" si="0"/>
        <v>0</v>
      </c>
      <c r="J22" s="168">
        <f t="shared" si="1"/>
        <v>224.9</v>
      </c>
      <c r="K22" s="1">
        <f t="shared" si="2"/>
        <v>0</v>
      </c>
      <c r="L22" s="1">
        <f t="shared" si="3"/>
        <v>0</v>
      </c>
      <c r="M22" s="1"/>
      <c r="N22" s="1">
        <v>33.82</v>
      </c>
      <c r="O22" s="1"/>
      <c r="P22" s="160"/>
      <c r="Q22" s="173"/>
      <c r="R22" s="173"/>
      <c r="S22" s="149"/>
      <c r="V22" s="174"/>
      <c r="Z22">
        <v>0</v>
      </c>
    </row>
    <row r="23" spans="1:26" ht="24.95" customHeight="1" x14ac:dyDescent="0.25">
      <c r="A23" s="171"/>
      <c r="B23" s="168" t="s">
        <v>121</v>
      </c>
      <c r="C23" s="172" t="s">
        <v>976</v>
      </c>
      <c r="D23" s="168" t="s">
        <v>977</v>
      </c>
      <c r="E23" s="168" t="s">
        <v>124</v>
      </c>
      <c r="F23" s="169">
        <v>16.95</v>
      </c>
      <c r="G23" s="170"/>
      <c r="H23" s="170"/>
      <c r="I23" s="170">
        <f t="shared" si="0"/>
        <v>0</v>
      </c>
      <c r="J23" s="168">
        <f t="shared" si="1"/>
        <v>218.82</v>
      </c>
      <c r="K23" s="1">
        <f t="shared" si="2"/>
        <v>0</v>
      </c>
      <c r="L23" s="1">
        <f t="shared" si="3"/>
        <v>0</v>
      </c>
      <c r="M23" s="1"/>
      <c r="N23" s="1">
        <v>12.91</v>
      </c>
      <c r="O23" s="1"/>
      <c r="P23" s="160"/>
      <c r="Q23" s="173"/>
      <c r="R23" s="173"/>
      <c r="S23" s="149"/>
      <c r="V23" s="174"/>
      <c r="Z23">
        <v>0</v>
      </c>
    </row>
    <row r="24" spans="1:26" x14ac:dyDescent="0.25">
      <c r="A24" s="149"/>
      <c r="B24" s="149"/>
      <c r="C24" s="149"/>
      <c r="D24" s="149" t="s">
        <v>71</v>
      </c>
      <c r="E24" s="149"/>
      <c r="F24" s="167"/>
      <c r="G24" s="152"/>
      <c r="H24" s="152">
        <f>ROUND((SUM(M10:M23))/1,2)</f>
        <v>0</v>
      </c>
      <c r="I24" s="152">
        <f>ROUND((SUM(I10:I23))/1,2)</f>
        <v>0</v>
      </c>
      <c r="J24" s="149"/>
      <c r="K24" s="149"/>
      <c r="L24" s="149">
        <f>ROUND((SUM(L10:L23))/1,2)</f>
        <v>0</v>
      </c>
      <c r="M24" s="149">
        <f>ROUND((SUM(M10:M23))/1,2)</f>
        <v>0</v>
      </c>
      <c r="N24" s="149"/>
      <c r="O24" s="149"/>
      <c r="P24" s="175">
        <f>ROUND((SUM(P10:P23))/1,2)</f>
        <v>0</v>
      </c>
      <c r="Q24" s="146"/>
      <c r="R24" s="146"/>
      <c r="S24" s="175">
        <f>ROUND((SUM(S10:S23))/1,2)</f>
        <v>0</v>
      </c>
      <c r="T24" s="146"/>
      <c r="U24" s="146"/>
      <c r="V24" s="146"/>
      <c r="W24" s="146"/>
      <c r="X24" s="146"/>
      <c r="Y24" s="146"/>
      <c r="Z24" s="146"/>
    </row>
    <row r="25" spans="1:26" x14ac:dyDescent="0.25">
      <c r="A25" s="1"/>
      <c r="B25" s="1"/>
      <c r="C25" s="1"/>
      <c r="D25" s="1"/>
      <c r="E25" s="1"/>
      <c r="F25" s="160"/>
      <c r="G25" s="142"/>
      <c r="H25" s="142"/>
      <c r="I25" s="142"/>
      <c r="J25" s="1"/>
      <c r="K25" s="1"/>
      <c r="L25" s="1"/>
      <c r="M25" s="1"/>
      <c r="N25" s="1"/>
      <c r="O25" s="1"/>
      <c r="P25" s="1"/>
      <c r="S25" s="1"/>
    </row>
    <row r="26" spans="1:26" x14ac:dyDescent="0.25">
      <c r="A26" s="149"/>
      <c r="B26" s="149"/>
      <c r="C26" s="149"/>
      <c r="D26" s="149" t="s">
        <v>439</v>
      </c>
      <c r="E26" s="149"/>
      <c r="F26" s="167"/>
      <c r="G26" s="150"/>
      <c r="H26" s="150"/>
      <c r="I26" s="150"/>
      <c r="J26" s="149"/>
      <c r="K26" s="149"/>
      <c r="L26" s="149"/>
      <c r="M26" s="149"/>
      <c r="N26" s="149"/>
      <c r="O26" s="149"/>
      <c r="P26" s="149"/>
      <c r="Q26" s="146"/>
      <c r="R26" s="146"/>
      <c r="S26" s="149"/>
      <c r="T26" s="146"/>
      <c r="U26" s="146"/>
      <c r="V26" s="146"/>
      <c r="W26" s="146"/>
      <c r="X26" s="146"/>
      <c r="Y26" s="146"/>
      <c r="Z26" s="146"/>
    </row>
    <row r="27" spans="1:26" ht="24.95" customHeight="1" x14ac:dyDescent="0.25">
      <c r="A27" s="171"/>
      <c r="B27" s="168" t="s">
        <v>457</v>
      </c>
      <c r="C27" s="172" t="s">
        <v>458</v>
      </c>
      <c r="D27" s="168" t="s">
        <v>459</v>
      </c>
      <c r="E27" s="168" t="s">
        <v>109</v>
      </c>
      <c r="F27" s="169">
        <v>5.28</v>
      </c>
      <c r="G27" s="170"/>
      <c r="H27" s="170"/>
      <c r="I27" s="170">
        <f>ROUND(F27*(G27+H27),2)</f>
        <v>0</v>
      </c>
      <c r="J27" s="168">
        <f>ROUND(F27*(N27),2)</f>
        <v>230.79</v>
      </c>
      <c r="K27" s="1">
        <f>ROUND(F27*(O27),2)</f>
        <v>0</v>
      </c>
      <c r="L27" s="1">
        <f>ROUND(F27*(G27),2)</f>
        <v>0</v>
      </c>
      <c r="M27" s="1"/>
      <c r="N27" s="1">
        <v>43.71</v>
      </c>
      <c r="O27" s="1"/>
      <c r="P27" s="167">
        <v>1.8907700000000001</v>
      </c>
      <c r="Q27" s="173"/>
      <c r="R27" s="173">
        <v>1.8907700000000001</v>
      </c>
      <c r="S27" s="149">
        <f>ROUND(F27*(R27),3)</f>
        <v>9.9830000000000005</v>
      </c>
      <c r="V27" s="174"/>
      <c r="Z27">
        <v>0</v>
      </c>
    </row>
    <row r="28" spans="1:26" ht="24.95" customHeight="1" x14ac:dyDescent="0.25">
      <c r="A28" s="171"/>
      <c r="B28" s="168" t="s">
        <v>457</v>
      </c>
      <c r="C28" s="172" t="s">
        <v>460</v>
      </c>
      <c r="D28" s="168" t="s">
        <v>461</v>
      </c>
      <c r="E28" s="168" t="s">
        <v>134</v>
      </c>
      <c r="F28" s="169">
        <v>1</v>
      </c>
      <c r="G28" s="170"/>
      <c r="H28" s="170"/>
      <c r="I28" s="170">
        <f>ROUND(F28*(G28+H28),2)</f>
        <v>0</v>
      </c>
      <c r="J28" s="168">
        <f>ROUND(F28*(N28),2)</f>
        <v>32.950000000000003</v>
      </c>
      <c r="K28" s="1">
        <f>ROUND(F28*(O28),2)</f>
        <v>0</v>
      </c>
      <c r="L28" s="1">
        <f>ROUND(F28*(G28),2)</f>
        <v>0</v>
      </c>
      <c r="M28" s="1"/>
      <c r="N28" s="1">
        <v>32.950000000000003</v>
      </c>
      <c r="O28" s="1"/>
      <c r="P28" s="167">
        <v>0.15547999999999998</v>
      </c>
      <c r="Q28" s="173"/>
      <c r="R28" s="173">
        <v>0.15547999999999998</v>
      </c>
      <c r="S28" s="149">
        <f>ROUND(F28*(R28),3)</f>
        <v>0.155</v>
      </c>
      <c r="V28" s="174"/>
      <c r="Z28">
        <v>0</v>
      </c>
    </row>
    <row r="29" spans="1:26" x14ac:dyDescent="0.25">
      <c r="A29" s="149"/>
      <c r="B29" s="149"/>
      <c r="C29" s="149"/>
      <c r="D29" s="149" t="s">
        <v>439</v>
      </c>
      <c r="E29" s="149"/>
      <c r="F29" s="167"/>
      <c r="G29" s="152"/>
      <c r="H29" s="152">
        <f>ROUND((SUM(M26:M28))/1,2)</f>
        <v>0</v>
      </c>
      <c r="I29" s="152">
        <f>ROUND((SUM(I26:I28))/1,2)</f>
        <v>0</v>
      </c>
      <c r="J29" s="149"/>
      <c r="K29" s="149"/>
      <c r="L29" s="149">
        <f>ROUND((SUM(L26:L28))/1,2)</f>
        <v>0</v>
      </c>
      <c r="M29" s="149">
        <f>ROUND((SUM(M26:M28))/1,2)</f>
        <v>0</v>
      </c>
      <c r="N29" s="149"/>
      <c r="O29" s="149"/>
      <c r="P29" s="175">
        <f>ROUND((SUM(P26:P28))/1,2)</f>
        <v>2.0499999999999998</v>
      </c>
      <c r="Q29" s="146"/>
      <c r="R29" s="146"/>
      <c r="S29" s="175">
        <f>ROUND((SUM(S26:S28))/1,2)</f>
        <v>10.14</v>
      </c>
      <c r="T29" s="146"/>
      <c r="U29" s="146"/>
      <c r="V29" s="146"/>
      <c r="W29" s="146"/>
      <c r="X29" s="146"/>
      <c r="Y29" s="146"/>
      <c r="Z29" s="146"/>
    </row>
    <row r="30" spans="1:26" x14ac:dyDescent="0.25">
      <c r="A30" s="1"/>
      <c r="B30" s="1"/>
      <c r="C30" s="1"/>
      <c r="D30" s="1"/>
      <c r="E30" s="1"/>
      <c r="F30" s="160"/>
      <c r="G30" s="142"/>
      <c r="H30" s="142"/>
      <c r="I30" s="142"/>
      <c r="J30" s="1"/>
      <c r="K30" s="1"/>
      <c r="L30" s="1"/>
      <c r="M30" s="1"/>
      <c r="N30" s="1"/>
      <c r="O30" s="1"/>
      <c r="P30" s="1"/>
      <c r="S30" s="1"/>
    </row>
    <row r="31" spans="1:26" x14ac:dyDescent="0.25">
      <c r="A31" s="149"/>
      <c r="B31" s="149"/>
      <c r="C31" s="149"/>
      <c r="D31" s="149" t="s">
        <v>74</v>
      </c>
      <c r="E31" s="149"/>
      <c r="F31" s="167"/>
      <c r="G31" s="150"/>
      <c r="H31" s="150"/>
      <c r="I31" s="150"/>
      <c r="J31" s="149"/>
      <c r="K31" s="149"/>
      <c r="L31" s="149"/>
      <c r="M31" s="149"/>
      <c r="N31" s="149"/>
      <c r="O31" s="149"/>
      <c r="P31" s="149"/>
      <c r="Q31" s="146"/>
      <c r="R31" s="146"/>
      <c r="S31" s="149"/>
      <c r="T31" s="146"/>
      <c r="U31" s="146"/>
      <c r="V31" s="146"/>
      <c r="W31" s="146"/>
      <c r="X31" s="146"/>
      <c r="Y31" s="146"/>
      <c r="Z31" s="146"/>
    </row>
    <row r="32" spans="1:26" ht="24.95" customHeight="1" x14ac:dyDescent="0.25">
      <c r="A32" s="171"/>
      <c r="B32" s="168" t="s">
        <v>197</v>
      </c>
      <c r="C32" s="172" t="s">
        <v>941</v>
      </c>
      <c r="D32" s="168" t="s">
        <v>942</v>
      </c>
      <c r="E32" s="168" t="s">
        <v>124</v>
      </c>
      <c r="F32" s="169">
        <v>16.95</v>
      </c>
      <c r="G32" s="170"/>
      <c r="H32" s="170"/>
      <c r="I32" s="170">
        <f>ROUND(F32*(G32+H32),2)</f>
        <v>0</v>
      </c>
      <c r="J32" s="168">
        <f>ROUND(F32*(N32),2)</f>
        <v>18.809999999999999</v>
      </c>
      <c r="K32" s="1">
        <f>ROUND(F32*(O32),2)</f>
        <v>0</v>
      </c>
      <c r="L32" s="1">
        <f>ROUND(F32*(G32),2)</f>
        <v>0</v>
      </c>
      <c r="M32" s="1"/>
      <c r="N32" s="1">
        <v>1.1100000000000001</v>
      </c>
      <c r="O32" s="1"/>
      <c r="P32" s="167">
        <v>6.5199999999999998E-3</v>
      </c>
      <c r="Q32" s="173"/>
      <c r="R32" s="173">
        <v>6.5199999999999998E-3</v>
      </c>
      <c r="S32" s="149">
        <f>ROUND(F32*(R32),3)</f>
        <v>0.111</v>
      </c>
      <c r="V32" s="174"/>
      <c r="Z32">
        <v>0</v>
      </c>
    </row>
    <row r="33" spans="1:26" ht="24.95" customHeight="1" x14ac:dyDescent="0.25">
      <c r="A33" s="171"/>
      <c r="B33" s="168" t="s">
        <v>142</v>
      </c>
      <c r="C33" s="172" t="s">
        <v>943</v>
      </c>
      <c r="D33" s="168" t="s">
        <v>944</v>
      </c>
      <c r="E33" s="168" t="s">
        <v>124</v>
      </c>
      <c r="F33" s="169">
        <v>6.65</v>
      </c>
      <c r="G33" s="170"/>
      <c r="H33" s="170"/>
      <c r="I33" s="170">
        <f>ROUND(F33*(G33+H33),2)</f>
        <v>0</v>
      </c>
      <c r="J33" s="168">
        <f>ROUND(F33*(N33),2)</f>
        <v>106.8</v>
      </c>
      <c r="K33" s="1">
        <f>ROUND(F33*(O33),2)</f>
        <v>0</v>
      </c>
      <c r="L33" s="1">
        <f>ROUND(F33*(G33),2)</f>
        <v>0</v>
      </c>
      <c r="M33" s="1"/>
      <c r="N33" s="1">
        <v>16.059999999999999</v>
      </c>
      <c r="O33" s="1"/>
      <c r="P33" s="160"/>
      <c r="Q33" s="173"/>
      <c r="R33" s="173"/>
      <c r="S33" s="149"/>
      <c r="V33" s="174"/>
      <c r="Z33">
        <v>0</v>
      </c>
    </row>
    <row r="34" spans="1:26" ht="35.1" customHeight="1" x14ac:dyDescent="0.25">
      <c r="A34" s="171"/>
      <c r="B34" s="168" t="s">
        <v>142</v>
      </c>
      <c r="C34" s="172" t="s">
        <v>945</v>
      </c>
      <c r="D34" s="168" t="s">
        <v>946</v>
      </c>
      <c r="E34" s="168" t="s">
        <v>124</v>
      </c>
      <c r="F34" s="169">
        <v>16.95</v>
      </c>
      <c r="G34" s="170"/>
      <c r="H34" s="170"/>
      <c r="I34" s="170">
        <f>ROUND(F34*(G34+H34),2)</f>
        <v>0</v>
      </c>
      <c r="J34" s="168">
        <f>ROUND(F34*(N34),2)</f>
        <v>233.91</v>
      </c>
      <c r="K34" s="1">
        <f>ROUND(F34*(O34),2)</f>
        <v>0</v>
      </c>
      <c r="L34" s="1">
        <f>ROUND(F34*(G34),2)</f>
        <v>0</v>
      </c>
      <c r="M34" s="1"/>
      <c r="N34" s="1">
        <v>13.8</v>
      </c>
      <c r="O34" s="1"/>
      <c r="P34" s="160"/>
      <c r="Q34" s="173"/>
      <c r="R34" s="173"/>
      <c r="S34" s="149"/>
      <c r="V34" s="174"/>
      <c r="Z34">
        <v>0</v>
      </c>
    </row>
    <row r="35" spans="1:26" x14ac:dyDescent="0.25">
      <c r="A35" s="149"/>
      <c r="B35" s="149"/>
      <c r="C35" s="149"/>
      <c r="D35" s="149" t="s">
        <v>74</v>
      </c>
      <c r="E35" s="149"/>
      <c r="F35" s="167"/>
      <c r="G35" s="152"/>
      <c r="H35" s="152">
        <f>ROUND((SUM(M31:M34))/1,2)</f>
        <v>0</v>
      </c>
      <c r="I35" s="152">
        <f>ROUND((SUM(I31:I34))/1,2)</f>
        <v>0</v>
      </c>
      <c r="J35" s="149"/>
      <c r="K35" s="149"/>
      <c r="L35" s="149">
        <f>ROUND((SUM(L31:L34))/1,2)</f>
        <v>0</v>
      </c>
      <c r="M35" s="149">
        <f>ROUND((SUM(M31:M34))/1,2)</f>
        <v>0</v>
      </c>
      <c r="N35" s="149"/>
      <c r="O35" s="149"/>
      <c r="P35" s="175">
        <f>ROUND((SUM(P31:P34))/1,2)</f>
        <v>0.01</v>
      </c>
      <c r="Q35" s="146"/>
      <c r="R35" s="146"/>
      <c r="S35" s="175">
        <f>ROUND((SUM(S31:S34))/1,2)</f>
        <v>0.11</v>
      </c>
      <c r="T35" s="146"/>
      <c r="U35" s="146"/>
      <c r="V35" s="146"/>
      <c r="W35" s="146"/>
      <c r="X35" s="146"/>
      <c r="Y35" s="146"/>
      <c r="Z35" s="146"/>
    </row>
    <row r="36" spans="1:26" x14ac:dyDescent="0.25">
      <c r="A36" s="1"/>
      <c r="B36" s="1"/>
      <c r="C36" s="1"/>
      <c r="D36" s="1"/>
      <c r="E36" s="1"/>
      <c r="F36" s="160"/>
      <c r="G36" s="142"/>
      <c r="H36" s="142"/>
      <c r="I36" s="142"/>
      <c r="J36" s="1"/>
      <c r="K36" s="1"/>
      <c r="L36" s="1"/>
      <c r="M36" s="1"/>
      <c r="N36" s="1"/>
      <c r="O36" s="1"/>
      <c r="P36" s="1"/>
      <c r="S36" s="1"/>
    </row>
    <row r="37" spans="1:26" x14ac:dyDescent="0.25">
      <c r="A37" s="149"/>
      <c r="B37" s="149"/>
      <c r="C37" s="149"/>
      <c r="D37" s="149" t="s">
        <v>440</v>
      </c>
      <c r="E37" s="149"/>
      <c r="F37" s="167"/>
      <c r="G37" s="150"/>
      <c r="H37" s="150"/>
      <c r="I37" s="150"/>
      <c r="J37" s="149"/>
      <c r="K37" s="149"/>
      <c r="L37" s="149"/>
      <c r="M37" s="149"/>
      <c r="N37" s="149"/>
      <c r="O37" s="149"/>
      <c r="P37" s="149"/>
      <c r="Q37" s="146"/>
      <c r="R37" s="146"/>
      <c r="S37" s="149"/>
      <c r="T37" s="146"/>
      <c r="U37" s="146"/>
      <c r="V37" s="146"/>
      <c r="W37" s="146"/>
      <c r="X37" s="146"/>
      <c r="Y37" s="146"/>
      <c r="Z37" s="146"/>
    </row>
    <row r="38" spans="1:26" ht="24.95" customHeight="1" x14ac:dyDescent="0.25">
      <c r="A38" s="171"/>
      <c r="B38" s="168" t="s">
        <v>457</v>
      </c>
      <c r="C38" s="172" t="s">
        <v>1034</v>
      </c>
      <c r="D38" s="168" t="s">
        <v>1035</v>
      </c>
      <c r="E38" s="168" t="s">
        <v>134</v>
      </c>
      <c r="F38" s="169">
        <v>1</v>
      </c>
      <c r="G38" s="170"/>
      <c r="H38" s="170"/>
      <c r="I38" s="170">
        <f t="shared" ref="I38:I52" si="4">ROUND(F38*(G38+H38),2)</f>
        <v>0</v>
      </c>
      <c r="J38" s="168">
        <f t="shared" ref="J38:J52" si="5">ROUND(F38*(N38),2)</f>
        <v>10.1</v>
      </c>
      <c r="K38" s="1">
        <f t="shared" ref="K38:K52" si="6">ROUND(F38*(O38),2)</f>
        <v>0</v>
      </c>
      <c r="L38" s="1">
        <f t="shared" ref="L38:L52" si="7">ROUND(F38*(G38),2)</f>
        <v>0</v>
      </c>
      <c r="M38" s="1"/>
      <c r="N38" s="1">
        <v>10.1</v>
      </c>
      <c r="O38" s="1"/>
      <c r="P38" s="167">
        <v>7.2000000000000005E-4</v>
      </c>
      <c r="Q38" s="173"/>
      <c r="R38" s="173">
        <v>7.2000000000000005E-4</v>
      </c>
      <c r="S38" s="149">
        <f>ROUND(F38*(R38),3)</f>
        <v>1E-3</v>
      </c>
      <c r="V38" s="174"/>
      <c r="Z38">
        <v>0</v>
      </c>
    </row>
    <row r="39" spans="1:26" ht="24.95" customHeight="1" x14ac:dyDescent="0.25">
      <c r="A39" s="171"/>
      <c r="B39" s="168" t="s">
        <v>457</v>
      </c>
      <c r="C39" s="172" t="s">
        <v>1036</v>
      </c>
      <c r="D39" s="168" t="s">
        <v>1037</v>
      </c>
      <c r="E39" s="168" t="s">
        <v>134</v>
      </c>
      <c r="F39" s="169">
        <v>1</v>
      </c>
      <c r="G39" s="170"/>
      <c r="H39" s="170"/>
      <c r="I39" s="170">
        <f t="shared" si="4"/>
        <v>0</v>
      </c>
      <c r="J39" s="168">
        <f t="shared" si="5"/>
        <v>47.8</v>
      </c>
      <c r="K39" s="1">
        <f t="shared" si="6"/>
        <v>0</v>
      </c>
      <c r="L39" s="1">
        <f t="shared" si="7"/>
        <v>0</v>
      </c>
      <c r="M39" s="1"/>
      <c r="N39" s="1">
        <v>47.8</v>
      </c>
      <c r="O39" s="1"/>
      <c r="P39" s="160"/>
      <c r="Q39" s="173"/>
      <c r="R39" s="173"/>
      <c r="S39" s="149"/>
      <c r="V39" s="174"/>
      <c r="Z39">
        <v>0</v>
      </c>
    </row>
    <row r="40" spans="1:26" ht="24.95" customHeight="1" x14ac:dyDescent="0.25">
      <c r="A40" s="171"/>
      <c r="B40" s="168" t="s">
        <v>457</v>
      </c>
      <c r="C40" s="172" t="s">
        <v>462</v>
      </c>
      <c r="D40" s="168" t="s">
        <v>463</v>
      </c>
      <c r="E40" s="168" t="s">
        <v>200</v>
      </c>
      <c r="F40" s="169">
        <v>9.6999999999999993</v>
      </c>
      <c r="G40" s="170"/>
      <c r="H40" s="170"/>
      <c r="I40" s="170">
        <f t="shared" si="4"/>
        <v>0</v>
      </c>
      <c r="J40" s="168">
        <f t="shared" si="5"/>
        <v>30.75</v>
      </c>
      <c r="K40" s="1">
        <f t="shared" si="6"/>
        <v>0</v>
      </c>
      <c r="L40" s="1">
        <f t="shared" si="7"/>
        <v>0</v>
      </c>
      <c r="M40" s="1"/>
      <c r="N40" s="1">
        <v>3.17</v>
      </c>
      <c r="O40" s="1"/>
      <c r="P40" s="160"/>
      <c r="Q40" s="173"/>
      <c r="R40" s="173"/>
      <c r="S40" s="149"/>
      <c r="V40" s="174"/>
      <c r="Z40">
        <v>0</v>
      </c>
    </row>
    <row r="41" spans="1:26" ht="24.95" customHeight="1" x14ac:dyDescent="0.25">
      <c r="A41" s="171"/>
      <c r="B41" s="168" t="s">
        <v>457</v>
      </c>
      <c r="C41" s="172" t="s">
        <v>1021</v>
      </c>
      <c r="D41" s="168" t="s">
        <v>1022</v>
      </c>
      <c r="E41" s="168" t="s">
        <v>134</v>
      </c>
      <c r="F41" s="169">
        <v>1</v>
      </c>
      <c r="G41" s="170"/>
      <c r="H41" s="170"/>
      <c r="I41" s="170">
        <f t="shared" si="4"/>
        <v>0</v>
      </c>
      <c r="J41" s="168">
        <f t="shared" si="5"/>
        <v>24.71</v>
      </c>
      <c r="K41" s="1">
        <f t="shared" si="6"/>
        <v>0</v>
      </c>
      <c r="L41" s="1">
        <f t="shared" si="7"/>
        <v>0</v>
      </c>
      <c r="M41" s="1"/>
      <c r="N41" s="1">
        <v>24.71</v>
      </c>
      <c r="O41" s="1"/>
      <c r="P41" s="167">
        <v>0.31727</v>
      </c>
      <c r="Q41" s="173"/>
      <c r="R41" s="173">
        <v>0.31727</v>
      </c>
      <c r="S41" s="149">
        <f>ROUND(F41*(R41),3)</f>
        <v>0.317</v>
      </c>
      <c r="V41" s="174"/>
      <c r="Z41">
        <v>0</v>
      </c>
    </row>
    <row r="42" spans="1:26" ht="24.95" customHeight="1" x14ac:dyDescent="0.25">
      <c r="A42" s="171"/>
      <c r="B42" s="168" t="s">
        <v>457</v>
      </c>
      <c r="C42" s="172" t="s">
        <v>466</v>
      </c>
      <c r="D42" s="168" t="s">
        <v>467</v>
      </c>
      <c r="E42" s="168" t="s">
        <v>200</v>
      </c>
      <c r="F42" s="169">
        <v>12</v>
      </c>
      <c r="G42" s="170"/>
      <c r="H42" s="170"/>
      <c r="I42" s="170">
        <f t="shared" si="4"/>
        <v>0</v>
      </c>
      <c r="J42" s="168">
        <f t="shared" si="5"/>
        <v>13.32</v>
      </c>
      <c r="K42" s="1">
        <f t="shared" si="6"/>
        <v>0</v>
      </c>
      <c r="L42" s="1">
        <f t="shared" si="7"/>
        <v>0</v>
      </c>
      <c r="M42" s="1"/>
      <c r="N42" s="1">
        <v>1.1100000000000001</v>
      </c>
      <c r="O42" s="1"/>
      <c r="P42" s="160"/>
      <c r="Q42" s="173"/>
      <c r="R42" s="173"/>
      <c r="S42" s="149"/>
      <c r="V42" s="174"/>
      <c r="Z42">
        <v>0</v>
      </c>
    </row>
    <row r="43" spans="1:26" ht="24.95" customHeight="1" x14ac:dyDescent="0.25">
      <c r="A43" s="171"/>
      <c r="B43" s="168" t="s">
        <v>457</v>
      </c>
      <c r="C43" s="172" t="s">
        <v>1023</v>
      </c>
      <c r="D43" s="168" t="s">
        <v>1024</v>
      </c>
      <c r="E43" s="168" t="s">
        <v>200</v>
      </c>
      <c r="F43" s="169">
        <v>3.5</v>
      </c>
      <c r="G43" s="170"/>
      <c r="H43" s="170"/>
      <c r="I43" s="170">
        <f t="shared" si="4"/>
        <v>0</v>
      </c>
      <c r="J43" s="168">
        <f t="shared" si="5"/>
        <v>137.34</v>
      </c>
      <c r="K43" s="1">
        <f t="shared" si="6"/>
        <v>0</v>
      </c>
      <c r="L43" s="1">
        <f t="shared" si="7"/>
        <v>0</v>
      </c>
      <c r="M43" s="1"/>
      <c r="N43" s="1">
        <v>39.24</v>
      </c>
      <c r="O43" s="1"/>
      <c r="P43" s="167">
        <v>5.0000000000000001E-4</v>
      </c>
      <c r="Q43" s="173"/>
      <c r="R43" s="173">
        <v>5.0000000000000001E-4</v>
      </c>
      <c r="S43" s="149">
        <f>ROUND(F43*(R43),3)</f>
        <v>2E-3</v>
      </c>
      <c r="V43" s="174"/>
      <c r="Z43">
        <v>0</v>
      </c>
    </row>
    <row r="44" spans="1:26" ht="24.95" customHeight="1" x14ac:dyDescent="0.25">
      <c r="A44" s="171"/>
      <c r="B44" s="168" t="s">
        <v>142</v>
      </c>
      <c r="C44" s="172" t="s">
        <v>468</v>
      </c>
      <c r="D44" s="168" t="s">
        <v>469</v>
      </c>
      <c r="E44" s="168" t="s">
        <v>200</v>
      </c>
      <c r="F44" s="169">
        <v>9.6999999999999993</v>
      </c>
      <c r="G44" s="170"/>
      <c r="H44" s="170"/>
      <c r="I44" s="170">
        <f t="shared" si="4"/>
        <v>0</v>
      </c>
      <c r="J44" s="168">
        <f t="shared" si="5"/>
        <v>4.95</v>
      </c>
      <c r="K44" s="1">
        <f t="shared" si="6"/>
        <v>0</v>
      </c>
      <c r="L44" s="1">
        <f t="shared" si="7"/>
        <v>0</v>
      </c>
      <c r="M44" s="1"/>
      <c r="N44" s="1">
        <v>0.51</v>
      </c>
      <c r="O44" s="1"/>
      <c r="P44" s="160"/>
      <c r="Q44" s="173"/>
      <c r="R44" s="173"/>
      <c r="S44" s="149"/>
      <c r="V44" s="174"/>
      <c r="Z44">
        <v>0</v>
      </c>
    </row>
    <row r="45" spans="1:26" ht="24.95" customHeight="1" x14ac:dyDescent="0.25">
      <c r="A45" s="171"/>
      <c r="B45" s="168" t="s">
        <v>142</v>
      </c>
      <c r="C45" s="172" t="s">
        <v>476</v>
      </c>
      <c r="D45" s="168" t="s">
        <v>477</v>
      </c>
      <c r="E45" s="168" t="s">
        <v>200</v>
      </c>
      <c r="F45" s="169">
        <v>9.6999999999999993</v>
      </c>
      <c r="G45" s="170"/>
      <c r="H45" s="170"/>
      <c r="I45" s="170">
        <f t="shared" si="4"/>
        <v>0</v>
      </c>
      <c r="J45" s="168">
        <f t="shared" si="5"/>
        <v>7.37</v>
      </c>
      <c r="K45" s="1">
        <f t="shared" si="6"/>
        <v>0</v>
      </c>
      <c r="L45" s="1">
        <f t="shared" si="7"/>
        <v>0</v>
      </c>
      <c r="M45" s="1"/>
      <c r="N45" s="1">
        <v>0.76</v>
      </c>
      <c r="O45" s="1"/>
      <c r="P45" s="160"/>
      <c r="Q45" s="173"/>
      <c r="R45" s="173"/>
      <c r="S45" s="149"/>
      <c r="V45" s="174"/>
      <c r="Z45">
        <v>0</v>
      </c>
    </row>
    <row r="46" spans="1:26" ht="24.95" customHeight="1" x14ac:dyDescent="0.25">
      <c r="A46" s="171"/>
      <c r="B46" s="168" t="s">
        <v>142</v>
      </c>
      <c r="C46" s="172" t="s">
        <v>1038</v>
      </c>
      <c r="D46" s="168" t="s">
        <v>1039</v>
      </c>
      <c r="E46" s="168" t="s">
        <v>200</v>
      </c>
      <c r="F46" s="169">
        <v>6</v>
      </c>
      <c r="G46" s="170"/>
      <c r="H46" s="170"/>
      <c r="I46" s="170">
        <f t="shared" si="4"/>
        <v>0</v>
      </c>
      <c r="J46" s="168">
        <f t="shared" si="5"/>
        <v>202.8</v>
      </c>
      <c r="K46" s="1">
        <f t="shared" si="6"/>
        <v>0</v>
      </c>
      <c r="L46" s="1">
        <f t="shared" si="7"/>
        <v>0</v>
      </c>
      <c r="M46" s="1"/>
      <c r="N46" s="1">
        <v>33.799999999999997</v>
      </c>
      <c r="O46" s="1"/>
      <c r="P46" s="160"/>
      <c r="Q46" s="173"/>
      <c r="R46" s="173"/>
      <c r="S46" s="149"/>
      <c r="V46" s="174"/>
      <c r="Z46">
        <v>0</v>
      </c>
    </row>
    <row r="47" spans="1:26" ht="24.95" customHeight="1" x14ac:dyDescent="0.25">
      <c r="A47" s="171"/>
      <c r="B47" s="168" t="s">
        <v>145</v>
      </c>
      <c r="C47" s="172" t="s">
        <v>1040</v>
      </c>
      <c r="D47" s="168" t="s">
        <v>1041</v>
      </c>
      <c r="E47" s="168" t="s">
        <v>200</v>
      </c>
      <c r="F47" s="169">
        <v>6</v>
      </c>
      <c r="G47" s="170"/>
      <c r="H47" s="170"/>
      <c r="I47" s="170">
        <f t="shared" si="4"/>
        <v>0</v>
      </c>
      <c r="J47" s="168">
        <f t="shared" si="5"/>
        <v>58.86</v>
      </c>
      <c r="K47" s="1">
        <f t="shared" si="6"/>
        <v>0</v>
      </c>
      <c r="L47" s="1">
        <f t="shared" si="7"/>
        <v>0</v>
      </c>
      <c r="M47" s="1"/>
      <c r="N47" s="1">
        <v>9.81</v>
      </c>
      <c r="O47" s="1"/>
      <c r="P47" s="160"/>
      <c r="Q47" s="173"/>
      <c r="R47" s="173"/>
      <c r="S47" s="149"/>
      <c r="V47" s="174"/>
      <c r="Z47">
        <v>0</v>
      </c>
    </row>
    <row r="48" spans="1:26" ht="24.95" customHeight="1" x14ac:dyDescent="0.25">
      <c r="A48" s="171"/>
      <c r="B48" s="168" t="s">
        <v>145</v>
      </c>
      <c r="C48" s="172" t="s">
        <v>1027</v>
      </c>
      <c r="D48" s="168" t="s">
        <v>1028</v>
      </c>
      <c r="E48" s="168" t="s">
        <v>200</v>
      </c>
      <c r="F48" s="169">
        <v>3.5</v>
      </c>
      <c r="G48" s="170"/>
      <c r="H48" s="170"/>
      <c r="I48" s="170">
        <f t="shared" si="4"/>
        <v>0</v>
      </c>
      <c r="J48" s="168">
        <f t="shared" si="5"/>
        <v>268.20999999999998</v>
      </c>
      <c r="K48" s="1">
        <f t="shared" si="6"/>
        <v>0</v>
      </c>
      <c r="L48" s="1">
        <f t="shared" si="7"/>
        <v>0</v>
      </c>
      <c r="M48" s="1"/>
      <c r="N48" s="1">
        <v>76.63</v>
      </c>
      <c r="O48" s="1"/>
      <c r="P48" s="160"/>
      <c r="Q48" s="173"/>
      <c r="R48" s="173"/>
      <c r="S48" s="149"/>
      <c r="V48" s="174"/>
      <c r="Z48">
        <v>0</v>
      </c>
    </row>
    <row r="49" spans="1:26" ht="24.95" customHeight="1" x14ac:dyDescent="0.25">
      <c r="A49" s="171"/>
      <c r="B49" s="168" t="s">
        <v>145</v>
      </c>
      <c r="C49" s="172" t="s">
        <v>480</v>
      </c>
      <c r="D49" s="168" t="s">
        <v>1042</v>
      </c>
      <c r="E49" s="168" t="s">
        <v>200</v>
      </c>
      <c r="F49" s="169">
        <v>9.6999999999999993</v>
      </c>
      <c r="G49" s="170"/>
      <c r="H49" s="170"/>
      <c r="I49" s="170">
        <f t="shared" si="4"/>
        <v>0</v>
      </c>
      <c r="J49" s="168">
        <f t="shared" si="5"/>
        <v>11.83</v>
      </c>
      <c r="K49" s="1">
        <f t="shared" si="6"/>
        <v>0</v>
      </c>
      <c r="L49" s="1">
        <f t="shared" si="7"/>
        <v>0</v>
      </c>
      <c r="M49" s="1"/>
      <c r="N49" s="1">
        <v>1.22</v>
      </c>
      <c r="O49" s="1"/>
      <c r="P49" s="160"/>
      <c r="Q49" s="173"/>
      <c r="R49" s="173"/>
      <c r="S49" s="149"/>
      <c r="V49" s="174"/>
      <c r="Z49">
        <v>0</v>
      </c>
    </row>
    <row r="50" spans="1:26" ht="24.95" customHeight="1" x14ac:dyDescent="0.25">
      <c r="A50" s="171"/>
      <c r="B50" s="168" t="s">
        <v>145</v>
      </c>
      <c r="C50" s="172" t="s">
        <v>1043</v>
      </c>
      <c r="D50" s="168" t="s">
        <v>1044</v>
      </c>
      <c r="E50" s="168" t="s">
        <v>134</v>
      </c>
      <c r="F50" s="169">
        <v>1</v>
      </c>
      <c r="G50" s="170"/>
      <c r="H50" s="170"/>
      <c r="I50" s="170">
        <f t="shared" si="4"/>
        <v>0</v>
      </c>
      <c r="J50" s="168">
        <f t="shared" si="5"/>
        <v>356</v>
      </c>
      <c r="K50" s="1">
        <f t="shared" si="6"/>
        <v>0</v>
      </c>
      <c r="L50" s="1">
        <f t="shared" si="7"/>
        <v>0</v>
      </c>
      <c r="M50" s="1"/>
      <c r="N50" s="1">
        <v>356</v>
      </c>
      <c r="O50" s="1"/>
      <c r="P50" s="160"/>
      <c r="Q50" s="173"/>
      <c r="R50" s="173"/>
      <c r="S50" s="149"/>
      <c r="V50" s="174"/>
      <c r="Z50">
        <v>0</v>
      </c>
    </row>
    <row r="51" spans="1:26" ht="24.95" customHeight="1" x14ac:dyDescent="0.25">
      <c r="A51" s="171"/>
      <c r="B51" s="168" t="s">
        <v>145</v>
      </c>
      <c r="C51" s="172" t="s">
        <v>1045</v>
      </c>
      <c r="D51" s="168" t="s">
        <v>1046</v>
      </c>
      <c r="E51" s="168" t="s">
        <v>134</v>
      </c>
      <c r="F51" s="169">
        <v>1</v>
      </c>
      <c r="G51" s="170"/>
      <c r="H51" s="170"/>
      <c r="I51" s="170">
        <f t="shared" si="4"/>
        <v>0</v>
      </c>
      <c r="J51" s="168">
        <f t="shared" si="5"/>
        <v>23.42</v>
      </c>
      <c r="K51" s="1">
        <f t="shared" si="6"/>
        <v>0</v>
      </c>
      <c r="L51" s="1">
        <f t="shared" si="7"/>
        <v>0</v>
      </c>
      <c r="M51" s="1"/>
      <c r="N51" s="1">
        <v>23.42</v>
      </c>
      <c r="O51" s="1"/>
      <c r="P51" s="160"/>
      <c r="Q51" s="173"/>
      <c r="R51" s="173"/>
      <c r="S51" s="149"/>
      <c r="V51" s="174"/>
      <c r="Z51">
        <v>0</v>
      </c>
    </row>
    <row r="52" spans="1:26" ht="24.95" customHeight="1" x14ac:dyDescent="0.25">
      <c r="A52" s="171"/>
      <c r="B52" s="168" t="s">
        <v>145</v>
      </c>
      <c r="C52" s="172" t="s">
        <v>1047</v>
      </c>
      <c r="D52" s="168" t="s">
        <v>1048</v>
      </c>
      <c r="E52" s="168" t="s">
        <v>134</v>
      </c>
      <c r="F52" s="169">
        <v>1</v>
      </c>
      <c r="G52" s="170"/>
      <c r="H52" s="170"/>
      <c r="I52" s="170">
        <f t="shared" si="4"/>
        <v>0</v>
      </c>
      <c r="J52" s="168">
        <f t="shared" si="5"/>
        <v>56.33</v>
      </c>
      <c r="K52" s="1">
        <f t="shared" si="6"/>
        <v>0</v>
      </c>
      <c r="L52" s="1">
        <f t="shared" si="7"/>
        <v>0</v>
      </c>
      <c r="M52" s="1"/>
      <c r="N52" s="1">
        <v>56.33</v>
      </c>
      <c r="O52" s="1"/>
      <c r="P52" s="160"/>
      <c r="Q52" s="173"/>
      <c r="R52" s="173"/>
      <c r="S52" s="149"/>
      <c r="V52" s="174"/>
      <c r="Z52">
        <v>0</v>
      </c>
    </row>
    <row r="53" spans="1:26" x14ac:dyDescent="0.25">
      <c r="A53" s="149"/>
      <c r="B53" s="149"/>
      <c r="C53" s="149"/>
      <c r="D53" s="149" t="s">
        <v>440</v>
      </c>
      <c r="E53" s="149"/>
      <c r="F53" s="167"/>
      <c r="G53" s="152"/>
      <c r="H53" s="152">
        <f>ROUND((SUM(M37:M52))/1,2)</f>
        <v>0</v>
      </c>
      <c r="I53" s="152">
        <f>ROUND((SUM(I37:I52))/1,2)</f>
        <v>0</v>
      </c>
      <c r="J53" s="149"/>
      <c r="K53" s="149"/>
      <c r="L53" s="149">
        <f>ROUND((SUM(L37:L52))/1,2)</f>
        <v>0</v>
      </c>
      <c r="M53" s="149">
        <f>ROUND((SUM(M37:M52))/1,2)</f>
        <v>0</v>
      </c>
      <c r="N53" s="149"/>
      <c r="O53" s="149"/>
      <c r="P53" s="175">
        <f>ROUND((SUM(P37:P52))/1,2)</f>
        <v>0.32</v>
      </c>
      <c r="Q53" s="146"/>
      <c r="R53" s="146"/>
      <c r="S53" s="175">
        <f>ROUND((SUM(S37:S52))/1,2)</f>
        <v>0.32</v>
      </c>
      <c r="T53" s="146"/>
      <c r="U53" s="146"/>
      <c r="V53" s="146"/>
      <c r="W53" s="146"/>
      <c r="X53" s="146"/>
      <c r="Y53" s="146"/>
      <c r="Z53" s="146"/>
    </row>
    <row r="54" spans="1:26" x14ac:dyDescent="0.25">
      <c r="A54" s="1"/>
      <c r="B54" s="1"/>
      <c r="C54" s="1"/>
      <c r="D54" s="1"/>
      <c r="E54" s="1"/>
      <c r="F54" s="160"/>
      <c r="G54" s="142"/>
      <c r="H54" s="142"/>
      <c r="I54" s="142"/>
      <c r="J54" s="1"/>
      <c r="K54" s="1"/>
      <c r="L54" s="1"/>
      <c r="M54" s="1"/>
      <c r="N54" s="1"/>
      <c r="O54" s="1"/>
      <c r="P54" s="1"/>
      <c r="S54" s="1"/>
    </row>
    <row r="55" spans="1:26" x14ac:dyDescent="0.25">
      <c r="A55" s="149"/>
      <c r="B55" s="149"/>
      <c r="C55" s="149"/>
      <c r="D55" s="149" t="s">
        <v>76</v>
      </c>
      <c r="E55" s="149"/>
      <c r="F55" s="167"/>
      <c r="G55" s="150"/>
      <c r="H55" s="150"/>
      <c r="I55" s="150"/>
      <c r="J55" s="149"/>
      <c r="K55" s="149"/>
      <c r="L55" s="149"/>
      <c r="M55" s="149"/>
      <c r="N55" s="149"/>
      <c r="O55" s="149"/>
      <c r="P55" s="149"/>
      <c r="Q55" s="146"/>
      <c r="R55" s="146"/>
      <c r="S55" s="149"/>
      <c r="T55" s="146"/>
      <c r="U55" s="146"/>
      <c r="V55" s="146"/>
      <c r="W55" s="146"/>
      <c r="X55" s="146"/>
      <c r="Y55" s="146"/>
      <c r="Z55" s="146"/>
    </row>
    <row r="56" spans="1:26" ht="24.95" customHeight="1" x14ac:dyDescent="0.25">
      <c r="A56" s="171"/>
      <c r="B56" s="168" t="s">
        <v>175</v>
      </c>
      <c r="C56" s="172" t="s">
        <v>182</v>
      </c>
      <c r="D56" s="168" t="s">
        <v>183</v>
      </c>
      <c r="E56" s="168" t="s">
        <v>120</v>
      </c>
      <c r="F56" s="169">
        <v>12.548999999999999</v>
      </c>
      <c r="G56" s="170"/>
      <c r="H56" s="170"/>
      <c r="I56" s="170">
        <f t="shared" ref="I56:I64" si="8">ROUND(F56*(G56+H56),2)</f>
        <v>0</v>
      </c>
      <c r="J56" s="168">
        <f t="shared" ref="J56:J64" si="9">ROUND(F56*(N56),2)</f>
        <v>154.72999999999999</v>
      </c>
      <c r="K56" s="1">
        <f t="shared" ref="K56:K64" si="10">ROUND(F56*(O56),2)</f>
        <v>0</v>
      </c>
      <c r="L56" s="1">
        <f t="shared" ref="L56:L64" si="11">ROUND(F56*(G56),2)</f>
        <v>0</v>
      </c>
      <c r="M56" s="1"/>
      <c r="N56" s="1">
        <v>12.33</v>
      </c>
      <c r="O56" s="1"/>
      <c r="P56" s="160"/>
      <c r="Q56" s="173"/>
      <c r="R56" s="173"/>
      <c r="S56" s="149"/>
      <c r="V56" s="174"/>
      <c r="Z56">
        <v>0</v>
      </c>
    </row>
    <row r="57" spans="1:26" ht="24.95" customHeight="1" x14ac:dyDescent="0.25">
      <c r="A57" s="171"/>
      <c r="B57" s="168" t="s">
        <v>175</v>
      </c>
      <c r="C57" s="172" t="s">
        <v>184</v>
      </c>
      <c r="D57" s="168" t="s">
        <v>185</v>
      </c>
      <c r="E57" s="168" t="s">
        <v>120</v>
      </c>
      <c r="F57" s="169">
        <v>12.548999999999999</v>
      </c>
      <c r="G57" s="170"/>
      <c r="H57" s="170"/>
      <c r="I57" s="170">
        <f t="shared" si="8"/>
        <v>0</v>
      </c>
      <c r="J57" s="168">
        <f t="shared" si="9"/>
        <v>4.8899999999999997</v>
      </c>
      <c r="K57" s="1">
        <f t="shared" si="10"/>
        <v>0</v>
      </c>
      <c r="L57" s="1">
        <f t="shared" si="11"/>
        <v>0</v>
      </c>
      <c r="M57" s="1"/>
      <c r="N57" s="1">
        <v>0.39</v>
      </c>
      <c r="O57" s="1"/>
      <c r="P57" s="160"/>
      <c r="Q57" s="173"/>
      <c r="R57" s="173"/>
      <c r="S57" s="149"/>
      <c r="V57" s="174"/>
      <c r="Z57">
        <v>0</v>
      </c>
    </row>
    <row r="58" spans="1:26" ht="24.95" customHeight="1" x14ac:dyDescent="0.25">
      <c r="A58" s="171"/>
      <c r="B58" s="168" t="s">
        <v>175</v>
      </c>
      <c r="C58" s="172" t="s">
        <v>186</v>
      </c>
      <c r="D58" s="168" t="s">
        <v>187</v>
      </c>
      <c r="E58" s="168" t="s">
        <v>120</v>
      </c>
      <c r="F58" s="169">
        <v>12.548999999999999</v>
      </c>
      <c r="G58" s="170"/>
      <c r="H58" s="170"/>
      <c r="I58" s="170">
        <f t="shared" si="8"/>
        <v>0</v>
      </c>
      <c r="J58" s="168">
        <f t="shared" si="9"/>
        <v>119.59</v>
      </c>
      <c r="K58" s="1">
        <f t="shared" si="10"/>
        <v>0</v>
      </c>
      <c r="L58" s="1">
        <f t="shared" si="11"/>
        <v>0</v>
      </c>
      <c r="M58" s="1"/>
      <c r="N58" s="1">
        <v>9.5299999999999994</v>
      </c>
      <c r="O58" s="1"/>
      <c r="P58" s="160"/>
      <c r="Q58" s="173"/>
      <c r="R58" s="173"/>
      <c r="S58" s="149"/>
      <c r="V58" s="174"/>
      <c r="Z58">
        <v>0</v>
      </c>
    </row>
    <row r="59" spans="1:26" ht="24.95" customHeight="1" x14ac:dyDescent="0.25">
      <c r="A59" s="171"/>
      <c r="B59" s="168" t="s">
        <v>175</v>
      </c>
      <c r="C59" s="172" t="s">
        <v>190</v>
      </c>
      <c r="D59" s="168" t="s">
        <v>191</v>
      </c>
      <c r="E59" s="168" t="s">
        <v>120</v>
      </c>
      <c r="F59" s="169">
        <v>12.548999999999999</v>
      </c>
      <c r="G59" s="170"/>
      <c r="H59" s="170"/>
      <c r="I59" s="170">
        <f t="shared" si="8"/>
        <v>0</v>
      </c>
      <c r="J59" s="168">
        <f t="shared" si="9"/>
        <v>564.71</v>
      </c>
      <c r="K59" s="1">
        <f t="shared" si="10"/>
        <v>0</v>
      </c>
      <c r="L59" s="1">
        <f t="shared" si="11"/>
        <v>0</v>
      </c>
      <c r="M59" s="1"/>
      <c r="N59" s="1">
        <v>45</v>
      </c>
      <c r="O59" s="1"/>
      <c r="P59" s="160"/>
      <c r="Q59" s="173"/>
      <c r="R59" s="173"/>
      <c r="S59" s="149"/>
      <c r="V59" s="174"/>
      <c r="Z59">
        <v>0</v>
      </c>
    </row>
    <row r="60" spans="1:26" ht="24.95" customHeight="1" x14ac:dyDescent="0.25">
      <c r="A60" s="171"/>
      <c r="B60" s="168" t="s">
        <v>121</v>
      </c>
      <c r="C60" s="172" t="s">
        <v>1010</v>
      </c>
      <c r="D60" s="168" t="s">
        <v>1011</v>
      </c>
      <c r="E60" s="168" t="s">
        <v>200</v>
      </c>
      <c r="F60" s="169">
        <v>14.6</v>
      </c>
      <c r="G60" s="170"/>
      <c r="H60" s="170"/>
      <c r="I60" s="170">
        <f t="shared" si="8"/>
        <v>0</v>
      </c>
      <c r="J60" s="168">
        <f t="shared" si="9"/>
        <v>134.61000000000001</v>
      </c>
      <c r="K60" s="1">
        <f t="shared" si="10"/>
        <v>0</v>
      </c>
      <c r="L60" s="1">
        <f t="shared" si="11"/>
        <v>0</v>
      </c>
      <c r="M60" s="1"/>
      <c r="N60" s="1">
        <v>9.2200000000000006</v>
      </c>
      <c r="O60" s="1"/>
      <c r="P60" s="167">
        <v>1.7000000000000001E-4</v>
      </c>
      <c r="Q60" s="173"/>
      <c r="R60" s="173">
        <v>1.7000000000000001E-4</v>
      </c>
      <c r="S60" s="149">
        <f>ROUND(F60*(R60),3)</f>
        <v>2E-3</v>
      </c>
      <c r="V60" s="174"/>
      <c r="Z60">
        <v>0</v>
      </c>
    </row>
    <row r="61" spans="1:26" ht="24.95" customHeight="1" x14ac:dyDescent="0.25">
      <c r="A61" s="171"/>
      <c r="B61" s="168" t="s">
        <v>142</v>
      </c>
      <c r="C61" s="172" t="s">
        <v>1012</v>
      </c>
      <c r="D61" s="168" t="s">
        <v>1013</v>
      </c>
      <c r="E61" s="168" t="s">
        <v>134</v>
      </c>
      <c r="F61" s="169">
        <v>4</v>
      </c>
      <c r="G61" s="170"/>
      <c r="H61" s="170"/>
      <c r="I61" s="170">
        <f t="shared" si="8"/>
        <v>0</v>
      </c>
      <c r="J61" s="168">
        <f t="shared" si="9"/>
        <v>0.8</v>
      </c>
      <c r="K61" s="1">
        <f t="shared" si="10"/>
        <v>0</v>
      </c>
      <c r="L61" s="1">
        <f t="shared" si="11"/>
        <v>0</v>
      </c>
      <c r="M61" s="1"/>
      <c r="N61" s="1">
        <v>0.2</v>
      </c>
      <c r="O61" s="1"/>
      <c r="P61" s="160"/>
      <c r="Q61" s="173"/>
      <c r="R61" s="173"/>
      <c r="S61" s="149"/>
      <c r="V61" s="174"/>
      <c r="Z61">
        <v>0</v>
      </c>
    </row>
    <row r="62" spans="1:26" ht="24.95" customHeight="1" x14ac:dyDescent="0.25">
      <c r="A62" s="171"/>
      <c r="B62" s="168" t="s">
        <v>142</v>
      </c>
      <c r="C62" s="172" t="s">
        <v>1014</v>
      </c>
      <c r="D62" s="168" t="s">
        <v>1015</v>
      </c>
      <c r="E62" s="168" t="s">
        <v>134</v>
      </c>
      <c r="F62" s="169">
        <v>4</v>
      </c>
      <c r="G62" s="170"/>
      <c r="H62" s="170"/>
      <c r="I62" s="170">
        <f t="shared" si="8"/>
        <v>0</v>
      </c>
      <c r="J62" s="168">
        <f t="shared" si="9"/>
        <v>5.76</v>
      </c>
      <c r="K62" s="1">
        <f t="shared" si="10"/>
        <v>0</v>
      </c>
      <c r="L62" s="1">
        <f t="shared" si="11"/>
        <v>0</v>
      </c>
      <c r="M62" s="1"/>
      <c r="N62" s="1">
        <v>1.44</v>
      </c>
      <c r="O62" s="1"/>
      <c r="P62" s="160"/>
      <c r="Q62" s="173"/>
      <c r="R62" s="173"/>
      <c r="S62" s="149"/>
      <c r="V62" s="174"/>
      <c r="Z62">
        <v>0</v>
      </c>
    </row>
    <row r="63" spans="1:26" ht="24.95" customHeight="1" x14ac:dyDescent="0.25">
      <c r="A63" s="171"/>
      <c r="B63" s="168" t="s">
        <v>145</v>
      </c>
      <c r="C63" s="172" t="s">
        <v>955</v>
      </c>
      <c r="D63" s="168" t="s">
        <v>956</v>
      </c>
      <c r="E63" s="168" t="s">
        <v>134</v>
      </c>
      <c r="F63" s="169">
        <v>4</v>
      </c>
      <c r="G63" s="170"/>
      <c r="H63" s="170"/>
      <c r="I63" s="170">
        <f t="shared" si="8"/>
        <v>0</v>
      </c>
      <c r="J63" s="168">
        <f t="shared" si="9"/>
        <v>237.28</v>
      </c>
      <c r="K63" s="1">
        <f t="shared" si="10"/>
        <v>0</v>
      </c>
      <c r="L63" s="1">
        <f t="shared" si="11"/>
        <v>0</v>
      </c>
      <c r="M63" s="1"/>
      <c r="N63" s="1">
        <v>59.32</v>
      </c>
      <c r="O63" s="1"/>
      <c r="P63" s="160"/>
      <c r="Q63" s="173"/>
      <c r="R63" s="173"/>
      <c r="S63" s="149"/>
      <c r="V63" s="174"/>
      <c r="Z63">
        <v>0</v>
      </c>
    </row>
    <row r="64" spans="1:26" ht="24.95" customHeight="1" x14ac:dyDescent="0.25">
      <c r="A64" s="171"/>
      <c r="B64" s="168" t="s">
        <v>145</v>
      </c>
      <c r="C64" s="172" t="s">
        <v>1016</v>
      </c>
      <c r="D64" s="168" t="s">
        <v>1049</v>
      </c>
      <c r="E64" s="168" t="s">
        <v>134</v>
      </c>
      <c r="F64" s="169">
        <v>4</v>
      </c>
      <c r="G64" s="170"/>
      <c r="H64" s="170"/>
      <c r="I64" s="170">
        <f t="shared" si="8"/>
        <v>0</v>
      </c>
      <c r="J64" s="168">
        <f t="shared" si="9"/>
        <v>65.56</v>
      </c>
      <c r="K64" s="1">
        <f t="shared" si="10"/>
        <v>0</v>
      </c>
      <c r="L64" s="1">
        <f t="shared" si="11"/>
        <v>0</v>
      </c>
      <c r="M64" s="1"/>
      <c r="N64" s="1">
        <v>16.39</v>
      </c>
      <c r="O64" s="1"/>
      <c r="P64" s="160"/>
      <c r="Q64" s="173"/>
      <c r="R64" s="173"/>
      <c r="S64" s="149"/>
      <c r="V64" s="174"/>
      <c r="Z64">
        <v>0</v>
      </c>
    </row>
    <row r="65" spans="1:26" x14ac:dyDescent="0.25">
      <c r="A65" s="149"/>
      <c r="B65" s="149"/>
      <c r="C65" s="149"/>
      <c r="D65" s="149" t="s">
        <v>76</v>
      </c>
      <c r="E65" s="149"/>
      <c r="F65" s="167"/>
      <c r="G65" s="152"/>
      <c r="H65" s="152">
        <f>ROUND((SUM(M55:M64))/1,2)</f>
        <v>0</v>
      </c>
      <c r="I65" s="152">
        <f>ROUND((SUM(I55:I64))/1,2)</f>
        <v>0</v>
      </c>
      <c r="J65" s="149"/>
      <c r="K65" s="149"/>
      <c r="L65" s="149">
        <f>ROUND((SUM(L55:L64))/1,2)</f>
        <v>0</v>
      </c>
      <c r="M65" s="149">
        <f>ROUND((SUM(M55:M64))/1,2)</f>
        <v>0</v>
      </c>
      <c r="N65" s="149"/>
      <c r="O65" s="149"/>
      <c r="P65" s="175">
        <f>ROUND((SUM(P55:P64))/1,2)</f>
        <v>0</v>
      </c>
      <c r="Q65" s="146"/>
      <c r="R65" s="146"/>
      <c r="S65" s="175">
        <f>ROUND((SUM(S55:S64))/1,2)</f>
        <v>0</v>
      </c>
      <c r="T65" s="146"/>
      <c r="U65" s="146"/>
      <c r="V65" s="146"/>
      <c r="W65" s="146"/>
      <c r="X65" s="146"/>
      <c r="Y65" s="146"/>
      <c r="Z65" s="146"/>
    </row>
    <row r="66" spans="1:26" x14ac:dyDescent="0.25">
      <c r="A66" s="1"/>
      <c r="B66" s="1"/>
      <c r="C66" s="1"/>
      <c r="D66" s="1"/>
      <c r="E66" s="1"/>
      <c r="F66" s="160"/>
      <c r="G66" s="142"/>
      <c r="H66" s="142"/>
      <c r="I66" s="142"/>
      <c r="J66" s="1"/>
      <c r="K66" s="1"/>
      <c r="L66" s="1"/>
      <c r="M66" s="1"/>
      <c r="N66" s="1"/>
      <c r="O66" s="1"/>
      <c r="P66" s="1"/>
      <c r="S66" s="1"/>
    </row>
    <row r="67" spans="1:26" x14ac:dyDescent="0.25">
      <c r="A67" s="149"/>
      <c r="B67" s="149"/>
      <c r="C67" s="149"/>
      <c r="D67" s="2" t="s">
        <v>70</v>
      </c>
      <c r="E67" s="149"/>
      <c r="F67" s="167"/>
      <c r="G67" s="152"/>
      <c r="H67" s="152">
        <f>ROUND((SUM(M9:M66))/2,2)</f>
        <v>0</v>
      </c>
      <c r="I67" s="152">
        <f>ROUND((SUM(I9:I66))/2,2)</f>
        <v>0</v>
      </c>
      <c r="J67" s="150"/>
      <c r="K67" s="149"/>
      <c r="L67" s="150">
        <f>ROUND((SUM(L9:L66))/2,2)</f>
        <v>0</v>
      </c>
      <c r="M67" s="150">
        <f>ROUND((SUM(M9:M66))/2,2)</f>
        <v>0</v>
      </c>
      <c r="N67" s="149"/>
      <c r="O67" s="149"/>
      <c r="P67" s="175">
        <f>ROUND((SUM(P9:P66))/2,2)</f>
        <v>2.38</v>
      </c>
      <c r="S67" s="175">
        <f>ROUND((SUM(S9:S66))/2,2)</f>
        <v>10.57</v>
      </c>
    </row>
    <row r="68" spans="1:26" x14ac:dyDescent="0.25">
      <c r="A68" s="1"/>
      <c r="B68" s="1"/>
      <c r="C68" s="1"/>
      <c r="D68" s="1"/>
      <c r="E68" s="1"/>
      <c r="F68" s="160"/>
      <c r="G68" s="142"/>
      <c r="H68" s="142"/>
      <c r="I68" s="142"/>
      <c r="J68" s="1"/>
      <c r="K68" s="1"/>
      <c r="L68" s="1"/>
      <c r="M68" s="1"/>
      <c r="N68" s="1"/>
      <c r="O68" s="1"/>
      <c r="P68" s="1"/>
      <c r="S68" s="1"/>
    </row>
    <row r="69" spans="1:26" x14ac:dyDescent="0.25">
      <c r="A69" s="149"/>
      <c r="B69" s="149"/>
      <c r="C69" s="149"/>
      <c r="D69" s="2" t="s">
        <v>77</v>
      </c>
      <c r="E69" s="149"/>
      <c r="F69" s="167"/>
      <c r="G69" s="150"/>
      <c r="H69" s="150"/>
      <c r="I69" s="150"/>
      <c r="J69" s="149"/>
      <c r="K69" s="149"/>
      <c r="L69" s="149"/>
      <c r="M69" s="149"/>
      <c r="N69" s="149"/>
      <c r="O69" s="149"/>
      <c r="P69" s="149"/>
      <c r="Q69" s="146"/>
      <c r="R69" s="146"/>
      <c r="S69" s="149"/>
      <c r="T69" s="146"/>
      <c r="U69" s="146"/>
      <c r="V69" s="146"/>
      <c r="W69" s="146"/>
      <c r="X69" s="146"/>
      <c r="Y69" s="146"/>
      <c r="Z69" s="146"/>
    </row>
    <row r="70" spans="1:26" x14ac:dyDescent="0.25">
      <c r="A70" s="149"/>
      <c r="B70" s="149"/>
      <c r="C70" s="149"/>
      <c r="D70" s="149" t="s">
        <v>443</v>
      </c>
      <c r="E70" s="149"/>
      <c r="F70" s="167"/>
      <c r="G70" s="150"/>
      <c r="H70" s="150"/>
      <c r="I70" s="150"/>
      <c r="J70" s="149"/>
      <c r="K70" s="149"/>
      <c r="L70" s="149"/>
      <c r="M70" s="149"/>
      <c r="N70" s="149"/>
      <c r="O70" s="149"/>
      <c r="P70" s="149"/>
      <c r="Q70" s="146"/>
      <c r="R70" s="146"/>
      <c r="S70" s="149"/>
      <c r="T70" s="146"/>
      <c r="U70" s="146"/>
      <c r="V70" s="146"/>
      <c r="W70" s="146"/>
      <c r="X70" s="146"/>
      <c r="Y70" s="146"/>
      <c r="Z70" s="146"/>
    </row>
    <row r="71" spans="1:26" ht="24.95" customHeight="1" x14ac:dyDescent="0.25">
      <c r="A71" s="171"/>
      <c r="B71" s="168" t="s">
        <v>555</v>
      </c>
      <c r="C71" s="172" t="s">
        <v>1050</v>
      </c>
      <c r="D71" s="168" t="s">
        <v>1051</v>
      </c>
      <c r="E71" s="168" t="s">
        <v>134</v>
      </c>
      <c r="F71" s="169">
        <v>1</v>
      </c>
      <c r="G71" s="170"/>
      <c r="H71" s="170"/>
      <c r="I71" s="170">
        <f t="shared" ref="I71:I81" si="12">ROUND(F71*(G71+H71),2)</f>
        <v>0</v>
      </c>
      <c r="J71" s="168">
        <f t="shared" ref="J71:J81" si="13">ROUND(F71*(N71),2)</f>
        <v>34.44</v>
      </c>
      <c r="K71" s="1">
        <f t="shared" ref="K71:K81" si="14">ROUND(F71*(O71),2)</f>
        <v>0</v>
      </c>
      <c r="L71" s="1">
        <f t="shared" ref="L71:L80" si="15">ROUND(F71*(G71),2)</f>
        <v>0</v>
      </c>
      <c r="M71" s="1"/>
      <c r="N71" s="1">
        <v>34.44</v>
      </c>
      <c r="O71" s="1"/>
      <c r="P71" s="167">
        <v>6.7299999999999999E-3</v>
      </c>
      <c r="Q71" s="173"/>
      <c r="R71" s="173">
        <v>6.7299999999999999E-3</v>
      </c>
      <c r="S71" s="149">
        <f>ROUND(F71*(R71),3)</f>
        <v>7.0000000000000001E-3</v>
      </c>
      <c r="V71" s="174"/>
      <c r="Z71">
        <v>0</v>
      </c>
    </row>
    <row r="72" spans="1:26" ht="24.95" customHeight="1" x14ac:dyDescent="0.25">
      <c r="A72" s="171"/>
      <c r="B72" s="168" t="s">
        <v>555</v>
      </c>
      <c r="C72" s="172" t="s">
        <v>570</v>
      </c>
      <c r="D72" s="168" t="s">
        <v>571</v>
      </c>
      <c r="E72" s="168" t="s">
        <v>200</v>
      </c>
      <c r="F72" s="169">
        <v>9.6999999999999993</v>
      </c>
      <c r="G72" s="170"/>
      <c r="H72" s="170"/>
      <c r="I72" s="170">
        <f t="shared" si="12"/>
        <v>0</v>
      </c>
      <c r="J72" s="168">
        <f t="shared" si="13"/>
        <v>13.87</v>
      </c>
      <c r="K72" s="1">
        <f t="shared" si="14"/>
        <v>0</v>
      </c>
      <c r="L72" s="1">
        <f t="shared" si="15"/>
        <v>0</v>
      </c>
      <c r="M72" s="1"/>
      <c r="N72" s="1">
        <v>1.43</v>
      </c>
      <c r="O72" s="1"/>
      <c r="P72" s="167">
        <v>1.7999999999999998E-4</v>
      </c>
      <c r="Q72" s="173"/>
      <c r="R72" s="173">
        <v>1.7999999999999998E-4</v>
      </c>
      <c r="S72" s="149">
        <f>ROUND(F72*(R72),3)</f>
        <v>2E-3</v>
      </c>
      <c r="V72" s="174"/>
      <c r="Z72">
        <v>0</v>
      </c>
    </row>
    <row r="73" spans="1:26" ht="24.95" customHeight="1" x14ac:dyDescent="0.25">
      <c r="A73" s="171"/>
      <c r="B73" s="168" t="s">
        <v>142</v>
      </c>
      <c r="C73" s="172" t="s">
        <v>582</v>
      </c>
      <c r="D73" s="168" t="s">
        <v>583</v>
      </c>
      <c r="E73" s="168" t="s">
        <v>134</v>
      </c>
      <c r="F73" s="169">
        <v>2</v>
      </c>
      <c r="G73" s="170"/>
      <c r="H73" s="170"/>
      <c r="I73" s="170">
        <f t="shared" si="12"/>
        <v>0</v>
      </c>
      <c r="J73" s="168">
        <f t="shared" si="13"/>
        <v>2.92</v>
      </c>
      <c r="K73" s="1">
        <f t="shared" si="14"/>
        <v>0</v>
      </c>
      <c r="L73" s="1">
        <f t="shared" si="15"/>
        <v>0</v>
      </c>
      <c r="M73" s="1"/>
      <c r="N73" s="1">
        <v>1.46</v>
      </c>
      <c r="O73" s="1"/>
      <c r="P73" s="160"/>
      <c r="Q73" s="173"/>
      <c r="R73" s="173"/>
      <c r="S73" s="149"/>
      <c r="V73" s="174"/>
      <c r="Z73">
        <v>0</v>
      </c>
    </row>
    <row r="74" spans="1:26" ht="24.95" customHeight="1" x14ac:dyDescent="0.25">
      <c r="A74" s="171"/>
      <c r="B74" s="168" t="s">
        <v>142</v>
      </c>
      <c r="C74" s="172" t="s">
        <v>1052</v>
      </c>
      <c r="D74" s="168" t="s">
        <v>1053</v>
      </c>
      <c r="E74" s="168" t="s">
        <v>134</v>
      </c>
      <c r="F74" s="169">
        <v>1</v>
      </c>
      <c r="G74" s="170"/>
      <c r="H74" s="170"/>
      <c r="I74" s="170">
        <f t="shared" si="12"/>
        <v>0</v>
      </c>
      <c r="J74" s="168">
        <f t="shared" si="13"/>
        <v>3.78</v>
      </c>
      <c r="K74" s="1">
        <f t="shared" si="14"/>
        <v>0</v>
      </c>
      <c r="L74" s="1">
        <f t="shared" si="15"/>
        <v>0</v>
      </c>
      <c r="M74" s="1"/>
      <c r="N74" s="1">
        <v>3.7800000000000002</v>
      </c>
      <c r="O74" s="1"/>
      <c r="P74" s="160"/>
      <c r="Q74" s="173"/>
      <c r="R74" s="173"/>
      <c r="S74" s="149"/>
      <c r="V74" s="174"/>
      <c r="Z74">
        <v>0</v>
      </c>
    </row>
    <row r="75" spans="1:26" ht="24.95" customHeight="1" x14ac:dyDescent="0.25">
      <c r="A75" s="171"/>
      <c r="B75" s="168" t="s">
        <v>142</v>
      </c>
      <c r="C75" s="172" t="s">
        <v>1054</v>
      </c>
      <c r="D75" s="168" t="s">
        <v>1055</v>
      </c>
      <c r="E75" s="168" t="s">
        <v>134</v>
      </c>
      <c r="F75" s="169">
        <v>1</v>
      </c>
      <c r="G75" s="170"/>
      <c r="H75" s="170"/>
      <c r="I75" s="170">
        <f t="shared" si="12"/>
        <v>0</v>
      </c>
      <c r="J75" s="168">
        <f t="shared" si="13"/>
        <v>3.78</v>
      </c>
      <c r="K75" s="1">
        <f t="shared" si="14"/>
        <v>0</v>
      </c>
      <c r="L75" s="1">
        <f t="shared" si="15"/>
        <v>0</v>
      </c>
      <c r="M75" s="1"/>
      <c r="N75" s="1">
        <v>3.7800000000000002</v>
      </c>
      <c r="O75" s="1"/>
      <c r="P75" s="160"/>
      <c r="Q75" s="173"/>
      <c r="R75" s="173"/>
      <c r="S75" s="149"/>
      <c r="V75" s="174"/>
      <c r="Z75">
        <v>0</v>
      </c>
    </row>
    <row r="76" spans="1:26" ht="24.95" customHeight="1" x14ac:dyDescent="0.25">
      <c r="A76" s="171"/>
      <c r="B76" s="168" t="s">
        <v>142</v>
      </c>
      <c r="C76" s="172" t="s">
        <v>1056</v>
      </c>
      <c r="D76" s="168" t="s">
        <v>1057</v>
      </c>
      <c r="E76" s="168" t="s">
        <v>134</v>
      </c>
      <c r="F76" s="169">
        <v>1</v>
      </c>
      <c r="G76" s="170"/>
      <c r="H76" s="170"/>
      <c r="I76" s="170">
        <f t="shared" si="12"/>
        <v>0</v>
      </c>
      <c r="J76" s="168">
        <f t="shared" si="13"/>
        <v>4.18</v>
      </c>
      <c r="K76" s="1">
        <f t="shared" si="14"/>
        <v>0</v>
      </c>
      <c r="L76" s="1">
        <f t="shared" si="15"/>
        <v>0</v>
      </c>
      <c r="M76" s="1"/>
      <c r="N76" s="1">
        <v>4.18</v>
      </c>
      <c r="O76" s="1"/>
      <c r="P76" s="160"/>
      <c r="Q76" s="173"/>
      <c r="R76" s="173"/>
      <c r="S76" s="149"/>
      <c r="V76" s="174"/>
      <c r="Z76">
        <v>0</v>
      </c>
    </row>
    <row r="77" spans="1:26" ht="35.1" customHeight="1" x14ac:dyDescent="0.25">
      <c r="A77" s="171"/>
      <c r="B77" s="168" t="s">
        <v>145</v>
      </c>
      <c r="C77" s="172" t="s">
        <v>604</v>
      </c>
      <c r="D77" s="168" t="s">
        <v>605</v>
      </c>
      <c r="E77" s="168" t="s">
        <v>134</v>
      </c>
      <c r="F77" s="169">
        <v>2</v>
      </c>
      <c r="G77" s="170"/>
      <c r="H77" s="170"/>
      <c r="I77" s="170">
        <f t="shared" si="12"/>
        <v>0</v>
      </c>
      <c r="J77" s="168">
        <f t="shared" si="13"/>
        <v>8.14</v>
      </c>
      <c r="K77" s="1">
        <f t="shared" si="14"/>
        <v>0</v>
      </c>
      <c r="L77" s="1">
        <f t="shared" si="15"/>
        <v>0</v>
      </c>
      <c r="M77" s="1"/>
      <c r="N77" s="1">
        <v>4.07</v>
      </c>
      <c r="O77" s="1"/>
      <c r="P77" s="160"/>
      <c r="Q77" s="173"/>
      <c r="R77" s="173"/>
      <c r="S77" s="149"/>
      <c r="V77" s="174"/>
      <c r="Z77">
        <v>0</v>
      </c>
    </row>
    <row r="78" spans="1:26" ht="24.95" customHeight="1" x14ac:dyDescent="0.25">
      <c r="A78" s="171"/>
      <c r="B78" s="168" t="s">
        <v>145</v>
      </c>
      <c r="C78" s="172" t="s">
        <v>1058</v>
      </c>
      <c r="D78" s="168" t="s">
        <v>1059</v>
      </c>
      <c r="E78" s="168" t="s">
        <v>134</v>
      </c>
      <c r="F78" s="169">
        <v>1</v>
      </c>
      <c r="G78" s="170"/>
      <c r="H78" s="170"/>
      <c r="I78" s="170">
        <f t="shared" si="12"/>
        <v>0</v>
      </c>
      <c r="J78" s="168">
        <f t="shared" si="13"/>
        <v>152</v>
      </c>
      <c r="K78" s="1">
        <f t="shared" si="14"/>
        <v>0</v>
      </c>
      <c r="L78" s="1">
        <f t="shared" si="15"/>
        <v>0</v>
      </c>
      <c r="M78" s="1"/>
      <c r="N78" s="1">
        <v>152</v>
      </c>
      <c r="O78" s="1"/>
      <c r="P78" s="160"/>
      <c r="Q78" s="173"/>
      <c r="R78" s="173"/>
      <c r="S78" s="149"/>
      <c r="V78" s="174"/>
      <c r="Z78">
        <v>0</v>
      </c>
    </row>
    <row r="79" spans="1:26" ht="24.95" customHeight="1" x14ac:dyDescent="0.25">
      <c r="A79" s="171"/>
      <c r="B79" s="168" t="s">
        <v>145</v>
      </c>
      <c r="C79" s="172" t="s">
        <v>1060</v>
      </c>
      <c r="D79" s="168" t="s">
        <v>1061</v>
      </c>
      <c r="E79" s="168" t="s">
        <v>134</v>
      </c>
      <c r="F79" s="169">
        <v>1</v>
      </c>
      <c r="G79" s="170"/>
      <c r="H79" s="170"/>
      <c r="I79" s="170">
        <f t="shared" si="12"/>
        <v>0</v>
      </c>
      <c r="J79" s="168">
        <f t="shared" si="13"/>
        <v>12.08</v>
      </c>
      <c r="K79" s="1">
        <f t="shared" si="14"/>
        <v>0</v>
      </c>
      <c r="L79" s="1">
        <f t="shared" si="15"/>
        <v>0</v>
      </c>
      <c r="M79" s="1"/>
      <c r="N79" s="1">
        <v>12.08</v>
      </c>
      <c r="O79" s="1"/>
      <c r="P79" s="160"/>
      <c r="Q79" s="173"/>
      <c r="R79" s="173"/>
      <c r="S79" s="149"/>
      <c r="V79" s="174"/>
      <c r="Z79">
        <v>0</v>
      </c>
    </row>
    <row r="80" spans="1:26" ht="24.95" customHeight="1" x14ac:dyDescent="0.25">
      <c r="A80" s="171"/>
      <c r="B80" s="168" t="s">
        <v>145</v>
      </c>
      <c r="C80" s="172" t="s">
        <v>1062</v>
      </c>
      <c r="D80" s="168" t="s">
        <v>1063</v>
      </c>
      <c r="E80" s="168" t="s">
        <v>134</v>
      </c>
      <c r="F80" s="169">
        <v>1</v>
      </c>
      <c r="G80" s="170"/>
      <c r="H80" s="170"/>
      <c r="I80" s="170">
        <f t="shared" si="12"/>
        <v>0</v>
      </c>
      <c r="J80" s="168">
        <f t="shared" si="13"/>
        <v>8.7899999999999991</v>
      </c>
      <c r="K80" s="1">
        <f t="shared" si="14"/>
        <v>0</v>
      </c>
      <c r="L80" s="1">
        <f t="shared" si="15"/>
        <v>0</v>
      </c>
      <c r="M80" s="1"/>
      <c r="N80" s="1">
        <v>8.7899999999999991</v>
      </c>
      <c r="O80" s="1"/>
      <c r="P80" s="160"/>
      <c r="Q80" s="173"/>
      <c r="R80" s="173"/>
      <c r="S80" s="149"/>
      <c r="V80" s="174"/>
      <c r="Z80">
        <v>0</v>
      </c>
    </row>
    <row r="81" spans="1:26" ht="24.95" customHeight="1" x14ac:dyDescent="0.25">
      <c r="A81" s="171"/>
      <c r="B81" s="168" t="s">
        <v>907</v>
      </c>
      <c r="C81" s="172" t="s">
        <v>1064</v>
      </c>
      <c r="D81" s="168" t="s">
        <v>1065</v>
      </c>
      <c r="E81" s="168" t="s">
        <v>134</v>
      </c>
      <c r="F81" s="169">
        <v>1</v>
      </c>
      <c r="G81" s="170"/>
      <c r="H81" s="170"/>
      <c r="I81" s="170">
        <f t="shared" si="12"/>
        <v>0</v>
      </c>
      <c r="J81" s="168">
        <f t="shared" si="13"/>
        <v>6</v>
      </c>
      <c r="K81" s="1">
        <f t="shared" si="14"/>
        <v>0</v>
      </c>
      <c r="L81" s="1"/>
      <c r="M81" s="1">
        <f>ROUND(F81*(G81),2)</f>
        <v>0</v>
      </c>
      <c r="N81" s="1">
        <v>6</v>
      </c>
      <c r="O81" s="1"/>
      <c r="P81" s="160"/>
      <c r="Q81" s="173"/>
      <c r="R81" s="173"/>
      <c r="S81" s="149"/>
      <c r="V81" s="174"/>
      <c r="Z81">
        <v>0</v>
      </c>
    </row>
    <row r="82" spans="1:26" x14ac:dyDescent="0.25">
      <c r="A82" s="149"/>
      <c r="B82" s="149"/>
      <c r="C82" s="149"/>
      <c r="D82" s="149" t="s">
        <v>443</v>
      </c>
      <c r="E82" s="149"/>
      <c r="F82" s="167"/>
      <c r="G82" s="152"/>
      <c r="H82" s="152"/>
      <c r="I82" s="152">
        <f>ROUND((SUM(I70:I81))/1,2)</f>
        <v>0</v>
      </c>
      <c r="J82" s="149"/>
      <c r="K82" s="149"/>
      <c r="L82" s="149">
        <f>ROUND((SUM(L70:L81))/1,2)</f>
        <v>0</v>
      </c>
      <c r="M82" s="149">
        <f>ROUND((SUM(M70:M81))/1,2)</f>
        <v>0</v>
      </c>
      <c r="N82" s="149"/>
      <c r="O82" s="149"/>
      <c r="P82" s="175"/>
      <c r="S82" s="167">
        <f>ROUND((SUM(S70:S81))/1,2)</f>
        <v>0.01</v>
      </c>
      <c r="V82">
        <f>ROUND((SUM(V70:V81))/1,2)</f>
        <v>0</v>
      </c>
    </row>
    <row r="83" spans="1:26" x14ac:dyDescent="0.25">
      <c r="A83" s="1"/>
      <c r="B83" s="1"/>
      <c r="C83" s="1"/>
      <c r="D83" s="1"/>
      <c r="E83" s="1"/>
      <c r="F83" s="160"/>
      <c r="G83" s="142"/>
      <c r="H83" s="142"/>
      <c r="I83" s="142"/>
      <c r="J83" s="1"/>
      <c r="K83" s="1"/>
      <c r="L83" s="1"/>
      <c r="M83" s="1"/>
      <c r="N83" s="1"/>
      <c r="O83" s="1"/>
      <c r="P83" s="1"/>
      <c r="S83" s="1"/>
    </row>
    <row r="84" spans="1:26" x14ac:dyDescent="0.25">
      <c r="A84" s="149"/>
      <c r="B84" s="149"/>
      <c r="C84" s="149"/>
      <c r="D84" s="2" t="s">
        <v>77</v>
      </c>
      <c r="E84" s="149"/>
      <c r="F84" s="167"/>
      <c r="G84" s="152"/>
      <c r="H84" s="152">
        <f>ROUND((SUM(M69:M83))/2,2)</f>
        <v>0</v>
      </c>
      <c r="I84" s="152">
        <f>ROUND((SUM(I69:I83))/2,2)</f>
        <v>0</v>
      </c>
      <c r="J84" s="149"/>
      <c r="K84" s="149"/>
      <c r="L84" s="149">
        <f>ROUND((SUM(L69:L83))/2,2)</f>
        <v>0</v>
      </c>
      <c r="M84" s="149">
        <f>ROUND((SUM(M69:M83))/2,2)</f>
        <v>0</v>
      </c>
      <c r="N84" s="149"/>
      <c r="O84" s="149"/>
      <c r="P84" s="175"/>
      <c r="S84" s="175">
        <f>ROUND((SUM(S69:S83))/2,2)</f>
        <v>0.01</v>
      </c>
      <c r="V84">
        <f>ROUND((SUM(V69:V83))/2,2)</f>
        <v>0</v>
      </c>
    </row>
    <row r="85" spans="1:26" x14ac:dyDescent="0.25">
      <c r="A85" s="176"/>
      <c r="B85" s="176"/>
      <c r="C85" s="176"/>
      <c r="D85" s="176" t="s">
        <v>93</v>
      </c>
      <c r="E85" s="176"/>
      <c r="F85" s="177"/>
      <c r="G85" s="178"/>
      <c r="H85" s="178">
        <f>ROUND((SUM(M9:M84))/3,2)</f>
        <v>0</v>
      </c>
      <c r="I85" s="178">
        <f>ROUND((SUM(I9:I84))/3,2)</f>
        <v>0</v>
      </c>
      <c r="J85" s="176"/>
      <c r="K85" s="176">
        <f>ROUND((SUM(K9:K84))/3,2)</f>
        <v>0</v>
      </c>
      <c r="L85" s="176">
        <f>ROUND((SUM(L9:L84))/3,2)</f>
        <v>0</v>
      </c>
      <c r="M85" s="176">
        <f>ROUND((SUM(M9:M84))/3,2)</f>
        <v>0</v>
      </c>
      <c r="N85" s="176"/>
      <c r="O85" s="176"/>
      <c r="P85" s="177"/>
      <c r="Q85" s="179"/>
      <c r="R85" s="179"/>
      <c r="S85" s="197">
        <f>ROUND((SUM(S9:S84))/3,2)</f>
        <v>10.58</v>
      </c>
      <c r="T85" s="179"/>
      <c r="U85" s="179"/>
      <c r="V85" s="179">
        <f>ROUND((SUM(V9:V84))/3,2)</f>
        <v>0</v>
      </c>
      <c r="Z85">
        <f>(SUM(Z9:Z84))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MODERNIZÁCIA MESTSKEJ TRŽNICE VO VRANOVE NAD TOPĽOU / Vodovodná prípojka</oddHeader>
    <oddFooter>&amp;RStrana &amp;P z &amp;N    &amp;L&amp;7Spracované systémom Systematic®pyramida.wsn, tel.: 051 77 10 585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1"/>
      <c r="C1" s="11"/>
      <c r="D1" s="11"/>
      <c r="E1" s="11"/>
      <c r="F1" s="12" t="s">
        <v>19</v>
      </c>
      <c r="G1" s="11"/>
      <c r="H1" s="11"/>
      <c r="I1" s="11"/>
      <c r="J1" s="11"/>
      <c r="W1">
        <v>30.126000000000001</v>
      </c>
    </row>
    <row r="2" spans="1:23" ht="18" customHeight="1" thickTop="1" x14ac:dyDescent="0.25">
      <c r="A2" s="10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25">
      <c r="A3" s="10"/>
      <c r="B3" s="33" t="s">
        <v>1033</v>
      </c>
      <c r="C3" s="34"/>
      <c r="D3" s="35"/>
      <c r="E3" s="35"/>
      <c r="F3" s="35"/>
      <c r="G3" s="15"/>
      <c r="H3" s="15"/>
      <c r="I3" s="36" t="s">
        <v>20</v>
      </c>
      <c r="J3" s="29"/>
    </row>
    <row r="4" spans="1:23" ht="18" customHeight="1" x14ac:dyDescent="0.25">
      <c r="A4" s="10"/>
      <c r="B4" s="21"/>
      <c r="C4" s="18"/>
      <c r="D4" s="15"/>
      <c r="E4" s="15"/>
      <c r="F4" s="15"/>
      <c r="G4" s="15"/>
      <c r="H4" s="15"/>
      <c r="I4" s="36" t="s">
        <v>22</v>
      </c>
      <c r="J4" s="29"/>
    </row>
    <row r="5" spans="1:23" ht="18" customHeight="1" thickBot="1" x14ac:dyDescent="0.3">
      <c r="A5" s="10"/>
      <c r="B5" s="37" t="s">
        <v>23</v>
      </c>
      <c r="C5" s="18"/>
      <c r="D5" s="15"/>
      <c r="E5" s="15"/>
      <c r="F5" s="38" t="s">
        <v>24</v>
      </c>
      <c r="G5" s="15"/>
      <c r="H5" s="15"/>
      <c r="I5" s="36" t="s">
        <v>25</v>
      </c>
      <c r="J5" s="39" t="s">
        <v>26</v>
      </c>
    </row>
    <row r="6" spans="1:23" ht="20.100000000000001" customHeight="1" thickTop="1" x14ac:dyDescent="0.25">
      <c r="A6" s="10"/>
      <c r="B6" s="202" t="s">
        <v>27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25">
      <c r="A7" s="10"/>
      <c r="B7" s="48" t="s">
        <v>30</v>
      </c>
      <c r="C7" s="41"/>
      <c r="D7" s="16"/>
      <c r="E7" s="16"/>
      <c r="F7" s="16"/>
      <c r="G7" s="49" t="s">
        <v>31</v>
      </c>
      <c r="H7" s="16"/>
      <c r="I7" s="27"/>
      <c r="J7" s="42"/>
    </row>
    <row r="8" spans="1:23" ht="20.100000000000001" customHeight="1" x14ac:dyDescent="0.25">
      <c r="A8" s="10"/>
      <c r="B8" s="205" t="s">
        <v>28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25">
      <c r="A9" s="10"/>
      <c r="B9" s="37" t="s">
        <v>30</v>
      </c>
      <c r="C9" s="18"/>
      <c r="D9" s="15"/>
      <c r="E9" s="15"/>
      <c r="F9" s="15"/>
      <c r="G9" s="38" t="s">
        <v>31</v>
      </c>
      <c r="H9" s="15"/>
      <c r="I9" s="26"/>
      <c r="J9" s="29"/>
    </row>
    <row r="10" spans="1:23" ht="20.100000000000001" customHeight="1" x14ac:dyDescent="0.25">
      <c r="A10" s="10"/>
      <c r="B10" s="205" t="s">
        <v>29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">
      <c r="A11" s="10"/>
      <c r="B11" s="37" t="s">
        <v>30</v>
      </c>
      <c r="C11" s="18"/>
      <c r="D11" s="15"/>
      <c r="E11" s="15"/>
      <c r="F11" s="15"/>
      <c r="G11" s="38" t="s">
        <v>31</v>
      </c>
      <c r="H11" s="15"/>
      <c r="I11" s="26"/>
      <c r="J11" s="29"/>
    </row>
    <row r="12" spans="1:23" ht="18" customHeight="1" thickTop="1" x14ac:dyDescent="0.25">
      <c r="A12" s="10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25">
      <c r="A13" s="10"/>
      <c r="B13" s="40"/>
      <c r="C13" s="41"/>
      <c r="D13" s="16"/>
      <c r="E13" s="16"/>
      <c r="F13" s="16"/>
      <c r="G13" s="16"/>
      <c r="H13" s="16"/>
      <c r="I13" s="27"/>
      <c r="J13" s="42"/>
    </row>
    <row r="14" spans="1:23" ht="18" customHeight="1" thickBot="1" x14ac:dyDescent="0.3">
      <c r="A14" s="10"/>
      <c r="B14" s="21"/>
      <c r="C14" s="18"/>
      <c r="D14" s="15"/>
      <c r="E14" s="15"/>
      <c r="F14" s="15"/>
      <c r="G14" s="15"/>
      <c r="H14" s="15"/>
      <c r="I14" s="26"/>
      <c r="J14" s="29"/>
    </row>
    <row r="15" spans="1:23" ht="18" customHeight="1" thickTop="1" x14ac:dyDescent="0.25">
      <c r="A15" s="10"/>
      <c r="B15" s="82" t="s">
        <v>32</v>
      </c>
      <c r="C15" s="83" t="s">
        <v>6</v>
      </c>
      <c r="D15" s="83" t="s">
        <v>59</v>
      </c>
      <c r="E15" s="84" t="s">
        <v>60</v>
      </c>
      <c r="F15" s="96" t="s">
        <v>61</v>
      </c>
      <c r="G15" s="50" t="s">
        <v>37</v>
      </c>
      <c r="H15" s="53" t="s">
        <v>38</v>
      </c>
      <c r="I15" s="25"/>
      <c r="J15" s="47"/>
    </row>
    <row r="16" spans="1:23" ht="18" customHeight="1" x14ac:dyDescent="0.25">
      <c r="A16" s="10"/>
      <c r="B16" s="85">
        <v>1</v>
      </c>
      <c r="C16" s="86" t="s">
        <v>33</v>
      </c>
      <c r="D16" s="87">
        <f>'Rekap 14223'!B16</f>
        <v>0</v>
      </c>
      <c r="E16" s="88">
        <f>'Rekap 14223'!C16</f>
        <v>0</v>
      </c>
      <c r="F16" s="97">
        <f>'Rekap 14223'!D16</f>
        <v>0</v>
      </c>
      <c r="G16" s="51">
        <v>6</v>
      </c>
      <c r="H16" s="106" t="s">
        <v>39</v>
      </c>
      <c r="I16" s="120"/>
      <c r="J16" s="117">
        <v>0</v>
      </c>
    </row>
    <row r="17" spans="1:26" ht="18" customHeight="1" x14ac:dyDescent="0.25">
      <c r="A17" s="10"/>
      <c r="B17" s="58">
        <v>2</v>
      </c>
      <c r="C17" s="62" t="s">
        <v>34</v>
      </c>
      <c r="D17" s="69">
        <f>'Rekap 14223'!B20</f>
        <v>0</v>
      </c>
      <c r="E17" s="67">
        <f>'Rekap 14223'!C20</f>
        <v>0</v>
      </c>
      <c r="F17" s="72">
        <f>'Rekap 14223'!D20</f>
        <v>0</v>
      </c>
      <c r="G17" s="52">
        <v>7</v>
      </c>
      <c r="H17" s="107" t="s">
        <v>40</v>
      </c>
      <c r="I17" s="120"/>
      <c r="J17" s="118">
        <f>'SO 14223'!Z85</f>
        <v>0</v>
      </c>
    </row>
    <row r="18" spans="1:26" ht="18" customHeight="1" x14ac:dyDescent="0.25">
      <c r="A18" s="10"/>
      <c r="B18" s="59">
        <v>3</v>
      </c>
      <c r="C18" s="63" t="s">
        <v>35</v>
      </c>
      <c r="D18" s="70"/>
      <c r="E18" s="68"/>
      <c r="F18" s="73"/>
      <c r="G18" s="52">
        <v>8</v>
      </c>
      <c r="H18" s="107" t="s">
        <v>41</v>
      </c>
      <c r="I18" s="120"/>
      <c r="J18" s="118">
        <v>0</v>
      </c>
    </row>
    <row r="19" spans="1:26" ht="18" customHeight="1" x14ac:dyDescent="0.25">
      <c r="A19" s="10"/>
      <c r="B19" s="59">
        <v>4</v>
      </c>
      <c r="C19" s="64"/>
      <c r="D19" s="70"/>
      <c r="E19" s="68"/>
      <c r="F19" s="73"/>
      <c r="G19" s="52">
        <v>9</v>
      </c>
      <c r="H19" s="116"/>
      <c r="I19" s="120"/>
      <c r="J19" s="119"/>
    </row>
    <row r="20" spans="1:26" ht="18" customHeight="1" thickBot="1" x14ac:dyDescent="0.3">
      <c r="A20" s="10"/>
      <c r="B20" s="59">
        <v>5</v>
      </c>
      <c r="C20" s="65" t="s">
        <v>36</v>
      </c>
      <c r="D20" s="71"/>
      <c r="E20" s="91"/>
      <c r="F20" s="98">
        <f>SUM(F16:F19)</f>
        <v>0</v>
      </c>
      <c r="G20" s="52">
        <v>10</v>
      </c>
      <c r="H20" s="107" t="s">
        <v>36</v>
      </c>
      <c r="I20" s="122"/>
      <c r="J20" s="90">
        <f>SUM(J16:J19)</f>
        <v>0</v>
      </c>
    </row>
    <row r="21" spans="1:26" ht="18" customHeight="1" thickTop="1" x14ac:dyDescent="0.25">
      <c r="A21" s="10"/>
      <c r="B21" s="56" t="s">
        <v>49</v>
      </c>
      <c r="C21" s="60" t="s">
        <v>7</v>
      </c>
      <c r="D21" s="66"/>
      <c r="E21" s="17"/>
      <c r="F21" s="89"/>
      <c r="G21" s="56" t="s">
        <v>55</v>
      </c>
      <c r="H21" s="53" t="s">
        <v>7</v>
      </c>
      <c r="I21" s="27"/>
      <c r="J21" s="123"/>
    </row>
    <row r="22" spans="1:26" ht="18" customHeight="1" x14ac:dyDescent="0.25">
      <c r="A22" s="10"/>
      <c r="B22" s="51">
        <v>11</v>
      </c>
      <c r="C22" s="54" t="s">
        <v>50</v>
      </c>
      <c r="D22" s="78"/>
      <c r="E22" s="80" t="s">
        <v>53</v>
      </c>
      <c r="F22" s="72">
        <f>((F16*U22*0)+(F17*V22*0)+(F18*W22*0))/100</f>
        <v>0</v>
      </c>
      <c r="G22" s="51">
        <v>16</v>
      </c>
      <c r="H22" s="106" t="s">
        <v>56</v>
      </c>
      <c r="I22" s="121" t="s">
        <v>53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0"/>
      <c r="B23" s="52">
        <v>12</v>
      </c>
      <c r="C23" s="55" t="s">
        <v>51</v>
      </c>
      <c r="D23" s="57"/>
      <c r="E23" s="80" t="s">
        <v>54</v>
      </c>
      <c r="F23" s="73">
        <f>((F16*U23*0)+(F17*V23*0)+(F18*W23*0))/100</f>
        <v>0</v>
      </c>
      <c r="G23" s="52">
        <v>17</v>
      </c>
      <c r="H23" s="107" t="s">
        <v>57</v>
      </c>
      <c r="I23" s="121" t="s">
        <v>53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0"/>
      <c r="B24" s="52">
        <v>13</v>
      </c>
      <c r="C24" s="55" t="s">
        <v>52</v>
      </c>
      <c r="D24" s="57"/>
      <c r="E24" s="80" t="s">
        <v>53</v>
      </c>
      <c r="F24" s="73">
        <f>((F16*U24*0)+(F17*V24*0)+(F18*W24*0))/100</f>
        <v>0</v>
      </c>
      <c r="G24" s="52">
        <v>18</v>
      </c>
      <c r="H24" s="107" t="s">
        <v>58</v>
      </c>
      <c r="I24" s="121" t="s">
        <v>54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0"/>
      <c r="B25" s="52">
        <v>14</v>
      </c>
      <c r="C25" s="18"/>
      <c r="D25" s="57"/>
      <c r="E25" s="81"/>
      <c r="F25" s="79"/>
      <c r="G25" s="52">
        <v>19</v>
      </c>
      <c r="H25" s="116"/>
      <c r="I25" s="120"/>
      <c r="J25" s="119"/>
    </row>
    <row r="26" spans="1:26" ht="18" customHeight="1" thickBot="1" x14ac:dyDescent="0.3">
      <c r="A26" s="10"/>
      <c r="B26" s="52">
        <v>15</v>
      </c>
      <c r="C26" s="55"/>
      <c r="D26" s="57"/>
      <c r="E26" s="57"/>
      <c r="F26" s="99"/>
      <c r="G26" s="52">
        <v>20</v>
      </c>
      <c r="H26" s="107" t="s">
        <v>36</v>
      </c>
      <c r="I26" s="122"/>
      <c r="J26" s="90">
        <f>SUM(J22:J25)+SUM(F22:F25)</f>
        <v>0</v>
      </c>
    </row>
    <row r="27" spans="1:26" ht="18" customHeight="1" thickTop="1" x14ac:dyDescent="0.25">
      <c r="A27" s="10"/>
      <c r="B27" s="92"/>
      <c r="C27" s="134" t="s">
        <v>64</v>
      </c>
      <c r="D27" s="127"/>
      <c r="E27" s="93"/>
      <c r="F27" s="28"/>
      <c r="G27" s="100" t="s">
        <v>42</v>
      </c>
      <c r="H27" s="95" t="s">
        <v>43</v>
      </c>
      <c r="I27" s="27"/>
      <c r="J27" s="30"/>
    </row>
    <row r="28" spans="1:26" ht="18" customHeight="1" x14ac:dyDescent="0.25">
      <c r="A28" s="10"/>
      <c r="B28" s="24"/>
      <c r="C28" s="125"/>
      <c r="D28" s="128"/>
      <c r="E28" s="20"/>
      <c r="F28" s="10"/>
      <c r="G28" s="101">
        <v>21</v>
      </c>
      <c r="H28" s="105" t="s">
        <v>44</v>
      </c>
      <c r="I28" s="113"/>
      <c r="J28" s="109">
        <f>F20+J20+F26+J26</f>
        <v>0</v>
      </c>
    </row>
    <row r="29" spans="1:26" ht="18" customHeight="1" x14ac:dyDescent="0.25">
      <c r="A29" s="10"/>
      <c r="B29" s="74"/>
      <c r="C29" s="126"/>
      <c r="D29" s="129"/>
      <c r="E29" s="20"/>
      <c r="F29" s="10"/>
      <c r="G29" s="51">
        <v>22</v>
      </c>
      <c r="H29" s="106" t="s">
        <v>45</v>
      </c>
      <c r="I29" s="114">
        <f>J28-SUM('SO 14223'!K9:'SO 14223'!K84)</f>
        <v>0</v>
      </c>
      <c r="J29" s="110">
        <f>ROUND(((ROUND(I29,2)*20)*1/100),2)</f>
        <v>0</v>
      </c>
    </row>
    <row r="30" spans="1:26" ht="18" customHeight="1" x14ac:dyDescent="0.25">
      <c r="A30" s="10"/>
      <c r="B30" s="21"/>
      <c r="C30" s="116"/>
      <c r="D30" s="120"/>
      <c r="E30" s="20"/>
      <c r="F30" s="10"/>
      <c r="G30" s="52">
        <v>23</v>
      </c>
      <c r="H30" s="107" t="s">
        <v>46</v>
      </c>
      <c r="I30" s="80">
        <f>SUM('SO 14223'!K9:'SO 14223'!K84)</f>
        <v>0</v>
      </c>
      <c r="J30" s="111">
        <f>ROUND(((ROUND(I30,2)*0)/100),2)</f>
        <v>0</v>
      </c>
    </row>
    <row r="31" spans="1:26" ht="18" customHeight="1" x14ac:dyDescent="0.25">
      <c r="A31" s="10"/>
      <c r="B31" s="22"/>
      <c r="C31" s="130"/>
      <c r="D31" s="131"/>
      <c r="E31" s="20"/>
      <c r="F31" s="10"/>
      <c r="G31" s="101">
        <v>24</v>
      </c>
      <c r="H31" s="105" t="s">
        <v>47</v>
      </c>
      <c r="I31" s="104"/>
      <c r="J31" s="124">
        <f>SUM(J28:J30)</f>
        <v>0</v>
      </c>
    </row>
    <row r="32" spans="1:26" ht="18" customHeight="1" thickBot="1" x14ac:dyDescent="0.3">
      <c r="A32" s="10"/>
      <c r="B32" s="40"/>
      <c r="C32" s="108"/>
      <c r="D32" s="115"/>
      <c r="E32" s="75"/>
      <c r="F32" s="76"/>
      <c r="G32" s="51" t="s">
        <v>48</v>
      </c>
      <c r="H32" s="108"/>
      <c r="I32" s="115"/>
      <c r="J32" s="112"/>
    </row>
    <row r="33" spans="1:10" ht="18" customHeight="1" thickTop="1" x14ac:dyDescent="0.25">
      <c r="A33" s="10"/>
      <c r="B33" s="92"/>
      <c r="C33" s="93"/>
      <c r="D33" s="132" t="s">
        <v>62</v>
      </c>
      <c r="E33" s="14"/>
      <c r="F33" s="94"/>
      <c r="G33" s="102">
        <v>26</v>
      </c>
      <c r="H33" s="133" t="s">
        <v>63</v>
      </c>
      <c r="I33" s="28"/>
      <c r="J33" s="103"/>
    </row>
    <row r="34" spans="1:10" ht="18" customHeight="1" x14ac:dyDescent="0.25">
      <c r="A34" s="10"/>
      <c r="B34" s="23"/>
      <c r="C34" s="19"/>
      <c r="D34" s="13"/>
      <c r="E34" s="13"/>
      <c r="F34" s="13"/>
      <c r="G34" s="13"/>
      <c r="H34" s="13"/>
      <c r="I34" s="28"/>
      <c r="J34" s="31"/>
    </row>
    <row r="35" spans="1:10" ht="18" customHeight="1" x14ac:dyDescent="0.25">
      <c r="A35" s="10"/>
      <c r="B35" s="24"/>
      <c r="C35" s="20"/>
      <c r="D35" s="3"/>
      <c r="E35" s="3"/>
      <c r="F35" s="3"/>
      <c r="G35" s="3"/>
      <c r="H35" s="3"/>
      <c r="I35" s="10"/>
      <c r="J35" s="32"/>
    </row>
    <row r="36" spans="1:10" ht="18" customHeight="1" x14ac:dyDescent="0.25">
      <c r="A36" s="10"/>
      <c r="B36" s="24"/>
      <c r="C36" s="20"/>
      <c r="D36" s="3"/>
      <c r="E36" s="3"/>
      <c r="F36" s="3"/>
      <c r="G36" s="3"/>
      <c r="H36" s="3"/>
      <c r="I36" s="10"/>
      <c r="J36" s="32"/>
    </row>
    <row r="37" spans="1:10" ht="18" customHeight="1" x14ac:dyDescent="0.25">
      <c r="A37" s="10"/>
      <c r="B37" s="24"/>
      <c r="C37" s="20"/>
      <c r="D37" s="3"/>
      <c r="E37" s="3"/>
      <c r="F37" s="3"/>
      <c r="G37" s="3"/>
      <c r="H37" s="3"/>
      <c r="I37" s="10"/>
      <c r="J37" s="32"/>
    </row>
    <row r="38" spans="1:10" ht="18" customHeight="1" x14ac:dyDescent="0.25">
      <c r="A38" s="10"/>
      <c r="B38" s="24"/>
      <c r="C38" s="20"/>
      <c r="D38" s="3"/>
      <c r="E38" s="3"/>
      <c r="F38" s="3"/>
      <c r="G38" s="3"/>
      <c r="H38" s="3"/>
      <c r="I38" s="10"/>
      <c r="J38" s="32"/>
    </row>
    <row r="39" spans="1:10" ht="18" customHeight="1" x14ac:dyDescent="0.25">
      <c r="A39" s="10"/>
      <c r="B39" s="24"/>
      <c r="C39" s="20"/>
      <c r="D39" s="3"/>
      <c r="E39" s="3"/>
      <c r="F39" s="3"/>
      <c r="G39" s="3"/>
      <c r="H39" s="3"/>
      <c r="I39" s="10"/>
      <c r="J39" s="32"/>
    </row>
    <row r="40" spans="1:10" ht="18" customHeight="1" thickBot="1" x14ac:dyDescent="0.3">
      <c r="A40" s="10"/>
      <c r="B40" s="74"/>
      <c r="C40" s="75"/>
      <c r="D40" s="11"/>
      <c r="E40" s="11"/>
      <c r="F40" s="11"/>
      <c r="G40" s="11"/>
      <c r="H40" s="11"/>
      <c r="I40" s="76"/>
      <c r="J40" s="77"/>
    </row>
    <row r="41" spans="1:10" ht="15.75" thickTop="1" x14ac:dyDescent="0.25">
      <c r="A41" s="10"/>
      <c r="B41" s="14"/>
      <c r="C41" s="14"/>
      <c r="D41" s="14"/>
      <c r="E41" s="14"/>
      <c r="F41" s="14"/>
      <c r="G41" s="14"/>
      <c r="H41" s="14"/>
      <c r="I41" s="14"/>
      <c r="J41" s="1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1"/>
      <c r="C1" s="11"/>
      <c r="D1" s="11"/>
      <c r="E1" s="11"/>
      <c r="F1" s="12" t="s">
        <v>19</v>
      </c>
      <c r="G1" s="11"/>
      <c r="H1" s="11"/>
      <c r="I1" s="11"/>
      <c r="J1" s="11"/>
      <c r="W1">
        <v>30.126000000000001</v>
      </c>
    </row>
    <row r="2" spans="1:23" ht="18" customHeight="1" thickTop="1" x14ac:dyDescent="0.25">
      <c r="A2" s="10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25">
      <c r="A3" s="10"/>
      <c r="B3" s="33" t="s">
        <v>21</v>
      </c>
      <c r="C3" s="34"/>
      <c r="D3" s="35"/>
      <c r="E3" s="35"/>
      <c r="F3" s="35"/>
      <c r="G3" s="15"/>
      <c r="H3" s="15"/>
      <c r="I3" s="36" t="s">
        <v>20</v>
      </c>
      <c r="J3" s="29"/>
    </row>
    <row r="4" spans="1:23" ht="18" customHeight="1" x14ac:dyDescent="0.25">
      <c r="A4" s="10"/>
      <c r="B4" s="21"/>
      <c r="C4" s="18"/>
      <c r="D4" s="15"/>
      <c r="E4" s="15"/>
      <c r="F4" s="15"/>
      <c r="G4" s="15"/>
      <c r="H4" s="15"/>
      <c r="I4" s="36" t="s">
        <v>22</v>
      </c>
      <c r="J4" s="29"/>
    </row>
    <row r="5" spans="1:23" ht="18" customHeight="1" thickBot="1" x14ac:dyDescent="0.3">
      <c r="A5" s="10"/>
      <c r="B5" s="37" t="s">
        <v>23</v>
      </c>
      <c r="C5" s="18"/>
      <c r="D5" s="15"/>
      <c r="E5" s="15"/>
      <c r="F5" s="38" t="s">
        <v>24</v>
      </c>
      <c r="G5" s="15"/>
      <c r="H5" s="15"/>
      <c r="I5" s="36" t="s">
        <v>25</v>
      </c>
      <c r="J5" s="39" t="s">
        <v>26</v>
      </c>
    </row>
    <row r="6" spans="1:23" ht="20.100000000000001" customHeight="1" thickTop="1" x14ac:dyDescent="0.25">
      <c r="A6" s="10"/>
      <c r="B6" s="202" t="s">
        <v>27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25">
      <c r="A7" s="10"/>
      <c r="B7" s="48" t="s">
        <v>30</v>
      </c>
      <c r="C7" s="41"/>
      <c r="D7" s="16"/>
      <c r="E7" s="16"/>
      <c r="F7" s="16"/>
      <c r="G7" s="49" t="s">
        <v>31</v>
      </c>
      <c r="H7" s="16"/>
      <c r="I7" s="27"/>
      <c r="J7" s="42"/>
    </row>
    <row r="8" spans="1:23" ht="20.100000000000001" customHeight="1" x14ac:dyDescent="0.25">
      <c r="A8" s="10"/>
      <c r="B8" s="205" t="s">
        <v>28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25">
      <c r="A9" s="10"/>
      <c r="B9" s="37" t="s">
        <v>30</v>
      </c>
      <c r="C9" s="18"/>
      <c r="D9" s="15"/>
      <c r="E9" s="15"/>
      <c r="F9" s="15"/>
      <c r="G9" s="38" t="s">
        <v>31</v>
      </c>
      <c r="H9" s="15"/>
      <c r="I9" s="26"/>
      <c r="J9" s="29"/>
    </row>
    <row r="10" spans="1:23" ht="20.100000000000001" customHeight="1" x14ac:dyDescent="0.25">
      <c r="A10" s="10"/>
      <c r="B10" s="205" t="s">
        <v>29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">
      <c r="A11" s="10"/>
      <c r="B11" s="37" t="s">
        <v>30</v>
      </c>
      <c r="C11" s="18"/>
      <c r="D11" s="15"/>
      <c r="E11" s="15"/>
      <c r="F11" s="15"/>
      <c r="G11" s="38" t="s">
        <v>31</v>
      </c>
      <c r="H11" s="15"/>
      <c r="I11" s="26"/>
      <c r="J11" s="29"/>
    </row>
    <row r="12" spans="1:23" ht="18" customHeight="1" thickTop="1" x14ac:dyDescent="0.25">
      <c r="A12" s="10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25">
      <c r="A13" s="10"/>
      <c r="B13" s="40"/>
      <c r="C13" s="41"/>
      <c r="D13" s="16"/>
      <c r="E13" s="16"/>
      <c r="F13" s="16"/>
      <c r="G13" s="16"/>
      <c r="H13" s="16"/>
      <c r="I13" s="27"/>
      <c r="J13" s="42"/>
    </row>
    <row r="14" spans="1:23" ht="18" customHeight="1" thickBot="1" x14ac:dyDescent="0.3">
      <c r="A14" s="10"/>
      <c r="B14" s="21"/>
      <c r="C14" s="18"/>
      <c r="D14" s="15"/>
      <c r="E14" s="15"/>
      <c r="F14" s="15"/>
      <c r="G14" s="15"/>
      <c r="H14" s="15"/>
      <c r="I14" s="26"/>
      <c r="J14" s="29"/>
    </row>
    <row r="15" spans="1:23" ht="18" customHeight="1" thickTop="1" x14ac:dyDescent="0.25">
      <c r="A15" s="10"/>
      <c r="B15" s="82" t="s">
        <v>32</v>
      </c>
      <c r="C15" s="83" t="s">
        <v>6</v>
      </c>
      <c r="D15" s="83" t="s">
        <v>59</v>
      </c>
      <c r="E15" s="84" t="s">
        <v>60</v>
      </c>
      <c r="F15" s="96" t="s">
        <v>61</v>
      </c>
      <c r="G15" s="50" t="s">
        <v>37</v>
      </c>
      <c r="H15" s="53" t="s">
        <v>38</v>
      </c>
      <c r="I15" s="25"/>
      <c r="J15" s="47"/>
    </row>
    <row r="16" spans="1:23" ht="18" customHeight="1" x14ac:dyDescent="0.25">
      <c r="A16" s="10"/>
      <c r="B16" s="85">
        <v>1</v>
      </c>
      <c r="C16" s="86" t="s">
        <v>33</v>
      </c>
      <c r="D16" s="87">
        <f>'Rekap 14217'!B17</f>
        <v>0</v>
      </c>
      <c r="E16" s="88">
        <f>'Rekap 14217'!C17</f>
        <v>0</v>
      </c>
      <c r="F16" s="97">
        <f>'Rekap 14217'!D17</f>
        <v>0</v>
      </c>
      <c r="G16" s="51">
        <v>6</v>
      </c>
      <c r="H16" s="106" t="s">
        <v>39</v>
      </c>
      <c r="I16" s="120"/>
      <c r="J16" s="117">
        <v>0</v>
      </c>
    </row>
    <row r="17" spans="1:26" ht="18" customHeight="1" x14ac:dyDescent="0.25">
      <c r="A17" s="10"/>
      <c r="B17" s="58">
        <v>2</v>
      </c>
      <c r="C17" s="62" t="s">
        <v>34</v>
      </c>
      <c r="D17" s="69">
        <f>'Rekap 14217'!B33</f>
        <v>0</v>
      </c>
      <c r="E17" s="67">
        <f>'Rekap 14217'!C33</f>
        <v>0</v>
      </c>
      <c r="F17" s="72">
        <f>'Rekap 14217'!D33</f>
        <v>0</v>
      </c>
      <c r="G17" s="52">
        <v>7</v>
      </c>
      <c r="H17" s="107" t="s">
        <v>40</v>
      </c>
      <c r="I17" s="120"/>
      <c r="J17" s="118">
        <f>'SO 14217'!Z225</f>
        <v>0</v>
      </c>
    </row>
    <row r="18" spans="1:26" ht="18" customHeight="1" x14ac:dyDescent="0.25">
      <c r="A18" s="10"/>
      <c r="B18" s="59">
        <v>3</v>
      </c>
      <c r="C18" s="63" t="s">
        <v>35</v>
      </c>
      <c r="D18" s="70">
        <f>'Rekap 14217'!B37</f>
        <v>0</v>
      </c>
      <c r="E18" s="68">
        <f>'Rekap 14217'!C37</f>
        <v>0</v>
      </c>
      <c r="F18" s="73">
        <f>'Rekap 14217'!D37</f>
        <v>0</v>
      </c>
      <c r="G18" s="52">
        <v>8</v>
      </c>
      <c r="H18" s="107" t="s">
        <v>41</v>
      </c>
      <c r="I18" s="120"/>
      <c r="J18" s="118">
        <v>0</v>
      </c>
    </row>
    <row r="19" spans="1:26" ht="18" customHeight="1" x14ac:dyDescent="0.25">
      <c r="A19" s="10"/>
      <c r="B19" s="59">
        <v>4</v>
      </c>
      <c r="C19" s="64"/>
      <c r="D19" s="70"/>
      <c r="E19" s="68"/>
      <c r="F19" s="73"/>
      <c r="G19" s="52">
        <v>9</v>
      </c>
      <c r="H19" s="116"/>
      <c r="I19" s="120"/>
      <c r="J19" s="119"/>
    </row>
    <row r="20" spans="1:26" ht="18" customHeight="1" thickBot="1" x14ac:dyDescent="0.3">
      <c r="A20" s="10"/>
      <c r="B20" s="59">
        <v>5</v>
      </c>
      <c r="C20" s="65" t="s">
        <v>36</v>
      </c>
      <c r="D20" s="71"/>
      <c r="E20" s="91"/>
      <c r="F20" s="98">
        <f>SUM(F16:F19)</f>
        <v>0</v>
      </c>
      <c r="G20" s="52">
        <v>10</v>
      </c>
      <c r="H20" s="107" t="s">
        <v>36</v>
      </c>
      <c r="I20" s="122"/>
      <c r="J20" s="90">
        <f>SUM(J16:J19)</f>
        <v>0</v>
      </c>
    </row>
    <row r="21" spans="1:26" ht="18" customHeight="1" thickTop="1" x14ac:dyDescent="0.25">
      <c r="A21" s="10"/>
      <c r="B21" s="56" t="s">
        <v>49</v>
      </c>
      <c r="C21" s="60" t="s">
        <v>7</v>
      </c>
      <c r="D21" s="66"/>
      <c r="E21" s="17"/>
      <c r="F21" s="89"/>
      <c r="G21" s="56" t="s">
        <v>55</v>
      </c>
      <c r="H21" s="53" t="s">
        <v>7</v>
      </c>
      <c r="I21" s="27"/>
      <c r="J21" s="123"/>
    </row>
    <row r="22" spans="1:26" ht="18" customHeight="1" x14ac:dyDescent="0.25">
      <c r="A22" s="10"/>
      <c r="B22" s="51">
        <v>11</v>
      </c>
      <c r="C22" s="54" t="s">
        <v>50</v>
      </c>
      <c r="D22" s="78"/>
      <c r="E22" s="80" t="s">
        <v>53</v>
      </c>
      <c r="F22" s="72">
        <f>((F16*U22*0)+(F17*V22*0)+(F18*W22*0))/100</f>
        <v>0</v>
      </c>
      <c r="G22" s="51">
        <v>16</v>
      </c>
      <c r="H22" s="106" t="s">
        <v>56</v>
      </c>
      <c r="I22" s="121" t="s">
        <v>53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0"/>
      <c r="B23" s="52">
        <v>12</v>
      </c>
      <c r="C23" s="55" t="s">
        <v>51</v>
      </c>
      <c r="D23" s="57"/>
      <c r="E23" s="80" t="s">
        <v>54</v>
      </c>
      <c r="F23" s="73">
        <f>((F16*U23*0)+(F17*V23*0)+(F18*W23*0))/100</f>
        <v>0</v>
      </c>
      <c r="G23" s="52">
        <v>17</v>
      </c>
      <c r="H23" s="107" t="s">
        <v>57</v>
      </c>
      <c r="I23" s="121" t="s">
        <v>53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0"/>
      <c r="B24" s="52">
        <v>13</v>
      </c>
      <c r="C24" s="55" t="s">
        <v>52</v>
      </c>
      <c r="D24" s="57"/>
      <c r="E24" s="80" t="s">
        <v>53</v>
      </c>
      <c r="F24" s="73">
        <f>((F16*U24*0)+(F17*V24*0)+(F18*W24*0))/100</f>
        <v>0</v>
      </c>
      <c r="G24" s="52">
        <v>18</v>
      </c>
      <c r="H24" s="107" t="s">
        <v>58</v>
      </c>
      <c r="I24" s="121" t="s">
        <v>54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0"/>
      <c r="B25" s="52">
        <v>14</v>
      </c>
      <c r="C25" s="18"/>
      <c r="D25" s="57"/>
      <c r="E25" s="81"/>
      <c r="F25" s="79"/>
      <c r="G25" s="52">
        <v>19</v>
      </c>
      <c r="H25" s="116"/>
      <c r="I25" s="120"/>
      <c r="J25" s="119"/>
    </row>
    <row r="26" spans="1:26" ht="18" customHeight="1" thickBot="1" x14ac:dyDescent="0.3">
      <c r="A26" s="10"/>
      <c r="B26" s="52">
        <v>15</v>
      </c>
      <c r="C26" s="55"/>
      <c r="D26" s="57"/>
      <c r="E26" s="57"/>
      <c r="F26" s="99"/>
      <c r="G26" s="52">
        <v>20</v>
      </c>
      <c r="H26" s="107" t="s">
        <v>36</v>
      </c>
      <c r="I26" s="122"/>
      <c r="J26" s="90">
        <f>SUM(J22:J25)+SUM(F22:F25)</f>
        <v>0</v>
      </c>
    </row>
    <row r="27" spans="1:26" ht="18" customHeight="1" thickTop="1" x14ac:dyDescent="0.25">
      <c r="A27" s="10"/>
      <c r="B27" s="92"/>
      <c r="C27" s="134" t="s">
        <v>64</v>
      </c>
      <c r="D27" s="127"/>
      <c r="E27" s="93"/>
      <c r="F27" s="28"/>
      <c r="G27" s="100" t="s">
        <v>42</v>
      </c>
      <c r="H27" s="95" t="s">
        <v>43</v>
      </c>
      <c r="I27" s="27"/>
      <c r="J27" s="30"/>
    </row>
    <row r="28" spans="1:26" ht="18" customHeight="1" x14ac:dyDescent="0.25">
      <c r="A28" s="10"/>
      <c r="B28" s="24"/>
      <c r="C28" s="125"/>
      <c r="D28" s="128"/>
      <c r="E28" s="20"/>
      <c r="F28" s="10"/>
      <c r="G28" s="101">
        <v>21</v>
      </c>
      <c r="H28" s="105" t="s">
        <v>44</v>
      </c>
      <c r="I28" s="113"/>
      <c r="J28" s="109">
        <f>F20+J20+F26+J26</f>
        <v>0</v>
      </c>
    </row>
    <row r="29" spans="1:26" ht="18" customHeight="1" x14ac:dyDescent="0.25">
      <c r="A29" s="10"/>
      <c r="B29" s="74"/>
      <c r="C29" s="126"/>
      <c r="D29" s="129"/>
      <c r="E29" s="20"/>
      <c r="F29" s="10"/>
      <c r="G29" s="51">
        <v>22</v>
      </c>
      <c r="H29" s="106" t="s">
        <v>45</v>
      </c>
      <c r="I29" s="114">
        <f>J28-SUM('SO 14217'!K9:'SO 14217'!K224)</f>
        <v>0</v>
      </c>
      <c r="J29" s="110">
        <f>ROUND(((ROUND(I29,2)*20)*1/100),2)</f>
        <v>0</v>
      </c>
    </row>
    <row r="30" spans="1:26" ht="18" customHeight="1" x14ac:dyDescent="0.25">
      <c r="A30" s="10"/>
      <c r="B30" s="21"/>
      <c r="C30" s="116"/>
      <c r="D30" s="120"/>
      <c r="E30" s="20"/>
      <c r="F30" s="10"/>
      <c r="G30" s="52">
        <v>23</v>
      </c>
      <c r="H30" s="107" t="s">
        <v>46</v>
      </c>
      <c r="I30" s="80">
        <f>SUM('SO 14217'!K9:'SO 14217'!K224)</f>
        <v>0</v>
      </c>
      <c r="J30" s="111">
        <f>ROUND(((ROUND(I30,2)*0)/100),2)</f>
        <v>0</v>
      </c>
    </row>
    <row r="31" spans="1:26" ht="18" customHeight="1" x14ac:dyDescent="0.25">
      <c r="A31" s="10"/>
      <c r="B31" s="22"/>
      <c r="C31" s="130"/>
      <c r="D31" s="131"/>
      <c r="E31" s="20"/>
      <c r="F31" s="10"/>
      <c r="G31" s="101">
        <v>24</v>
      </c>
      <c r="H31" s="105" t="s">
        <v>47</v>
      </c>
      <c r="I31" s="104"/>
      <c r="J31" s="124">
        <f>SUM(J28:J30)</f>
        <v>0</v>
      </c>
    </row>
    <row r="32" spans="1:26" ht="18" customHeight="1" thickBot="1" x14ac:dyDescent="0.3">
      <c r="A32" s="10"/>
      <c r="B32" s="40"/>
      <c r="C32" s="108"/>
      <c r="D32" s="115"/>
      <c r="E32" s="75"/>
      <c r="F32" s="76"/>
      <c r="G32" s="51" t="s">
        <v>48</v>
      </c>
      <c r="H32" s="108"/>
      <c r="I32" s="115"/>
      <c r="J32" s="112"/>
    </row>
    <row r="33" spans="1:10" ht="18" customHeight="1" thickTop="1" x14ac:dyDescent="0.25">
      <c r="A33" s="10"/>
      <c r="B33" s="92"/>
      <c r="C33" s="93"/>
      <c r="D33" s="132" t="s">
        <v>62</v>
      </c>
      <c r="E33" s="14"/>
      <c r="F33" s="94"/>
      <c r="G33" s="102">
        <v>26</v>
      </c>
      <c r="H33" s="133" t="s">
        <v>63</v>
      </c>
      <c r="I33" s="28"/>
      <c r="J33" s="103"/>
    </row>
    <row r="34" spans="1:10" ht="18" customHeight="1" x14ac:dyDescent="0.25">
      <c r="A34" s="10"/>
      <c r="B34" s="23"/>
      <c r="C34" s="19"/>
      <c r="D34" s="13"/>
      <c r="E34" s="13"/>
      <c r="F34" s="13"/>
      <c r="G34" s="13"/>
      <c r="H34" s="13"/>
      <c r="I34" s="28"/>
      <c r="J34" s="31"/>
    </row>
    <row r="35" spans="1:10" ht="18" customHeight="1" x14ac:dyDescent="0.25">
      <c r="A35" s="10"/>
      <c r="B35" s="24"/>
      <c r="C35" s="20"/>
      <c r="D35" s="3"/>
      <c r="E35" s="3"/>
      <c r="F35" s="3"/>
      <c r="G35" s="3"/>
      <c r="H35" s="3"/>
      <c r="I35" s="10"/>
      <c r="J35" s="32"/>
    </row>
    <row r="36" spans="1:10" ht="18" customHeight="1" x14ac:dyDescent="0.25">
      <c r="A36" s="10"/>
      <c r="B36" s="24"/>
      <c r="C36" s="20"/>
      <c r="D36" s="3"/>
      <c r="E36" s="3"/>
      <c r="F36" s="3"/>
      <c r="G36" s="3"/>
      <c r="H36" s="3"/>
      <c r="I36" s="10"/>
      <c r="J36" s="32"/>
    </row>
    <row r="37" spans="1:10" ht="18" customHeight="1" x14ac:dyDescent="0.25">
      <c r="A37" s="10"/>
      <c r="B37" s="24"/>
      <c r="C37" s="20"/>
      <c r="D37" s="3"/>
      <c r="E37" s="3"/>
      <c r="F37" s="3"/>
      <c r="G37" s="3"/>
      <c r="H37" s="3"/>
      <c r="I37" s="10"/>
      <c r="J37" s="32"/>
    </row>
    <row r="38" spans="1:10" ht="18" customHeight="1" x14ac:dyDescent="0.25">
      <c r="A38" s="10"/>
      <c r="B38" s="24"/>
      <c r="C38" s="20"/>
      <c r="D38" s="3"/>
      <c r="E38" s="3"/>
      <c r="F38" s="3"/>
      <c r="G38" s="3"/>
      <c r="H38" s="3"/>
      <c r="I38" s="10"/>
      <c r="J38" s="32"/>
    </row>
    <row r="39" spans="1:10" ht="18" customHeight="1" x14ac:dyDescent="0.25">
      <c r="A39" s="10"/>
      <c r="B39" s="24"/>
      <c r="C39" s="20"/>
      <c r="D39" s="3"/>
      <c r="E39" s="3"/>
      <c r="F39" s="3"/>
      <c r="G39" s="3"/>
      <c r="H39" s="3"/>
      <c r="I39" s="10"/>
      <c r="J39" s="32"/>
    </row>
    <row r="40" spans="1:10" ht="18" customHeight="1" thickBot="1" x14ac:dyDescent="0.3">
      <c r="A40" s="10"/>
      <c r="B40" s="74"/>
      <c r="C40" s="75"/>
      <c r="D40" s="11"/>
      <c r="E40" s="11"/>
      <c r="F40" s="11"/>
      <c r="G40" s="11"/>
      <c r="H40" s="11"/>
      <c r="I40" s="76"/>
      <c r="J40" s="77"/>
    </row>
    <row r="41" spans="1:10" ht="15.75" thickTop="1" x14ac:dyDescent="0.25">
      <c r="A41" s="10"/>
      <c r="B41" s="14"/>
      <c r="C41" s="14"/>
      <c r="D41" s="14"/>
      <c r="E41" s="14"/>
      <c r="F41" s="14"/>
      <c r="G41" s="14"/>
      <c r="H41" s="14"/>
      <c r="I41" s="14"/>
      <c r="J41" s="1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1" t="s">
        <v>27</v>
      </c>
      <c r="B1" s="212"/>
      <c r="C1" s="212"/>
      <c r="D1" s="213"/>
      <c r="E1" s="137" t="s">
        <v>24</v>
      </c>
      <c r="F1" s="136"/>
      <c r="W1">
        <v>30.126000000000001</v>
      </c>
    </row>
    <row r="2" spans="1:26" ht="20.100000000000001" customHeight="1" x14ac:dyDescent="0.25">
      <c r="A2" s="211" t="s">
        <v>28</v>
      </c>
      <c r="B2" s="212"/>
      <c r="C2" s="212"/>
      <c r="D2" s="213"/>
      <c r="E2" s="137" t="s">
        <v>22</v>
      </c>
      <c r="F2" s="136"/>
    </row>
    <row r="3" spans="1:26" ht="20.100000000000001" customHeight="1" x14ac:dyDescent="0.25">
      <c r="A3" s="211" t="s">
        <v>29</v>
      </c>
      <c r="B3" s="212"/>
      <c r="C3" s="212"/>
      <c r="D3" s="213"/>
      <c r="E3" s="137" t="s">
        <v>68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21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69</v>
      </c>
      <c r="B8" s="135"/>
      <c r="C8" s="135"/>
      <c r="D8" s="135"/>
      <c r="E8" s="135"/>
      <c r="F8" s="135"/>
    </row>
    <row r="9" spans="1:26" x14ac:dyDescent="0.25">
      <c r="A9" s="140" t="s">
        <v>65</v>
      </c>
      <c r="B9" s="140" t="s">
        <v>59</v>
      </c>
      <c r="C9" s="140" t="s">
        <v>60</v>
      </c>
      <c r="D9" s="140" t="s">
        <v>36</v>
      </c>
      <c r="E9" s="140" t="s">
        <v>66</v>
      </c>
      <c r="F9" s="140" t="s">
        <v>67</v>
      </c>
    </row>
    <row r="10" spans="1:26" x14ac:dyDescent="0.25">
      <c r="A10" s="147" t="s">
        <v>70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71</v>
      </c>
      <c r="B11" s="150">
        <f>'SO 14217'!L18</f>
        <v>0</v>
      </c>
      <c r="C11" s="150">
        <f>'SO 14217'!M18</f>
        <v>0</v>
      </c>
      <c r="D11" s="150">
        <f>'SO 14217'!I18</f>
        <v>0</v>
      </c>
      <c r="E11" s="151">
        <f>'SO 14217'!P18</f>
        <v>0</v>
      </c>
      <c r="F11" s="151">
        <f>'SO 14217'!S18</f>
        <v>0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72</v>
      </c>
      <c r="B12" s="150">
        <f>'SO 14217'!L24</f>
        <v>0</v>
      </c>
      <c r="C12" s="150">
        <f>'SO 14217'!M24</f>
        <v>0</v>
      </c>
      <c r="D12" s="150">
        <f>'SO 14217'!I24</f>
        <v>0</v>
      </c>
      <c r="E12" s="151">
        <f>'SO 14217'!P24</f>
        <v>2.42</v>
      </c>
      <c r="F12" s="151">
        <f>'SO 14217'!S24</f>
        <v>30.38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73</v>
      </c>
      <c r="B13" s="150">
        <f>'SO 14217'!L31</f>
        <v>0</v>
      </c>
      <c r="C13" s="150">
        <f>'SO 14217'!M31</f>
        <v>0</v>
      </c>
      <c r="D13" s="150">
        <f>'SO 14217'!I31</f>
        <v>0</v>
      </c>
      <c r="E13" s="151">
        <f>'SO 14217'!P31</f>
        <v>0.31</v>
      </c>
      <c r="F13" s="151">
        <f>'SO 14217'!S31</f>
        <v>6.49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74</v>
      </c>
      <c r="B14" s="150">
        <f>'SO 14217'!L36</f>
        <v>0</v>
      </c>
      <c r="C14" s="150">
        <f>'SO 14217'!M36</f>
        <v>0</v>
      </c>
      <c r="D14" s="150">
        <f>'SO 14217'!I36</f>
        <v>0</v>
      </c>
      <c r="E14" s="151">
        <f>'SO 14217'!P36</f>
        <v>0</v>
      </c>
      <c r="F14" s="151">
        <f>'SO 14217'!S36</f>
        <v>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149" t="s">
        <v>75</v>
      </c>
      <c r="B15" s="150">
        <f>'SO 14217'!L50</f>
        <v>0</v>
      </c>
      <c r="C15" s="150">
        <f>'SO 14217'!M50</f>
        <v>0</v>
      </c>
      <c r="D15" s="150">
        <f>'SO 14217'!I50</f>
        <v>0</v>
      </c>
      <c r="E15" s="151">
        <f>'SO 14217'!P50</f>
        <v>0</v>
      </c>
      <c r="F15" s="151">
        <f>'SO 14217'!S50</f>
        <v>1.1000000000000001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49" t="s">
        <v>76</v>
      </c>
      <c r="B16" s="150">
        <f>'SO 14217'!L75</f>
        <v>0</v>
      </c>
      <c r="C16" s="150">
        <f>'SO 14217'!M75</f>
        <v>0</v>
      </c>
      <c r="D16" s="150">
        <f>'SO 14217'!I75</f>
        <v>0</v>
      </c>
      <c r="E16" s="151">
        <f>'SO 14217'!P75</f>
        <v>0.13</v>
      </c>
      <c r="F16" s="151">
        <f>'SO 14217'!S75</f>
        <v>5.12</v>
      </c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</row>
    <row r="17" spans="1:26" x14ac:dyDescent="0.25">
      <c r="A17" s="2" t="s">
        <v>70</v>
      </c>
      <c r="B17" s="152">
        <f>'SO 14217'!L77</f>
        <v>0</v>
      </c>
      <c r="C17" s="152">
        <f>'SO 14217'!M77</f>
        <v>0</v>
      </c>
      <c r="D17" s="152">
        <f>'SO 14217'!I77</f>
        <v>0</v>
      </c>
      <c r="E17" s="153">
        <f>'SO 14217'!P77</f>
        <v>2.86</v>
      </c>
      <c r="F17" s="153">
        <f>'SO 14217'!S77</f>
        <v>43.09</v>
      </c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1"/>
      <c r="B18" s="142"/>
      <c r="C18" s="142"/>
      <c r="D18" s="142"/>
      <c r="E18" s="141"/>
      <c r="F18" s="141"/>
    </row>
    <row r="19" spans="1:26" x14ac:dyDescent="0.25">
      <c r="A19" s="2" t="s">
        <v>77</v>
      </c>
      <c r="B19" s="152"/>
      <c r="C19" s="150"/>
      <c r="D19" s="150"/>
      <c r="E19" s="151"/>
      <c r="F19" s="151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</row>
    <row r="20" spans="1:26" x14ac:dyDescent="0.25">
      <c r="A20" s="149" t="s">
        <v>78</v>
      </c>
      <c r="B20" s="150">
        <f>'SO 14217'!L83</f>
        <v>0</v>
      </c>
      <c r="C20" s="150">
        <f>'SO 14217'!M83</f>
        <v>0</v>
      </c>
      <c r="D20" s="150">
        <f>'SO 14217'!I83</f>
        <v>0</v>
      </c>
      <c r="E20" s="151">
        <f>'SO 14217'!P83</f>
        <v>0</v>
      </c>
      <c r="F20" s="151">
        <f>'SO 14217'!S83</f>
        <v>0.03</v>
      </c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</row>
    <row r="21" spans="1:26" x14ac:dyDescent="0.25">
      <c r="A21" s="149" t="s">
        <v>79</v>
      </c>
      <c r="B21" s="150">
        <f>'SO 14217'!L98</f>
        <v>0</v>
      </c>
      <c r="C21" s="150">
        <f>'SO 14217'!M98</f>
        <v>0</v>
      </c>
      <c r="D21" s="150">
        <f>'SO 14217'!I98</f>
        <v>0</v>
      </c>
      <c r="E21" s="151">
        <f>'SO 14217'!P98</f>
        <v>0</v>
      </c>
      <c r="F21" s="151">
        <f>'SO 14217'!S98</f>
        <v>0</v>
      </c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</row>
    <row r="22" spans="1:26" x14ac:dyDescent="0.25">
      <c r="A22" s="149" t="s">
        <v>80</v>
      </c>
      <c r="B22" s="150">
        <f>'SO 14217'!L106</f>
        <v>0</v>
      </c>
      <c r="C22" s="150">
        <f>'SO 14217'!M106</f>
        <v>0</v>
      </c>
      <c r="D22" s="150">
        <f>'SO 14217'!I106</f>
        <v>0</v>
      </c>
      <c r="E22" s="151">
        <f>'SO 14217'!P106</f>
        <v>0.06</v>
      </c>
      <c r="F22" s="151">
        <f>'SO 14217'!S106</f>
        <v>3.01</v>
      </c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</row>
    <row r="23" spans="1:26" x14ac:dyDescent="0.25">
      <c r="A23" s="149" t="s">
        <v>81</v>
      </c>
      <c r="B23" s="150">
        <f>'SO 14217'!L123</f>
        <v>0</v>
      </c>
      <c r="C23" s="150">
        <f>'SO 14217'!M123</f>
        <v>0</v>
      </c>
      <c r="D23" s="150">
        <f>'SO 14217'!I123</f>
        <v>0</v>
      </c>
      <c r="E23" s="151">
        <f>'SO 14217'!P123</f>
        <v>0.01</v>
      </c>
      <c r="F23" s="151">
        <f>'SO 14217'!S123</f>
        <v>1.17</v>
      </c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</row>
    <row r="24" spans="1:26" x14ac:dyDescent="0.25">
      <c r="A24" s="149" t="s">
        <v>82</v>
      </c>
      <c r="B24" s="150">
        <f>'SO 14217'!L145</f>
        <v>0</v>
      </c>
      <c r="C24" s="150">
        <f>'SO 14217'!M145</f>
        <v>0</v>
      </c>
      <c r="D24" s="150">
        <f>'SO 14217'!I145</f>
        <v>0</v>
      </c>
      <c r="E24" s="151">
        <f>'SO 14217'!P145</f>
        <v>0.02</v>
      </c>
      <c r="F24" s="151">
        <f>'SO 14217'!S145</f>
        <v>3.47</v>
      </c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</row>
    <row r="25" spans="1:26" x14ac:dyDescent="0.25">
      <c r="A25" s="149" t="s">
        <v>83</v>
      </c>
      <c r="B25" s="150">
        <f>'SO 14217'!L153</f>
        <v>0</v>
      </c>
      <c r="C25" s="150">
        <f>'SO 14217'!M153</f>
        <v>0</v>
      </c>
      <c r="D25" s="150">
        <f>'SO 14217'!I153</f>
        <v>0</v>
      </c>
      <c r="E25" s="151">
        <f>'SO 14217'!P153</f>
        <v>0</v>
      </c>
      <c r="F25" s="151">
        <f>'SO 14217'!S153</f>
        <v>0</v>
      </c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</row>
    <row r="26" spans="1:26" x14ac:dyDescent="0.25">
      <c r="A26" s="149" t="s">
        <v>84</v>
      </c>
      <c r="B26" s="150">
        <f>'SO 14217'!L174</f>
        <v>0</v>
      </c>
      <c r="C26" s="150">
        <f>'SO 14217'!M174</f>
        <v>0</v>
      </c>
      <c r="D26" s="150">
        <f>'SO 14217'!I174</f>
        <v>0</v>
      </c>
      <c r="E26" s="151">
        <f>'SO 14217'!P174</f>
        <v>0</v>
      </c>
      <c r="F26" s="151">
        <f>'SO 14217'!S174</f>
        <v>0.02</v>
      </c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</row>
    <row r="27" spans="1:26" x14ac:dyDescent="0.25">
      <c r="A27" s="149" t="s">
        <v>85</v>
      </c>
      <c r="B27" s="150">
        <f>'SO 14217'!L181</f>
        <v>0</v>
      </c>
      <c r="C27" s="150">
        <f>'SO 14217'!M181</f>
        <v>0</v>
      </c>
      <c r="D27" s="150">
        <f>'SO 14217'!I181</f>
        <v>0</v>
      </c>
      <c r="E27" s="151">
        <f>'SO 14217'!P181</f>
        <v>0.01</v>
      </c>
      <c r="F27" s="151">
        <f>'SO 14217'!S181</f>
        <v>2.92</v>
      </c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</row>
    <row r="28" spans="1:26" x14ac:dyDescent="0.25">
      <c r="A28" s="149" t="s">
        <v>86</v>
      </c>
      <c r="B28" s="150">
        <f>'SO 14217'!L188</f>
        <v>0</v>
      </c>
      <c r="C28" s="150">
        <f>'SO 14217'!M188</f>
        <v>0</v>
      </c>
      <c r="D28" s="150">
        <f>'SO 14217'!I188</f>
        <v>0</v>
      </c>
      <c r="E28" s="151">
        <f>'SO 14217'!P188</f>
        <v>0.04</v>
      </c>
      <c r="F28" s="151">
        <f>'SO 14217'!S188</f>
        <v>5.51</v>
      </c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</row>
    <row r="29" spans="1:26" x14ac:dyDescent="0.25">
      <c r="A29" s="149" t="s">
        <v>87</v>
      </c>
      <c r="B29" s="150">
        <f>'SO 14217'!L194</f>
        <v>0</v>
      </c>
      <c r="C29" s="150">
        <f>'SO 14217'!M194</f>
        <v>0</v>
      </c>
      <c r="D29" s="150">
        <f>'SO 14217'!I194</f>
        <v>0</v>
      </c>
      <c r="E29" s="151">
        <f>'SO 14217'!P194</f>
        <v>0.01</v>
      </c>
      <c r="F29" s="151">
        <f>'SO 14217'!S194</f>
        <v>1.52</v>
      </c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</row>
    <row r="30" spans="1:26" x14ac:dyDescent="0.25">
      <c r="A30" s="149" t="s">
        <v>88</v>
      </c>
      <c r="B30" s="150">
        <f>'SO 14217'!L200</f>
        <v>0</v>
      </c>
      <c r="C30" s="150">
        <f>'SO 14217'!M200</f>
        <v>0</v>
      </c>
      <c r="D30" s="150">
        <f>'SO 14217'!I200</f>
        <v>0</v>
      </c>
      <c r="E30" s="151">
        <f>'SO 14217'!P200</f>
        <v>0.04</v>
      </c>
      <c r="F30" s="151">
        <f>'SO 14217'!S200</f>
        <v>1.78</v>
      </c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</row>
    <row r="31" spans="1:26" x14ac:dyDescent="0.25">
      <c r="A31" s="149" t="s">
        <v>89</v>
      </c>
      <c r="B31" s="150">
        <f>'SO 14217'!L207</f>
        <v>0</v>
      </c>
      <c r="C31" s="150">
        <f>'SO 14217'!M207</f>
        <v>0</v>
      </c>
      <c r="D31" s="150">
        <f>'SO 14217'!I207</f>
        <v>0</v>
      </c>
      <c r="E31" s="151">
        <f>'SO 14217'!P207</f>
        <v>0</v>
      </c>
      <c r="F31" s="151">
        <f>'SO 14217'!S207</f>
        <v>0.24</v>
      </c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</row>
    <row r="32" spans="1:26" x14ac:dyDescent="0.25">
      <c r="A32" s="149" t="s">
        <v>90</v>
      </c>
      <c r="B32" s="150">
        <f>'SO 14217'!L214</f>
        <v>0</v>
      </c>
      <c r="C32" s="150">
        <f>'SO 14217'!M214</f>
        <v>0</v>
      </c>
      <c r="D32" s="150">
        <f>'SO 14217'!I214</f>
        <v>0</v>
      </c>
      <c r="E32" s="151">
        <f>'SO 14217'!P214</f>
        <v>0</v>
      </c>
      <c r="F32" s="151">
        <f>'SO 14217'!S214</f>
        <v>0.06</v>
      </c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</row>
    <row r="33" spans="1:26" x14ac:dyDescent="0.25">
      <c r="A33" s="2" t="s">
        <v>77</v>
      </c>
      <c r="B33" s="152">
        <f>'SO 14217'!L216</f>
        <v>0</v>
      </c>
      <c r="C33" s="152">
        <f>'SO 14217'!M216</f>
        <v>0</v>
      </c>
      <c r="D33" s="152">
        <f>'SO 14217'!I216</f>
        <v>0</v>
      </c>
      <c r="E33" s="153">
        <f>'SO 14217'!P216</f>
        <v>0.19</v>
      </c>
      <c r="F33" s="153">
        <f>'SO 14217'!S216</f>
        <v>19.72</v>
      </c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</row>
    <row r="34" spans="1:26" x14ac:dyDescent="0.25">
      <c r="A34" s="1"/>
      <c r="B34" s="142"/>
      <c r="C34" s="142"/>
      <c r="D34" s="142"/>
      <c r="E34" s="141"/>
      <c r="F34" s="141"/>
    </row>
    <row r="35" spans="1:26" x14ac:dyDescent="0.25">
      <c r="A35" s="2" t="s">
        <v>91</v>
      </c>
      <c r="B35" s="152"/>
      <c r="C35" s="150"/>
      <c r="D35" s="150"/>
      <c r="E35" s="151"/>
      <c r="F35" s="151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</row>
    <row r="36" spans="1:26" x14ac:dyDescent="0.25">
      <c r="A36" s="149" t="s">
        <v>92</v>
      </c>
      <c r="B36" s="150">
        <f>'SO 14217'!L222</f>
        <v>0</v>
      </c>
      <c r="C36" s="150">
        <f>'SO 14217'!M222</f>
        <v>0</v>
      </c>
      <c r="D36" s="150">
        <f>'SO 14217'!I222</f>
        <v>0</v>
      </c>
      <c r="E36" s="151">
        <f>'SO 14217'!P222</f>
        <v>0</v>
      </c>
      <c r="F36" s="151">
        <f>'SO 14217'!S222</f>
        <v>0</v>
      </c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</row>
    <row r="37" spans="1:26" x14ac:dyDescent="0.25">
      <c r="A37" s="2" t="s">
        <v>91</v>
      </c>
      <c r="B37" s="152">
        <f>'SO 14217'!L224</f>
        <v>0</v>
      </c>
      <c r="C37" s="152">
        <f>'SO 14217'!M224</f>
        <v>0</v>
      </c>
      <c r="D37" s="152">
        <f>'SO 14217'!I224</f>
        <v>0</v>
      </c>
      <c r="E37" s="153">
        <f>'SO 14217'!S224</f>
        <v>0</v>
      </c>
      <c r="F37" s="153">
        <f>'SO 14217'!V224</f>
        <v>0</v>
      </c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</row>
    <row r="38" spans="1:26" x14ac:dyDescent="0.25">
      <c r="A38" s="1"/>
      <c r="B38" s="142"/>
      <c r="C38" s="142"/>
      <c r="D38" s="142"/>
      <c r="E38" s="141"/>
      <c r="F38" s="141"/>
    </row>
    <row r="39" spans="1:26" x14ac:dyDescent="0.25">
      <c r="A39" s="2" t="s">
        <v>93</v>
      </c>
      <c r="B39" s="152">
        <f>'SO 14217'!L225</f>
        <v>0</v>
      </c>
      <c r="C39" s="152">
        <f>'SO 14217'!M225</f>
        <v>0</v>
      </c>
      <c r="D39" s="152">
        <f>'SO 14217'!I225</f>
        <v>0</v>
      </c>
      <c r="E39" s="153">
        <f>'SO 14217'!S225</f>
        <v>62.81</v>
      </c>
      <c r="F39" s="153">
        <f>'SO 14217'!V225</f>
        <v>0</v>
      </c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</row>
    <row r="40" spans="1:26" x14ac:dyDescent="0.25">
      <c r="A40" s="1"/>
      <c r="B40" s="142"/>
      <c r="C40" s="142"/>
      <c r="D40" s="142"/>
      <c r="E40" s="141"/>
      <c r="F40" s="141"/>
    </row>
    <row r="41" spans="1:26" x14ac:dyDescent="0.25">
      <c r="A41" s="1"/>
      <c r="B41" s="142"/>
      <c r="C41" s="142"/>
      <c r="D41" s="142"/>
      <c r="E41" s="141"/>
      <c r="F41" s="141"/>
    </row>
    <row r="42" spans="1:26" x14ac:dyDescent="0.25">
      <c r="A42" s="1"/>
      <c r="B42" s="142"/>
      <c r="C42" s="142"/>
      <c r="D42" s="142"/>
      <c r="E42" s="141"/>
      <c r="F42" s="141"/>
    </row>
    <row r="43" spans="1:26" x14ac:dyDescent="0.25">
      <c r="A43" s="1"/>
      <c r="B43" s="142"/>
      <c r="C43" s="142"/>
      <c r="D43" s="142"/>
      <c r="E43" s="141"/>
      <c r="F43" s="141"/>
    </row>
    <row r="44" spans="1:26" x14ac:dyDescent="0.25">
      <c r="A44" s="1"/>
      <c r="B44" s="142"/>
      <c r="C44" s="142"/>
      <c r="D44" s="142"/>
      <c r="E44" s="141"/>
      <c r="F44" s="141"/>
    </row>
    <row r="45" spans="1:26" x14ac:dyDescent="0.25">
      <c r="A45" s="1"/>
      <c r="B45" s="142"/>
      <c r="C45" s="142"/>
      <c r="D45" s="142"/>
      <c r="E45" s="141"/>
      <c r="F45" s="141"/>
    </row>
    <row r="46" spans="1:26" x14ac:dyDescent="0.25">
      <c r="A46" s="1"/>
      <c r="B46" s="142"/>
      <c r="C46" s="142"/>
      <c r="D46" s="142"/>
      <c r="E46" s="141"/>
      <c r="F46" s="141"/>
    </row>
    <row r="47" spans="1:26" x14ac:dyDescent="0.25">
      <c r="A47" s="1"/>
      <c r="B47" s="142"/>
      <c r="C47" s="142"/>
      <c r="D47" s="142"/>
      <c r="E47" s="141"/>
      <c r="F47" s="141"/>
    </row>
    <row r="48" spans="1:2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5"/>
  <sheetViews>
    <sheetView workbookViewId="0">
      <pane ySplit="8" topLeftCell="A9" activePane="bottomLeft" state="frozen"/>
      <selection pane="bottomLeft" activeCell="G222" sqref="G11:G222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4" t="s">
        <v>27</v>
      </c>
      <c r="C1" s="215"/>
      <c r="D1" s="215"/>
      <c r="E1" s="215"/>
      <c r="F1" s="215"/>
      <c r="G1" s="215"/>
      <c r="H1" s="216"/>
      <c r="I1" s="159" t="s">
        <v>24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4" t="s">
        <v>28</v>
      </c>
      <c r="C2" s="215"/>
      <c r="D2" s="215"/>
      <c r="E2" s="215"/>
      <c r="F2" s="215"/>
      <c r="G2" s="215"/>
      <c r="H2" s="216"/>
      <c r="I2" s="159" t="s">
        <v>22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4" t="s">
        <v>29</v>
      </c>
      <c r="C3" s="215"/>
      <c r="D3" s="215"/>
      <c r="E3" s="215"/>
      <c r="F3" s="215"/>
      <c r="G3" s="215"/>
      <c r="H3" s="216"/>
      <c r="I3" s="159" t="s">
        <v>68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21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1"/>
      <c r="B7" s="12" t="s">
        <v>69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S7" s="11"/>
      <c r="V7" s="162"/>
    </row>
    <row r="8" spans="1:26" ht="15.75" x14ac:dyDescent="0.25">
      <c r="A8" s="161" t="s">
        <v>94</v>
      </c>
      <c r="B8" s="161" t="s">
        <v>95</v>
      </c>
      <c r="C8" s="161" t="s">
        <v>96</v>
      </c>
      <c r="D8" s="161" t="s">
        <v>97</v>
      </c>
      <c r="E8" s="161" t="s">
        <v>98</v>
      </c>
      <c r="F8" s="161" t="s">
        <v>99</v>
      </c>
      <c r="G8" s="161" t="s">
        <v>100</v>
      </c>
      <c r="H8" s="161" t="s">
        <v>60</v>
      </c>
      <c r="I8" s="161" t="s">
        <v>101</v>
      </c>
      <c r="J8" s="161"/>
      <c r="K8" s="161"/>
      <c r="L8" s="161"/>
      <c r="M8" s="161"/>
      <c r="N8" s="161"/>
      <c r="O8" s="161"/>
      <c r="P8" s="161" t="s">
        <v>102</v>
      </c>
      <c r="Q8" s="155"/>
      <c r="R8" s="155"/>
      <c r="S8" s="161" t="s">
        <v>103</v>
      </c>
      <c r="T8" s="157"/>
      <c r="U8" s="157"/>
      <c r="V8" s="163" t="s">
        <v>104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70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71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106</v>
      </c>
      <c r="C11" s="172" t="s">
        <v>107</v>
      </c>
      <c r="D11" s="168" t="s">
        <v>108</v>
      </c>
      <c r="E11" s="168" t="s">
        <v>109</v>
      </c>
      <c r="F11" s="169">
        <v>10.44</v>
      </c>
      <c r="G11" s="170"/>
      <c r="H11" s="170"/>
      <c r="I11" s="170">
        <f t="shared" ref="I11:I17" si="0">ROUND(F11*(G11+H11),2)</f>
        <v>0</v>
      </c>
      <c r="J11" s="168">
        <f t="shared" ref="J11:J17" si="1">ROUND(F11*(N11),2)</f>
        <v>584.12</v>
      </c>
      <c r="K11" s="1">
        <f t="shared" ref="K11:K17" si="2">ROUND(F11*(O11),2)</f>
        <v>0</v>
      </c>
      <c r="L11" s="1">
        <f t="shared" ref="L11:L17" si="3">ROUND(F11*(G11),2)</f>
        <v>0</v>
      </c>
      <c r="M11" s="1"/>
      <c r="N11" s="1">
        <v>55.95</v>
      </c>
      <c r="O11" s="1"/>
      <c r="P11" s="160"/>
      <c r="Q11" s="173"/>
      <c r="R11" s="173"/>
      <c r="S11" s="149"/>
      <c r="V11" s="174"/>
      <c r="Z11">
        <v>0</v>
      </c>
    </row>
    <row r="12" spans="1:26" ht="24.95" customHeight="1" x14ac:dyDescent="0.25">
      <c r="A12" s="171"/>
      <c r="B12" s="168" t="s">
        <v>106</v>
      </c>
      <c r="C12" s="172" t="s">
        <v>110</v>
      </c>
      <c r="D12" s="168" t="s">
        <v>111</v>
      </c>
      <c r="E12" s="168" t="s">
        <v>109</v>
      </c>
      <c r="F12" s="169">
        <v>10.44</v>
      </c>
      <c r="G12" s="170"/>
      <c r="H12" s="170"/>
      <c r="I12" s="170">
        <f t="shared" si="0"/>
        <v>0</v>
      </c>
      <c r="J12" s="168">
        <f t="shared" si="1"/>
        <v>16.39</v>
      </c>
      <c r="K12" s="1">
        <f t="shared" si="2"/>
        <v>0</v>
      </c>
      <c r="L12" s="1">
        <f t="shared" si="3"/>
        <v>0</v>
      </c>
      <c r="M12" s="1"/>
      <c r="N12" s="1">
        <v>1.5699999999999998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106</v>
      </c>
      <c r="C13" s="172" t="s">
        <v>112</v>
      </c>
      <c r="D13" s="168" t="s">
        <v>113</v>
      </c>
      <c r="E13" s="168" t="s">
        <v>109</v>
      </c>
      <c r="F13" s="169">
        <v>10.44</v>
      </c>
      <c r="G13" s="170"/>
      <c r="H13" s="170"/>
      <c r="I13" s="170">
        <f t="shared" si="0"/>
        <v>0</v>
      </c>
      <c r="J13" s="168">
        <f t="shared" si="1"/>
        <v>41.76</v>
      </c>
      <c r="K13" s="1">
        <f t="shared" si="2"/>
        <v>0</v>
      </c>
      <c r="L13" s="1">
        <f t="shared" si="3"/>
        <v>0</v>
      </c>
      <c r="M13" s="1"/>
      <c r="N13" s="1">
        <v>4</v>
      </c>
      <c r="O13" s="1"/>
      <c r="P13" s="160"/>
      <c r="Q13" s="173"/>
      <c r="R13" s="173"/>
      <c r="S13" s="149"/>
      <c r="V13" s="174"/>
      <c r="Z13">
        <v>0</v>
      </c>
    </row>
    <row r="14" spans="1:26" ht="35.1" customHeight="1" x14ac:dyDescent="0.25">
      <c r="A14" s="171"/>
      <c r="B14" s="168" t="s">
        <v>106</v>
      </c>
      <c r="C14" s="172" t="s">
        <v>114</v>
      </c>
      <c r="D14" s="168" t="s">
        <v>115</v>
      </c>
      <c r="E14" s="168" t="s">
        <v>109</v>
      </c>
      <c r="F14" s="169">
        <v>31.32</v>
      </c>
      <c r="G14" s="170"/>
      <c r="H14" s="170"/>
      <c r="I14" s="170">
        <f t="shared" si="0"/>
        <v>0</v>
      </c>
      <c r="J14" s="168">
        <f t="shared" si="1"/>
        <v>12.53</v>
      </c>
      <c r="K14" s="1">
        <f t="shared" si="2"/>
        <v>0</v>
      </c>
      <c r="L14" s="1">
        <f t="shared" si="3"/>
        <v>0</v>
      </c>
      <c r="M14" s="1"/>
      <c r="N14" s="1">
        <v>0.4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106</v>
      </c>
      <c r="C15" s="172" t="s">
        <v>116</v>
      </c>
      <c r="D15" s="168" t="s">
        <v>117</v>
      </c>
      <c r="E15" s="168" t="s">
        <v>109</v>
      </c>
      <c r="F15" s="169">
        <v>10.44</v>
      </c>
      <c r="G15" s="170"/>
      <c r="H15" s="170"/>
      <c r="I15" s="170">
        <f t="shared" si="0"/>
        <v>0</v>
      </c>
      <c r="J15" s="168">
        <f t="shared" si="1"/>
        <v>9.6</v>
      </c>
      <c r="K15" s="1">
        <f t="shared" si="2"/>
        <v>0</v>
      </c>
      <c r="L15" s="1">
        <f t="shared" si="3"/>
        <v>0</v>
      </c>
      <c r="M15" s="1"/>
      <c r="N15" s="1">
        <v>0.92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106</v>
      </c>
      <c r="C16" s="172" t="s">
        <v>118</v>
      </c>
      <c r="D16" s="168" t="s">
        <v>119</v>
      </c>
      <c r="E16" s="168" t="s">
        <v>120</v>
      </c>
      <c r="F16" s="169">
        <v>17.748000000000001</v>
      </c>
      <c r="G16" s="170"/>
      <c r="H16" s="170"/>
      <c r="I16" s="170">
        <f t="shared" si="0"/>
        <v>0</v>
      </c>
      <c r="J16" s="168">
        <f t="shared" si="1"/>
        <v>195.23</v>
      </c>
      <c r="K16" s="1">
        <f t="shared" si="2"/>
        <v>0</v>
      </c>
      <c r="L16" s="1">
        <f t="shared" si="3"/>
        <v>0</v>
      </c>
      <c r="M16" s="1"/>
      <c r="N16" s="1">
        <v>11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121</v>
      </c>
      <c r="C17" s="172" t="s">
        <v>122</v>
      </c>
      <c r="D17" s="168" t="s">
        <v>123</v>
      </c>
      <c r="E17" s="168" t="s">
        <v>124</v>
      </c>
      <c r="F17" s="169">
        <v>126.72</v>
      </c>
      <c r="G17" s="170"/>
      <c r="H17" s="170"/>
      <c r="I17" s="170">
        <f t="shared" si="0"/>
        <v>0</v>
      </c>
      <c r="J17" s="168">
        <f t="shared" si="1"/>
        <v>329.47</v>
      </c>
      <c r="K17" s="1">
        <f t="shared" si="2"/>
        <v>0</v>
      </c>
      <c r="L17" s="1">
        <f t="shared" si="3"/>
        <v>0</v>
      </c>
      <c r="M17" s="1"/>
      <c r="N17" s="1">
        <v>2.6</v>
      </c>
      <c r="O17" s="1"/>
      <c r="P17" s="160"/>
      <c r="Q17" s="173"/>
      <c r="R17" s="173"/>
      <c r="S17" s="149"/>
      <c r="V17" s="174"/>
      <c r="Z17">
        <v>0</v>
      </c>
    </row>
    <row r="18" spans="1:26" x14ac:dyDescent="0.25">
      <c r="A18" s="149"/>
      <c r="B18" s="149"/>
      <c r="C18" s="149"/>
      <c r="D18" s="149" t="s">
        <v>71</v>
      </c>
      <c r="E18" s="149"/>
      <c r="F18" s="167"/>
      <c r="G18" s="152"/>
      <c r="H18" s="152">
        <f>ROUND((SUM(M10:M17))/1,2)</f>
        <v>0</v>
      </c>
      <c r="I18" s="152">
        <f>ROUND((SUM(I10:I17))/1,2)</f>
        <v>0</v>
      </c>
      <c r="J18" s="149"/>
      <c r="K18" s="149"/>
      <c r="L18" s="149">
        <f>ROUND((SUM(L10:L17))/1,2)</f>
        <v>0</v>
      </c>
      <c r="M18" s="149">
        <f>ROUND((SUM(M10:M17))/1,2)</f>
        <v>0</v>
      </c>
      <c r="N18" s="149"/>
      <c r="O18" s="149"/>
      <c r="P18" s="175">
        <f>ROUND((SUM(P10:P17))/1,2)</f>
        <v>0</v>
      </c>
      <c r="Q18" s="146"/>
      <c r="R18" s="146"/>
      <c r="S18" s="175">
        <f>ROUND((SUM(S10:S17))/1,2)</f>
        <v>0</v>
      </c>
      <c r="T18" s="146"/>
      <c r="U18" s="146"/>
      <c r="V18" s="146"/>
      <c r="W18" s="146"/>
      <c r="X18" s="146"/>
      <c r="Y18" s="146"/>
      <c r="Z18" s="146"/>
    </row>
    <row r="19" spans="1:26" x14ac:dyDescent="0.25">
      <c r="A19" s="1"/>
      <c r="B19" s="1"/>
      <c r="C19" s="1"/>
      <c r="D19" s="1"/>
      <c r="E19" s="1"/>
      <c r="F19" s="160"/>
      <c r="G19" s="142"/>
      <c r="H19" s="142"/>
      <c r="I19" s="142"/>
      <c r="J19" s="1"/>
      <c r="K19" s="1"/>
      <c r="L19" s="1"/>
      <c r="M19" s="1"/>
      <c r="N19" s="1"/>
      <c r="O19" s="1"/>
      <c r="P19" s="1"/>
      <c r="S19" s="1"/>
    </row>
    <row r="20" spans="1:26" x14ac:dyDescent="0.25">
      <c r="A20" s="149"/>
      <c r="B20" s="149"/>
      <c r="C20" s="149"/>
      <c r="D20" s="149" t="s">
        <v>72</v>
      </c>
      <c r="E20" s="149"/>
      <c r="F20" s="167"/>
      <c r="G20" s="150"/>
      <c r="H20" s="150"/>
      <c r="I20" s="150"/>
      <c r="J20" s="149"/>
      <c r="K20" s="149"/>
      <c r="L20" s="149"/>
      <c r="M20" s="149"/>
      <c r="N20" s="149"/>
      <c r="O20" s="149"/>
      <c r="P20" s="149"/>
      <c r="Q20" s="146"/>
      <c r="R20" s="146"/>
      <c r="S20" s="149"/>
      <c r="T20" s="146"/>
      <c r="U20" s="146"/>
      <c r="V20" s="146"/>
      <c r="W20" s="146"/>
      <c r="X20" s="146"/>
      <c r="Y20" s="146"/>
      <c r="Z20" s="146"/>
    </row>
    <row r="21" spans="1:26" ht="24.95" customHeight="1" x14ac:dyDescent="0.25">
      <c r="A21" s="171"/>
      <c r="B21" s="168" t="s">
        <v>125</v>
      </c>
      <c r="C21" s="172" t="s">
        <v>126</v>
      </c>
      <c r="D21" s="168" t="s">
        <v>127</v>
      </c>
      <c r="E21" s="168" t="s">
        <v>109</v>
      </c>
      <c r="F21" s="169">
        <v>12.528</v>
      </c>
      <c r="G21" s="170"/>
      <c r="H21" s="170"/>
      <c r="I21" s="170">
        <f>ROUND(F21*(G21+H21),2)</f>
        <v>0</v>
      </c>
      <c r="J21" s="168">
        <f>ROUND(F21*(N21),2)</f>
        <v>1129.52</v>
      </c>
      <c r="K21" s="1">
        <f>ROUND(F21*(O21),2)</f>
        <v>0</v>
      </c>
      <c r="L21" s="1">
        <f>ROUND(F21*(G21),2)</f>
        <v>0</v>
      </c>
      <c r="M21" s="1"/>
      <c r="N21" s="1">
        <v>90.16</v>
      </c>
      <c r="O21" s="1"/>
      <c r="P21" s="167">
        <v>2.4178999999999999</v>
      </c>
      <c r="Q21" s="173"/>
      <c r="R21" s="173">
        <v>2.4178999999999999</v>
      </c>
      <c r="S21" s="149">
        <f>ROUND(F21*(R21),3)</f>
        <v>30.291</v>
      </c>
      <c r="V21" s="174"/>
      <c r="Z21">
        <v>0</v>
      </c>
    </row>
    <row r="22" spans="1:26" ht="24.95" customHeight="1" x14ac:dyDescent="0.25">
      <c r="A22" s="171"/>
      <c r="B22" s="168" t="s">
        <v>125</v>
      </c>
      <c r="C22" s="172" t="s">
        <v>128</v>
      </c>
      <c r="D22" s="168" t="s">
        <v>129</v>
      </c>
      <c r="E22" s="168" t="s">
        <v>124</v>
      </c>
      <c r="F22" s="169">
        <v>20.88</v>
      </c>
      <c r="G22" s="170"/>
      <c r="H22" s="170"/>
      <c r="I22" s="170">
        <f>ROUND(F22*(G22+H22),2)</f>
        <v>0</v>
      </c>
      <c r="J22" s="168">
        <f>ROUND(F22*(N22),2)</f>
        <v>381.48</v>
      </c>
      <c r="K22" s="1">
        <f>ROUND(F22*(O22),2)</f>
        <v>0</v>
      </c>
      <c r="L22" s="1">
        <f>ROUND(F22*(G22),2)</f>
        <v>0</v>
      </c>
      <c r="M22" s="1"/>
      <c r="N22" s="1">
        <v>18.27</v>
      </c>
      <c r="O22" s="1"/>
      <c r="P22" s="167">
        <v>4.0699999999999998E-3</v>
      </c>
      <c r="Q22" s="173"/>
      <c r="R22" s="173">
        <v>4.0699999999999998E-3</v>
      </c>
      <c r="S22" s="149">
        <f>ROUND(F22*(R22),3)</f>
        <v>8.5000000000000006E-2</v>
      </c>
      <c r="V22" s="174"/>
      <c r="Z22">
        <v>0</v>
      </c>
    </row>
    <row r="23" spans="1:26" ht="24.95" customHeight="1" x14ac:dyDescent="0.25">
      <c r="A23" s="171"/>
      <c r="B23" s="168" t="s">
        <v>125</v>
      </c>
      <c r="C23" s="172" t="s">
        <v>130</v>
      </c>
      <c r="D23" s="168" t="s">
        <v>131</v>
      </c>
      <c r="E23" s="168" t="s">
        <v>124</v>
      </c>
      <c r="F23" s="169">
        <v>20.88</v>
      </c>
      <c r="G23" s="170"/>
      <c r="H23" s="170"/>
      <c r="I23" s="170">
        <f>ROUND(F23*(G23+H23),2)</f>
        <v>0</v>
      </c>
      <c r="J23" s="168">
        <f>ROUND(F23*(N23),2)</f>
        <v>127.79</v>
      </c>
      <c r="K23" s="1">
        <f>ROUND(F23*(O23),2)</f>
        <v>0</v>
      </c>
      <c r="L23" s="1">
        <f>ROUND(F23*(G23),2)</f>
        <v>0</v>
      </c>
      <c r="M23" s="1"/>
      <c r="N23" s="1">
        <v>6.12</v>
      </c>
      <c r="O23" s="1"/>
      <c r="P23" s="160"/>
      <c r="Q23" s="173"/>
      <c r="R23" s="173"/>
      <c r="S23" s="149"/>
      <c r="V23" s="174"/>
      <c r="Z23">
        <v>0</v>
      </c>
    </row>
    <row r="24" spans="1:26" x14ac:dyDescent="0.25">
      <c r="A24" s="149"/>
      <c r="B24" s="149"/>
      <c r="C24" s="149"/>
      <c r="D24" s="149" t="s">
        <v>72</v>
      </c>
      <c r="E24" s="149"/>
      <c r="F24" s="167"/>
      <c r="G24" s="152"/>
      <c r="H24" s="152">
        <f>ROUND((SUM(M20:M23))/1,2)</f>
        <v>0</v>
      </c>
      <c r="I24" s="152">
        <f>ROUND((SUM(I20:I23))/1,2)</f>
        <v>0</v>
      </c>
      <c r="J24" s="149"/>
      <c r="K24" s="149"/>
      <c r="L24" s="149">
        <f>ROUND((SUM(L20:L23))/1,2)</f>
        <v>0</v>
      </c>
      <c r="M24" s="149">
        <f>ROUND((SUM(M20:M23))/1,2)</f>
        <v>0</v>
      </c>
      <c r="N24" s="149"/>
      <c r="O24" s="149"/>
      <c r="P24" s="175">
        <f>ROUND((SUM(P20:P23))/1,2)</f>
        <v>2.42</v>
      </c>
      <c r="Q24" s="146"/>
      <c r="R24" s="146"/>
      <c r="S24" s="175">
        <f>ROUND((SUM(S20:S23))/1,2)</f>
        <v>30.38</v>
      </c>
      <c r="T24" s="146"/>
      <c r="U24" s="146"/>
      <c r="V24" s="146"/>
      <c r="W24" s="146"/>
      <c r="X24" s="146"/>
      <c r="Y24" s="146"/>
      <c r="Z24" s="146"/>
    </row>
    <row r="25" spans="1:26" x14ac:dyDescent="0.25">
      <c r="A25" s="1"/>
      <c r="B25" s="1"/>
      <c r="C25" s="1"/>
      <c r="D25" s="1"/>
      <c r="E25" s="1"/>
      <c r="F25" s="160"/>
      <c r="G25" s="142"/>
      <c r="H25" s="142"/>
      <c r="I25" s="142"/>
      <c r="J25" s="1"/>
      <c r="K25" s="1"/>
      <c r="L25" s="1"/>
      <c r="M25" s="1"/>
      <c r="N25" s="1"/>
      <c r="O25" s="1"/>
      <c r="P25" s="1"/>
      <c r="S25" s="1"/>
    </row>
    <row r="26" spans="1:26" x14ac:dyDescent="0.25">
      <c r="A26" s="149"/>
      <c r="B26" s="149"/>
      <c r="C26" s="149"/>
      <c r="D26" s="149" t="s">
        <v>73</v>
      </c>
      <c r="E26" s="149"/>
      <c r="F26" s="167"/>
      <c r="G26" s="150"/>
      <c r="H26" s="150"/>
      <c r="I26" s="150"/>
      <c r="J26" s="149"/>
      <c r="K26" s="149"/>
      <c r="L26" s="149"/>
      <c r="M26" s="149"/>
      <c r="N26" s="149"/>
      <c r="O26" s="149"/>
      <c r="P26" s="149"/>
      <c r="Q26" s="146"/>
      <c r="R26" s="146"/>
      <c r="S26" s="149"/>
      <c r="T26" s="146"/>
      <c r="U26" s="146"/>
      <c r="V26" s="146"/>
      <c r="W26" s="146"/>
      <c r="X26" s="146"/>
      <c r="Y26" s="146"/>
      <c r="Z26" s="146"/>
    </row>
    <row r="27" spans="1:26" ht="24.95" customHeight="1" x14ac:dyDescent="0.25">
      <c r="A27" s="171"/>
      <c r="B27" s="168" t="s">
        <v>125</v>
      </c>
      <c r="C27" s="172" t="s">
        <v>132</v>
      </c>
      <c r="D27" s="168" t="s">
        <v>133</v>
      </c>
      <c r="E27" s="168" t="s">
        <v>134</v>
      </c>
      <c r="F27" s="169">
        <v>3</v>
      </c>
      <c r="G27" s="170"/>
      <c r="H27" s="170"/>
      <c r="I27" s="170">
        <f>ROUND(F27*(G27+H27),2)</f>
        <v>0</v>
      </c>
      <c r="J27" s="168">
        <f>ROUND(F27*(N27),2)</f>
        <v>56.76</v>
      </c>
      <c r="K27" s="1">
        <f>ROUND(F27*(O27),2)</f>
        <v>0</v>
      </c>
      <c r="L27" s="1">
        <f>ROUND(F27*(G27),2)</f>
        <v>0</v>
      </c>
      <c r="M27" s="1"/>
      <c r="N27" s="1">
        <v>18.920000000000002</v>
      </c>
      <c r="O27" s="1"/>
      <c r="P27" s="167">
        <v>2.0427500000000001E-2</v>
      </c>
      <c r="Q27" s="173"/>
      <c r="R27" s="173">
        <v>2.0427500000000001E-2</v>
      </c>
      <c r="S27" s="149">
        <f>ROUND(F27*(R27),3)</f>
        <v>6.0999999999999999E-2</v>
      </c>
      <c r="V27" s="174"/>
      <c r="Z27">
        <v>0</v>
      </c>
    </row>
    <row r="28" spans="1:26" ht="24.95" customHeight="1" x14ac:dyDescent="0.25">
      <c r="A28" s="171"/>
      <c r="B28" s="168" t="s">
        <v>125</v>
      </c>
      <c r="C28" s="172" t="s">
        <v>135</v>
      </c>
      <c r="D28" s="168" t="s">
        <v>136</v>
      </c>
      <c r="E28" s="168" t="s">
        <v>124</v>
      </c>
      <c r="F28" s="169">
        <v>22.279</v>
      </c>
      <c r="G28" s="170"/>
      <c r="H28" s="170"/>
      <c r="I28" s="170">
        <f>ROUND(F28*(G28+H28),2)</f>
        <v>0</v>
      </c>
      <c r="J28" s="168">
        <f>ROUND(F28*(N28),2)</f>
        <v>519.32000000000005</v>
      </c>
      <c r="K28" s="1">
        <f>ROUND(F28*(O28),2)</f>
        <v>0</v>
      </c>
      <c r="L28" s="1">
        <f>ROUND(F28*(G28),2)</f>
        <v>0</v>
      </c>
      <c r="M28" s="1"/>
      <c r="N28" s="1">
        <v>23.31</v>
      </c>
      <c r="O28" s="1"/>
      <c r="P28" s="167">
        <v>7.5920000000000001E-2</v>
      </c>
      <c r="Q28" s="173"/>
      <c r="R28" s="173">
        <v>7.5920000000000001E-2</v>
      </c>
      <c r="S28" s="149">
        <f>ROUND(F28*(R28),3)</f>
        <v>1.6910000000000001</v>
      </c>
      <c r="V28" s="174"/>
      <c r="Z28">
        <v>0</v>
      </c>
    </row>
    <row r="29" spans="1:26" ht="24.95" customHeight="1" x14ac:dyDescent="0.25">
      <c r="A29" s="171"/>
      <c r="B29" s="168" t="s">
        <v>125</v>
      </c>
      <c r="C29" s="172" t="s">
        <v>137</v>
      </c>
      <c r="D29" s="168" t="s">
        <v>138</v>
      </c>
      <c r="E29" s="168" t="s">
        <v>124</v>
      </c>
      <c r="F29" s="169">
        <v>29.062000000000001</v>
      </c>
      <c r="G29" s="170"/>
      <c r="H29" s="170"/>
      <c r="I29" s="170">
        <f>ROUND(F29*(G29+H29),2)</f>
        <v>0</v>
      </c>
      <c r="J29" s="168">
        <f>ROUND(F29*(N29),2)</f>
        <v>857.33</v>
      </c>
      <c r="K29" s="1">
        <f>ROUND(F29*(O29),2)</f>
        <v>0</v>
      </c>
      <c r="L29" s="1">
        <f>ROUND(F29*(G29),2)</f>
        <v>0</v>
      </c>
      <c r="M29" s="1"/>
      <c r="N29" s="1">
        <v>29.5</v>
      </c>
      <c r="O29" s="1"/>
      <c r="P29" s="167">
        <v>0.11337999999999999</v>
      </c>
      <c r="Q29" s="173"/>
      <c r="R29" s="173">
        <v>0.11337999999999999</v>
      </c>
      <c r="S29" s="149">
        <f>ROUND(F29*(R29),3)</f>
        <v>3.2949999999999999</v>
      </c>
      <c r="V29" s="174"/>
      <c r="Z29">
        <v>0</v>
      </c>
    </row>
    <row r="30" spans="1:26" ht="24.95" customHeight="1" x14ac:dyDescent="0.25">
      <c r="A30" s="171"/>
      <c r="B30" s="168" t="s">
        <v>139</v>
      </c>
      <c r="C30" s="172" t="s">
        <v>140</v>
      </c>
      <c r="D30" s="168" t="s">
        <v>141</v>
      </c>
      <c r="E30" s="168" t="s">
        <v>124</v>
      </c>
      <c r="F30" s="169">
        <v>14.08</v>
      </c>
      <c r="G30" s="170"/>
      <c r="H30" s="170"/>
      <c r="I30" s="170">
        <f>ROUND(F30*(G30+H30),2)</f>
        <v>0</v>
      </c>
      <c r="J30" s="168">
        <f>ROUND(F30*(N30),2)</f>
        <v>407.33</v>
      </c>
      <c r="K30" s="1">
        <f>ROUND(F30*(O30),2)</f>
        <v>0</v>
      </c>
      <c r="L30" s="1">
        <f>ROUND(F30*(G30),2)</f>
        <v>0</v>
      </c>
      <c r="M30" s="1"/>
      <c r="N30" s="1">
        <v>28.93</v>
      </c>
      <c r="O30" s="1"/>
      <c r="P30" s="167">
        <v>0.10274</v>
      </c>
      <c r="Q30" s="173"/>
      <c r="R30" s="173">
        <v>0.10274</v>
      </c>
      <c r="S30" s="149">
        <f>ROUND(F30*(R30),3)</f>
        <v>1.4470000000000001</v>
      </c>
      <c r="V30" s="174"/>
      <c r="Z30">
        <v>0</v>
      </c>
    </row>
    <row r="31" spans="1:26" x14ac:dyDescent="0.25">
      <c r="A31" s="149"/>
      <c r="B31" s="149"/>
      <c r="C31" s="149"/>
      <c r="D31" s="149" t="s">
        <v>73</v>
      </c>
      <c r="E31" s="149"/>
      <c r="F31" s="167"/>
      <c r="G31" s="152"/>
      <c r="H31" s="152">
        <f>ROUND((SUM(M26:M30))/1,2)</f>
        <v>0</v>
      </c>
      <c r="I31" s="152">
        <f>ROUND((SUM(I26:I30))/1,2)</f>
        <v>0</v>
      </c>
      <c r="J31" s="149"/>
      <c r="K31" s="149"/>
      <c r="L31" s="149">
        <f>ROUND((SUM(L26:L30))/1,2)</f>
        <v>0</v>
      </c>
      <c r="M31" s="149">
        <f>ROUND((SUM(M26:M30))/1,2)</f>
        <v>0</v>
      </c>
      <c r="N31" s="149"/>
      <c r="O31" s="149"/>
      <c r="P31" s="175">
        <f>ROUND((SUM(P26:P30))/1,2)</f>
        <v>0.31</v>
      </c>
      <c r="Q31" s="146"/>
      <c r="R31" s="146"/>
      <c r="S31" s="175">
        <f>ROUND((SUM(S26:S30))/1,2)</f>
        <v>6.49</v>
      </c>
      <c r="T31" s="146"/>
      <c r="U31" s="146"/>
      <c r="V31" s="146"/>
      <c r="W31" s="146"/>
      <c r="X31" s="146"/>
      <c r="Y31" s="146"/>
      <c r="Z31" s="146"/>
    </row>
    <row r="32" spans="1:26" x14ac:dyDescent="0.25">
      <c r="A32" s="1"/>
      <c r="B32" s="1"/>
      <c r="C32" s="1"/>
      <c r="D32" s="1"/>
      <c r="E32" s="1"/>
      <c r="F32" s="160"/>
      <c r="G32" s="142"/>
      <c r="H32" s="142"/>
      <c r="I32" s="142"/>
      <c r="J32" s="1"/>
      <c r="K32" s="1"/>
      <c r="L32" s="1"/>
      <c r="M32" s="1"/>
      <c r="N32" s="1"/>
      <c r="O32" s="1"/>
      <c r="P32" s="1"/>
      <c r="S32" s="1"/>
    </row>
    <row r="33" spans="1:26" x14ac:dyDescent="0.25">
      <c r="A33" s="149"/>
      <c r="B33" s="149"/>
      <c r="C33" s="149"/>
      <c r="D33" s="149" t="s">
        <v>74</v>
      </c>
      <c r="E33" s="149"/>
      <c r="F33" s="167"/>
      <c r="G33" s="150"/>
      <c r="H33" s="150"/>
      <c r="I33" s="150"/>
      <c r="J33" s="149"/>
      <c r="K33" s="149"/>
      <c r="L33" s="149"/>
      <c r="M33" s="149"/>
      <c r="N33" s="149"/>
      <c r="O33" s="149"/>
      <c r="P33" s="149"/>
      <c r="Q33" s="146"/>
      <c r="R33" s="146"/>
      <c r="S33" s="149"/>
      <c r="T33" s="146"/>
      <c r="U33" s="146"/>
      <c r="V33" s="146"/>
      <c r="W33" s="146"/>
      <c r="X33" s="146"/>
      <c r="Y33" s="146"/>
      <c r="Z33" s="146"/>
    </row>
    <row r="34" spans="1:26" ht="35.1" customHeight="1" x14ac:dyDescent="0.25">
      <c r="A34" s="171"/>
      <c r="B34" s="168" t="s">
        <v>142</v>
      </c>
      <c r="C34" s="172" t="s">
        <v>143</v>
      </c>
      <c r="D34" s="168" t="s">
        <v>144</v>
      </c>
      <c r="E34" s="168" t="s">
        <v>124</v>
      </c>
      <c r="F34" s="169">
        <v>412.85</v>
      </c>
      <c r="G34" s="170"/>
      <c r="H34" s="170"/>
      <c r="I34" s="170">
        <f>ROUND(F34*(G34+H34),2)</f>
        <v>0</v>
      </c>
      <c r="J34" s="168">
        <f>ROUND(F34*(N34),2)</f>
        <v>5168.88</v>
      </c>
      <c r="K34" s="1">
        <f>ROUND(F34*(O34),2)</f>
        <v>0</v>
      </c>
      <c r="L34" s="1">
        <f>ROUND(F34*(G34),2)</f>
        <v>0</v>
      </c>
      <c r="M34" s="1"/>
      <c r="N34" s="1">
        <v>12.52</v>
      </c>
      <c r="O34" s="1"/>
      <c r="P34" s="160"/>
      <c r="Q34" s="173"/>
      <c r="R34" s="173"/>
      <c r="S34" s="149"/>
      <c r="V34" s="174"/>
      <c r="Z34">
        <v>0</v>
      </c>
    </row>
    <row r="35" spans="1:26" ht="24.95" customHeight="1" x14ac:dyDescent="0.25">
      <c r="A35" s="171"/>
      <c r="B35" s="168" t="s">
        <v>145</v>
      </c>
      <c r="C35" s="172" t="s">
        <v>146</v>
      </c>
      <c r="D35" s="168" t="s">
        <v>147</v>
      </c>
      <c r="E35" s="168" t="s">
        <v>124</v>
      </c>
      <c r="F35" s="169">
        <v>421.10700000000003</v>
      </c>
      <c r="G35" s="170"/>
      <c r="H35" s="170"/>
      <c r="I35" s="170">
        <f>ROUND(F35*(G35+H35),2)</f>
        <v>0</v>
      </c>
      <c r="J35" s="168">
        <f>ROUND(F35*(N35),2)</f>
        <v>11921.54</v>
      </c>
      <c r="K35" s="1">
        <f>ROUND(F35*(O35),2)</f>
        <v>0</v>
      </c>
      <c r="L35" s="1">
        <f>ROUND(F35*(G35),2)</f>
        <v>0</v>
      </c>
      <c r="M35" s="1"/>
      <c r="N35" s="1">
        <v>28.31</v>
      </c>
      <c r="O35" s="1"/>
      <c r="P35" s="160"/>
      <c r="Q35" s="173"/>
      <c r="R35" s="173"/>
      <c r="S35" s="149"/>
      <c r="V35" s="174"/>
      <c r="Z35">
        <v>0</v>
      </c>
    </row>
    <row r="36" spans="1:26" x14ac:dyDescent="0.25">
      <c r="A36" s="149"/>
      <c r="B36" s="149"/>
      <c r="C36" s="149"/>
      <c r="D36" s="149" t="s">
        <v>74</v>
      </c>
      <c r="E36" s="149"/>
      <c r="F36" s="167"/>
      <c r="G36" s="152"/>
      <c r="H36" s="152">
        <f>ROUND((SUM(M33:M35))/1,2)</f>
        <v>0</v>
      </c>
      <c r="I36" s="152">
        <f>ROUND((SUM(I33:I35))/1,2)</f>
        <v>0</v>
      </c>
      <c r="J36" s="149"/>
      <c r="K36" s="149"/>
      <c r="L36" s="149">
        <f>ROUND((SUM(L33:L35))/1,2)</f>
        <v>0</v>
      </c>
      <c r="M36" s="149">
        <f>ROUND((SUM(M33:M35))/1,2)</f>
        <v>0</v>
      </c>
      <c r="N36" s="149"/>
      <c r="O36" s="149"/>
      <c r="P36" s="175">
        <f>ROUND((SUM(P33:P35))/1,2)</f>
        <v>0</v>
      </c>
      <c r="Q36" s="146"/>
      <c r="R36" s="146"/>
      <c r="S36" s="175">
        <f>ROUND((SUM(S33:S35))/1,2)</f>
        <v>0</v>
      </c>
      <c r="T36" s="146"/>
      <c r="U36" s="146"/>
      <c r="V36" s="146"/>
      <c r="W36" s="146"/>
      <c r="X36" s="146"/>
      <c r="Y36" s="146"/>
      <c r="Z36" s="146"/>
    </row>
    <row r="37" spans="1:26" x14ac:dyDescent="0.25">
      <c r="A37" s="1"/>
      <c r="B37" s="1"/>
      <c r="C37" s="1"/>
      <c r="D37" s="1"/>
      <c r="E37" s="1"/>
      <c r="F37" s="160"/>
      <c r="G37" s="142"/>
      <c r="H37" s="142"/>
      <c r="I37" s="142"/>
      <c r="J37" s="1"/>
      <c r="K37" s="1"/>
      <c r="L37" s="1"/>
      <c r="M37" s="1"/>
      <c r="N37" s="1"/>
      <c r="O37" s="1"/>
      <c r="P37" s="1"/>
      <c r="S37" s="1"/>
    </row>
    <row r="38" spans="1:26" x14ac:dyDescent="0.25">
      <c r="A38" s="149"/>
      <c r="B38" s="149"/>
      <c r="C38" s="149"/>
      <c r="D38" s="149" t="s">
        <v>75</v>
      </c>
      <c r="E38" s="149"/>
      <c r="F38" s="167"/>
      <c r="G38" s="150"/>
      <c r="H38" s="150"/>
      <c r="I38" s="150"/>
      <c r="J38" s="149"/>
      <c r="K38" s="149"/>
      <c r="L38" s="149"/>
      <c r="M38" s="149"/>
      <c r="N38" s="149"/>
      <c r="O38" s="149"/>
      <c r="P38" s="149"/>
      <c r="Q38" s="146"/>
      <c r="R38" s="146"/>
      <c r="S38" s="149"/>
      <c r="T38" s="146"/>
      <c r="U38" s="146"/>
      <c r="V38" s="146"/>
      <c r="W38" s="146"/>
      <c r="X38" s="146"/>
      <c r="Y38" s="146"/>
      <c r="Z38" s="146"/>
    </row>
    <row r="39" spans="1:26" ht="24.95" customHeight="1" x14ac:dyDescent="0.25">
      <c r="A39" s="171"/>
      <c r="B39" s="168" t="s">
        <v>125</v>
      </c>
      <c r="C39" s="172" t="s">
        <v>148</v>
      </c>
      <c r="D39" s="168" t="s">
        <v>149</v>
      </c>
      <c r="E39" s="168" t="s">
        <v>124</v>
      </c>
      <c r="F39" s="169">
        <v>80.403000000000006</v>
      </c>
      <c r="G39" s="170"/>
      <c r="H39" s="170"/>
      <c r="I39" s="170">
        <f t="shared" ref="I39:I49" si="4">ROUND(F39*(G39+H39),2)</f>
        <v>0</v>
      </c>
      <c r="J39" s="168">
        <f t="shared" ref="J39:J49" si="5">ROUND(F39*(N39),2)</f>
        <v>411.66</v>
      </c>
      <c r="K39" s="1">
        <f t="shared" ref="K39:K49" si="6">ROUND(F39*(O39),2)</f>
        <v>0</v>
      </c>
      <c r="L39" s="1">
        <f t="shared" ref="L39:L49" si="7">ROUND(F39*(G39),2)</f>
        <v>0</v>
      </c>
      <c r="M39" s="1"/>
      <c r="N39" s="1">
        <v>5.12</v>
      </c>
      <c r="O39" s="1"/>
      <c r="P39" s="167">
        <v>2.8800000000000002E-3</v>
      </c>
      <c r="Q39" s="173"/>
      <c r="R39" s="173">
        <v>2.8800000000000002E-3</v>
      </c>
      <c r="S39" s="149">
        <f>ROUND(F39*(R39),3)</f>
        <v>0.23200000000000001</v>
      </c>
      <c r="V39" s="174"/>
      <c r="Z39">
        <v>0</v>
      </c>
    </row>
    <row r="40" spans="1:26" ht="24.95" customHeight="1" x14ac:dyDescent="0.25">
      <c r="A40" s="171"/>
      <c r="B40" s="168" t="s">
        <v>125</v>
      </c>
      <c r="C40" s="172" t="s">
        <v>150</v>
      </c>
      <c r="D40" s="168" t="s">
        <v>151</v>
      </c>
      <c r="E40" s="168" t="s">
        <v>124</v>
      </c>
      <c r="F40" s="169">
        <v>445.012</v>
      </c>
      <c r="G40" s="170"/>
      <c r="H40" s="170"/>
      <c r="I40" s="170">
        <f t="shared" si="4"/>
        <v>0</v>
      </c>
      <c r="J40" s="168">
        <f t="shared" si="5"/>
        <v>2278.46</v>
      </c>
      <c r="K40" s="1">
        <f t="shared" si="6"/>
        <v>0</v>
      </c>
      <c r="L40" s="1">
        <f t="shared" si="7"/>
        <v>0</v>
      </c>
      <c r="M40" s="1"/>
      <c r="N40" s="1">
        <v>5.12</v>
      </c>
      <c r="O40" s="1"/>
      <c r="P40" s="167">
        <v>1.9599999999999999E-3</v>
      </c>
      <c r="Q40" s="173"/>
      <c r="R40" s="173">
        <v>1.9599999999999999E-3</v>
      </c>
      <c r="S40" s="149">
        <f>ROUND(F40*(R40),3)</f>
        <v>0.872</v>
      </c>
      <c r="V40" s="174"/>
      <c r="Z40">
        <v>0</v>
      </c>
    </row>
    <row r="41" spans="1:26" ht="24.95" customHeight="1" x14ac:dyDescent="0.25">
      <c r="A41" s="171"/>
      <c r="B41" s="168" t="s">
        <v>142</v>
      </c>
      <c r="C41" s="172" t="s">
        <v>152</v>
      </c>
      <c r="D41" s="168" t="s">
        <v>153</v>
      </c>
      <c r="E41" s="168" t="s">
        <v>124</v>
      </c>
      <c r="F41" s="169">
        <v>80.403000000000006</v>
      </c>
      <c r="G41" s="170"/>
      <c r="H41" s="170"/>
      <c r="I41" s="170">
        <f t="shared" si="4"/>
        <v>0</v>
      </c>
      <c r="J41" s="168">
        <f t="shared" si="5"/>
        <v>147.94</v>
      </c>
      <c r="K41" s="1">
        <f t="shared" si="6"/>
        <v>0</v>
      </c>
      <c r="L41" s="1">
        <f t="shared" si="7"/>
        <v>0</v>
      </c>
      <c r="M41" s="1"/>
      <c r="N41" s="1">
        <v>1.8399999999999999</v>
      </c>
      <c r="O41" s="1"/>
      <c r="P41" s="160"/>
      <c r="Q41" s="173"/>
      <c r="R41" s="173"/>
      <c r="S41" s="149"/>
      <c r="V41" s="174"/>
      <c r="Z41">
        <v>0</v>
      </c>
    </row>
    <row r="42" spans="1:26" ht="24.95" customHeight="1" x14ac:dyDescent="0.25">
      <c r="A42" s="171"/>
      <c r="B42" s="168" t="s">
        <v>142</v>
      </c>
      <c r="C42" s="172" t="s">
        <v>154</v>
      </c>
      <c r="D42" s="168" t="s">
        <v>155</v>
      </c>
      <c r="E42" s="168" t="s">
        <v>124</v>
      </c>
      <c r="F42" s="169">
        <v>80.403000000000006</v>
      </c>
      <c r="G42" s="170"/>
      <c r="H42" s="170"/>
      <c r="I42" s="170">
        <f t="shared" si="4"/>
        <v>0</v>
      </c>
      <c r="J42" s="168">
        <f t="shared" si="5"/>
        <v>967.25</v>
      </c>
      <c r="K42" s="1">
        <f t="shared" si="6"/>
        <v>0</v>
      </c>
      <c r="L42" s="1">
        <f t="shared" si="7"/>
        <v>0</v>
      </c>
      <c r="M42" s="1"/>
      <c r="N42" s="1">
        <v>12.03</v>
      </c>
      <c r="O42" s="1"/>
      <c r="P42" s="160"/>
      <c r="Q42" s="173"/>
      <c r="R42" s="173"/>
      <c r="S42" s="149"/>
      <c r="V42" s="174"/>
      <c r="Z42">
        <v>0</v>
      </c>
    </row>
    <row r="43" spans="1:26" ht="24.95" customHeight="1" x14ac:dyDescent="0.25">
      <c r="A43" s="171"/>
      <c r="B43" s="168" t="s">
        <v>142</v>
      </c>
      <c r="C43" s="172" t="s">
        <v>156</v>
      </c>
      <c r="D43" s="168" t="s">
        <v>157</v>
      </c>
      <c r="E43" s="168" t="s">
        <v>124</v>
      </c>
      <c r="F43" s="169">
        <v>80.403000000000006</v>
      </c>
      <c r="G43" s="170"/>
      <c r="H43" s="170"/>
      <c r="I43" s="170">
        <f t="shared" si="4"/>
        <v>0</v>
      </c>
      <c r="J43" s="168">
        <f t="shared" si="5"/>
        <v>663.32</v>
      </c>
      <c r="K43" s="1">
        <f t="shared" si="6"/>
        <v>0</v>
      </c>
      <c r="L43" s="1">
        <f t="shared" si="7"/>
        <v>0</v>
      </c>
      <c r="M43" s="1"/>
      <c r="N43" s="1">
        <v>8.25</v>
      </c>
      <c r="O43" s="1"/>
      <c r="P43" s="160"/>
      <c r="Q43" s="173"/>
      <c r="R43" s="173"/>
      <c r="S43" s="149"/>
      <c r="V43" s="174"/>
      <c r="Z43">
        <v>0</v>
      </c>
    </row>
    <row r="44" spans="1:26" ht="24.95" customHeight="1" x14ac:dyDescent="0.25">
      <c r="A44" s="171"/>
      <c r="B44" s="168" t="s">
        <v>142</v>
      </c>
      <c r="C44" s="172" t="s">
        <v>158</v>
      </c>
      <c r="D44" s="168" t="s">
        <v>159</v>
      </c>
      <c r="E44" s="168" t="s">
        <v>124</v>
      </c>
      <c r="F44" s="169">
        <v>336.43200000000002</v>
      </c>
      <c r="G44" s="170"/>
      <c r="H44" s="170"/>
      <c r="I44" s="170">
        <f t="shared" si="4"/>
        <v>0</v>
      </c>
      <c r="J44" s="168">
        <f t="shared" si="5"/>
        <v>4101.1099999999997</v>
      </c>
      <c r="K44" s="1">
        <f t="shared" si="6"/>
        <v>0</v>
      </c>
      <c r="L44" s="1">
        <f t="shared" si="7"/>
        <v>0</v>
      </c>
      <c r="M44" s="1"/>
      <c r="N44" s="1">
        <v>12.19</v>
      </c>
      <c r="O44" s="1"/>
      <c r="P44" s="160"/>
      <c r="Q44" s="173"/>
      <c r="R44" s="173"/>
      <c r="S44" s="149"/>
      <c r="V44" s="174"/>
      <c r="Z44">
        <v>0</v>
      </c>
    </row>
    <row r="45" spans="1:26" ht="24.95" customHeight="1" x14ac:dyDescent="0.25">
      <c r="A45" s="171"/>
      <c r="B45" s="168" t="s">
        <v>142</v>
      </c>
      <c r="C45" s="172" t="s">
        <v>160</v>
      </c>
      <c r="D45" s="168" t="s">
        <v>161</v>
      </c>
      <c r="E45" s="168" t="s">
        <v>124</v>
      </c>
      <c r="F45" s="169">
        <v>445.012</v>
      </c>
      <c r="G45" s="170"/>
      <c r="H45" s="170"/>
      <c r="I45" s="170">
        <f t="shared" si="4"/>
        <v>0</v>
      </c>
      <c r="J45" s="168">
        <f t="shared" si="5"/>
        <v>1116.98</v>
      </c>
      <c r="K45" s="1">
        <f t="shared" si="6"/>
        <v>0</v>
      </c>
      <c r="L45" s="1">
        <f t="shared" si="7"/>
        <v>0</v>
      </c>
      <c r="M45" s="1"/>
      <c r="N45" s="1">
        <v>2.5099999999999998</v>
      </c>
      <c r="O45" s="1"/>
      <c r="P45" s="160"/>
      <c r="Q45" s="173"/>
      <c r="R45" s="173"/>
      <c r="S45" s="149"/>
      <c r="V45" s="174"/>
      <c r="Z45">
        <v>0</v>
      </c>
    </row>
    <row r="46" spans="1:26" ht="24.95" customHeight="1" x14ac:dyDescent="0.25">
      <c r="A46" s="171"/>
      <c r="B46" s="168" t="s">
        <v>142</v>
      </c>
      <c r="C46" s="172" t="s">
        <v>162</v>
      </c>
      <c r="D46" s="168" t="s">
        <v>163</v>
      </c>
      <c r="E46" s="168" t="s">
        <v>124</v>
      </c>
      <c r="F46" s="169">
        <v>33.652999999999999</v>
      </c>
      <c r="G46" s="170"/>
      <c r="H46" s="170"/>
      <c r="I46" s="170">
        <f t="shared" si="4"/>
        <v>0</v>
      </c>
      <c r="J46" s="168">
        <f t="shared" si="5"/>
        <v>269.22000000000003</v>
      </c>
      <c r="K46" s="1">
        <f t="shared" si="6"/>
        <v>0</v>
      </c>
      <c r="L46" s="1">
        <f t="shared" si="7"/>
        <v>0</v>
      </c>
      <c r="M46" s="1"/>
      <c r="N46" s="1">
        <v>8</v>
      </c>
      <c r="O46" s="1"/>
      <c r="P46" s="160"/>
      <c r="Q46" s="173"/>
      <c r="R46" s="173"/>
      <c r="S46" s="149"/>
      <c r="V46" s="174"/>
      <c r="Z46">
        <v>0</v>
      </c>
    </row>
    <row r="47" spans="1:26" ht="24.95" customHeight="1" x14ac:dyDescent="0.25">
      <c r="A47" s="171"/>
      <c r="B47" s="168" t="s">
        <v>142</v>
      </c>
      <c r="C47" s="172" t="s">
        <v>164</v>
      </c>
      <c r="D47" s="168" t="s">
        <v>165</v>
      </c>
      <c r="E47" s="168" t="s">
        <v>124</v>
      </c>
      <c r="F47" s="169">
        <v>180.55600000000001</v>
      </c>
      <c r="G47" s="170"/>
      <c r="H47" s="170"/>
      <c r="I47" s="170">
        <f t="shared" si="4"/>
        <v>0</v>
      </c>
      <c r="J47" s="168">
        <f t="shared" si="5"/>
        <v>4521.12</v>
      </c>
      <c r="K47" s="1">
        <f t="shared" si="6"/>
        <v>0</v>
      </c>
      <c r="L47" s="1">
        <f t="shared" si="7"/>
        <v>0</v>
      </c>
      <c r="M47" s="1"/>
      <c r="N47" s="1">
        <v>25.04</v>
      </c>
      <c r="O47" s="1"/>
      <c r="P47" s="160"/>
      <c r="Q47" s="173"/>
      <c r="R47" s="173"/>
      <c r="S47" s="149"/>
      <c r="V47" s="174"/>
      <c r="Z47">
        <v>0</v>
      </c>
    </row>
    <row r="48" spans="1:26" ht="24.95" customHeight="1" x14ac:dyDescent="0.25">
      <c r="A48" s="171"/>
      <c r="B48" s="168" t="s">
        <v>142</v>
      </c>
      <c r="C48" s="172" t="s">
        <v>166</v>
      </c>
      <c r="D48" s="168" t="s">
        <v>167</v>
      </c>
      <c r="E48" s="168" t="s">
        <v>109</v>
      </c>
      <c r="F48" s="169">
        <v>7.0910000000000002</v>
      </c>
      <c r="G48" s="170"/>
      <c r="H48" s="170"/>
      <c r="I48" s="170">
        <f t="shared" si="4"/>
        <v>0</v>
      </c>
      <c r="J48" s="168">
        <f t="shared" si="5"/>
        <v>977.71</v>
      </c>
      <c r="K48" s="1">
        <f t="shared" si="6"/>
        <v>0</v>
      </c>
      <c r="L48" s="1">
        <f t="shared" si="7"/>
        <v>0</v>
      </c>
      <c r="M48" s="1"/>
      <c r="N48" s="1">
        <v>137.88</v>
      </c>
      <c r="O48" s="1"/>
      <c r="P48" s="160"/>
      <c r="Q48" s="173"/>
      <c r="R48" s="173"/>
      <c r="S48" s="149"/>
      <c r="V48" s="174"/>
      <c r="Z48">
        <v>0</v>
      </c>
    </row>
    <row r="49" spans="1:26" ht="24.95" customHeight="1" x14ac:dyDescent="0.25">
      <c r="A49" s="171"/>
      <c r="B49" s="168" t="s">
        <v>142</v>
      </c>
      <c r="C49" s="172" t="s">
        <v>168</v>
      </c>
      <c r="D49" s="168" t="s">
        <v>169</v>
      </c>
      <c r="E49" s="168" t="s">
        <v>124</v>
      </c>
      <c r="F49" s="169">
        <v>128.24</v>
      </c>
      <c r="G49" s="170"/>
      <c r="H49" s="170"/>
      <c r="I49" s="170">
        <f t="shared" si="4"/>
        <v>0</v>
      </c>
      <c r="J49" s="168">
        <f t="shared" si="5"/>
        <v>1305.48</v>
      </c>
      <c r="K49" s="1">
        <f t="shared" si="6"/>
        <v>0</v>
      </c>
      <c r="L49" s="1">
        <f t="shared" si="7"/>
        <v>0</v>
      </c>
      <c r="M49" s="1"/>
      <c r="N49" s="1">
        <v>10.18</v>
      </c>
      <c r="O49" s="1"/>
      <c r="P49" s="160"/>
      <c r="Q49" s="173"/>
      <c r="R49" s="173"/>
      <c r="S49" s="149"/>
      <c r="V49" s="174"/>
      <c r="Z49">
        <v>0</v>
      </c>
    </row>
    <row r="50" spans="1:26" x14ac:dyDescent="0.25">
      <c r="A50" s="149"/>
      <c r="B50" s="149"/>
      <c r="C50" s="149"/>
      <c r="D50" s="149" t="s">
        <v>75</v>
      </c>
      <c r="E50" s="149"/>
      <c r="F50" s="167"/>
      <c r="G50" s="152"/>
      <c r="H50" s="152">
        <f>ROUND((SUM(M38:M49))/1,2)</f>
        <v>0</v>
      </c>
      <c r="I50" s="152">
        <f>ROUND((SUM(I38:I49))/1,2)</f>
        <v>0</v>
      </c>
      <c r="J50" s="149"/>
      <c r="K50" s="149"/>
      <c r="L50" s="149">
        <f>ROUND((SUM(L38:L49))/1,2)</f>
        <v>0</v>
      </c>
      <c r="M50" s="149">
        <f>ROUND((SUM(M38:M49))/1,2)</f>
        <v>0</v>
      </c>
      <c r="N50" s="149"/>
      <c r="O50" s="149"/>
      <c r="P50" s="175">
        <f>ROUND((SUM(P38:P49))/1,2)</f>
        <v>0</v>
      </c>
      <c r="Q50" s="146"/>
      <c r="R50" s="146"/>
      <c r="S50" s="175">
        <f>ROUND((SUM(S38:S49))/1,2)</f>
        <v>1.1000000000000001</v>
      </c>
      <c r="T50" s="146"/>
      <c r="U50" s="146"/>
      <c r="V50" s="146"/>
      <c r="W50" s="146"/>
      <c r="X50" s="146"/>
      <c r="Y50" s="146"/>
      <c r="Z50" s="146"/>
    </row>
    <row r="51" spans="1:26" x14ac:dyDescent="0.25">
      <c r="A51" s="1"/>
      <c r="B51" s="1"/>
      <c r="C51" s="1"/>
      <c r="D51" s="1"/>
      <c r="E51" s="1"/>
      <c r="F51" s="160"/>
      <c r="G51" s="142"/>
      <c r="H51" s="142"/>
      <c r="I51" s="142"/>
      <c r="J51" s="1"/>
      <c r="K51" s="1"/>
      <c r="L51" s="1"/>
      <c r="M51" s="1"/>
      <c r="N51" s="1"/>
      <c r="O51" s="1"/>
      <c r="P51" s="1"/>
      <c r="S51" s="1"/>
    </row>
    <row r="52" spans="1:26" x14ac:dyDescent="0.25">
      <c r="A52" s="149"/>
      <c r="B52" s="149"/>
      <c r="C52" s="149"/>
      <c r="D52" s="149" t="s">
        <v>76</v>
      </c>
      <c r="E52" s="149"/>
      <c r="F52" s="167"/>
      <c r="G52" s="150"/>
      <c r="H52" s="150"/>
      <c r="I52" s="150"/>
      <c r="J52" s="149"/>
      <c r="K52" s="149"/>
      <c r="L52" s="149"/>
      <c r="M52" s="149"/>
      <c r="N52" s="149"/>
      <c r="O52" s="149"/>
      <c r="P52" s="149"/>
      <c r="Q52" s="146"/>
      <c r="R52" s="146"/>
      <c r="S52" s="149"/>
      <c r="T52" s="146"/>
      <c r="U52" s="146"/>
      <c r="V52" s="146"/>
      <c r="W52" s="146"/>
      <c r="X52" s="146"/>
      <c r="Y52" s="146"/>
      <c r="Z52" s="146"/>
    </row>
    <row r="53" spans="1:26" ht="24.95" customHeight="1" x14ac:dyDescent="0.25">
      <c r="A53" s="171"/>
      <c r="B53" s="168" t="s">
        <v>170</v>
      </c>
      <c r="C53" s="172" t="s">
        <v>171</v>
      </c>
      <c r="D53" s="168" t="s">
        <v>172</v>
      </c>
      <c r="E53" s="168" t="s">
        <v>124</v>
      </c>
      <c r="F53" s="169">
        <v>692.69600000000003</v>
      </c>
      <c r="G53" s="170"/>
      <c r="H53" s="170"/>
      <c r="I53" s="170">
        <f t="shared" ref="I53:I74" si="8">ROUND(F53*(G53+H53),2)</f>
        <v>0</v>
      </c>
      <c r="J53" s="168">
        <f t="shared" ref="J53:J74" si="9">ROUND(F53*(N53),2)</f>
        <v>4481.74</v>
      </c>
      <c r="K53" s="1">
        <f t="shared" ref="K53:K74" si="10">ROUND(F53*(O53),2)</f>
        <v>0</v>
      </c>
      <c r="L53" s="1">
        <f t="shared" ref="L53:L74" si="11">ROUND(F53*(G53),2)</f>
        <v>0</v>
      </c>
      <c r="M53" s="1"/>
      <c r="N53" s="1">
        <v>6.47</v>
      </c>
      <c r="O53" s="1"/>
      <c r="P53" s="167">
        <v>6.1800000000000006E-3</v>
      </c>
      <c r="Q53" s="173"/>
      <c r="R53" s="173">
        <v>6.1800000000000006E-3</v>
      </c>
      <c r="S53" s="149">
        <f>ROUND(F53*(R53),3)</f>
        <v>4.2809999999999997</v>
      </c>
      <c r="V53" s="174"/>
      <c r="Z53">
        <v>0</v>
      </c>
    </row>
    <row r="54" spans="1:26" ht="24.95" customHeight="1" x14ac:dyDescent="0.25">
      <c r="A54" s="171"/>
      <c r="B54" s="168" t="s">
        <v>125</v>
      </c>
      <c r="C54" s="172" t="s">
        <v>173</v>
      </c>
      <c r="D54" s="168" t="s">
        <v>174</v>
      </c>
      <c r="E54" s="168" t="s">
        <v>124</v>
      </c>
      <c r="F54" s="169">
        <v>133.517</v>
      </c>
      <c r="G54" s="170"/>
      <c r="H54" s="170"/>
      <c r="I54" s="170">
        <f t="shared" si="8"/>
        <v>0</v>
      </c>
      <c r="J54" s="168">
        <f t="shared" si="9"/>
        <v>528.73</v>
      </c>
      <c r="K54" s="1">
        <f t="shared" si="10"/>
        <v>0</v>
      </c>
      <c r="L54" s="1">
        <f t="shared" si="11"/>
        <v>0</v>
      </c>
      <c r="M54" s="1"/>
      <c r="N54" s="1">
        <v>3.96</v>
      </c>
      <c r="O54" s="1"/>
      <c r="P54" s="167">
        <v>5.0000000000000002E-5</v>
      </c>
      <c r="Q54" s="173"/>
      <c r="R54" s="173">
        <v>5.0000000000000002E-5</v>
      </c>
      <c r="S54" s="149">
        <f>ROUND(F54*(R54),3)</f>
        <v>7.0000000000000001E-3</v>
      </c>
      <c r="V54" s="174"/>
      <c r="Z54">
        <v>0</v>
      </c>
    </row>
    <row r="55" spans="1:26" ht="35.1" customHeight="1" x14ac:dyDescent="0.25">
      <c r="A55" s="171"/>
      <c r="B55" s="168" t="s">
        <v>175</v>
      </c>
      <c r="C55" s="172" t="s">
        <v>176</v>
      </c>
      <c r="D55" s="168" t="s">
        <v>177</v>
      </c>
      <c r="E55" s="168" t="s">
        <v>124</v>
      </c>
      <c r="F55" s="169">
        <v>122.85</v>
      </c>
      <c r="G55" s="170"/>
      <c r="H55" s="170"/>
      <c r="I55" s="170">
        <f t="shared" si="8"/>
        <v>0</v>
      </c>
      <c r="J55" s="168">
        <f t="shared" si="9"/>
        <v>319.41000000000003</v>
      </c>
      <c r="K55" s="1">
        <f t="shared" si="10"/>
        <v>0</v>
      </c>
      <c r="L55" s="1">
        <f t="shared" si="11"/>
        <v>0</v>
      </c>
      <c r="M55" s="1"/>
      <c r="N55" s="1">
        <v>2.6</v>
      </c>
      <c r="O55" s="1"/>
      <c r="P55" s="160"/>
      <c r="Q55" s="173"/>
      <c r="R55" s="173"/>
      <c r="S55" s="149"/>
      <c r="V55" s="174"/>
      <c r="Z55">
        <v>0</v>
      </c>
    </row>
    <row r="56" spans="1:26" ht="35.1" customHeight="1" x14ac:dyDescent="0.25">
      <c r="A56" s="171"/>
      <c r="B56" s="168" t="s">
        <v>175</v>
      </c>
      <c r="C56" s="172" t="s">
        <v>178</v>
      </c>
      <c r="D56" s="168" t="s">
        <v>179</v>
      </c>
      <c r="E56" s="168" t="s">
        <v>109</v>
      </c>
      <c r="F56" s="169">
        <v>65.233000000000004</v>
      </c>
      <c r="G56" s="170"/>
      <c r="H56" s="170"/>
      <c r="I56" s="170">
        <f t="shared" si="8"/>
        <v>0</v>
      </c>
      <c r="J56" s="168">
        <f t="shared" si="9"/>
        <v>5379.77</v>
      </c>
      <c r="K56" s="1">
        <f t="shared" si="10"/>
        <v>0</v>
      </c>
      <c r="L56" s="1">
        <f t="shared" si="11"/>
        <v>0</v>
      </c>
      <c r="M56" s="1"/>
      <c r="N56" s="1">
        <v>82.47</v>
      </c>
      <c r="O56" s="1"/>
      <c r="P56" s="160"/>
      <c r="Q56" s="173"/>
      <c r="R56" s="173"/>
      <c r="S56" s="149"/>
      <c r="V56" s="174"/>
      <c r="Z56">
        <v>0</v>
      </c>
    </row>
    <row r="57" spans="1:26" ht="24.95" customHeight="1" x14ac:dyDescent="0.25">
      <c r="A57" s="171"/>
      <c r="B57" s="168" t="s">
        <v>175</v>
      </c>
      <c r="C57" s="172" t="s">
        <v>180</v>
      </c>
      <c r="D57" s="168" t="s">
        <v>181</v>
      </c>
      <c r="E57" s="168" t="s">
        <v>124</v>
      </c>
      <c r="F57" s="169">
        <v>32</v>
      </c>
      <c r="G57" s="170"/>
      <c r="H57" s="170"/>
      <c r="I57" s="170">
        <f t="shared" si="8"/>
        <v>0</v>
      </c>
      <c r="J57" s="168">
        <f t="shared" si="9"/>
        <v>227.84</v>
      </c>
      <c r="K57" s="1">
        <f t="shared" si="10"/>
        <v>0</v>
      </c>
      <c r="L57" s="1">
        <f t="shared" si="11"/>
        <v>0</v>
      </c>
      <c r="M57" s="1"/>
      <c r="N57" s="1">
        <v>7.12</v>
      </c>
      <c r="O57" s="1"/>
      <c r="P57" s="160"/>
      <c r="Q57" s="173"/>
      <c r="R57" s="173"/>
      <c r="S57" s="149"/>
      <c r="V57" s="174"/>
      <c r="Z57">
        <v>0</v>
      </c>
    </row>
    <row r="58" spans="1:26" ht="24.95" customHeight="1" x14ac:dyDescent="0.25">
      <c r="A58" s="171"/>
      <c r="B58" s="168" t="s">
        <v>175</v>
      </c>
      <c r="C58" s="172" t="s">
        <v>182</v>
      </c>
      <c r="D58" s="168" t="s">
        <v>183</v>
      </c>
      <c r="E58" s="168" t="s">
        <v>120</v>
      </c>
      <c r="F58" s="169">
        <v>211.666</v>
      </c>
      <c r="G58" s="170"/>
      <c r="H58" s="170"/>
      <c r="I58" s="170">
        <f t="shared" si="8"/>
        <v>0</v>
      </c>
      <c r="J58" s="168">
        <f t="shared" si="9"/>
        <v>2609.84</v>
      </c>
      <c r="K58" s="1">
        <f t="shared" si="10"/>
        <v>0</v>
      </c>
      <c r="L58" s="1">
        <f t="shared" si="11"/>
        <v>0</v>
      </c>
      <c r="M58" s="1"/>
      <c r="N58" s="1">
        <v>12.33</v>
      </c>
      <c r="O58" s="1"/>
      <c r="P58" s="160"/>
      <c r="Q58" s="173"/>
      <c r="R58" s="173"/>
      <c r="S58" s="149"/>
      <c r="V58" s="174"/>
      <c r="Z58">
        <v>0</v>
      </c>
    </row>
    <row r="59" spans="1:26" ht="24.95" customHeight="1" x14ac:dyDescent="0.25">
      <c r="A59" s="171"/>
      <c r="B59" s="168" t="s">
        <v>175</v>
      </c>
      <c r="C59" s="172" t="s">
        <v>184</v>
      </c>
      <c r="D59" s="168" t="s">
        <v>185</v>
      </c>
      <c r="E59" s="168" t="s">
        <v>120</v>
      </c>
      <c r="F59" s="169">
        <v>211.666</v>
      </c>
      <c r="G59" s="170"/>
      <c r="H59" s="170"/>
      <c r="I59" s="170">
        <f t="shared" si="8"/>
        <v>0</v>
      </c>
      <c r="J59" s="168">
        <f t="shared" si="9"/>
        <v>82.55</v>
      </c>
      <c r="K59" s="1">
        <f t="shared" si="10"/>
        <v>0</v>
      </c>
      <c r="L59" s="1">
        <f t="shared" si="11"/>
        <v>0</v>
      </c>
      <c r="M59" s="1"/>
      <c r="N59" s="1">
        <v>0.39</v>
      </c>
      <c r="O59" s="1"/>
      <c r="P59" s="160"/>
      <c r="Q59" s="173"/>
      <c r="R59" s="173"/>
      <c r="S59" s="149"/>
      <c r="V59" s="174"/>
      <c r="Z59">
        <v>0</v>
      </c>
    </row>
    <row r="60" spans="1:26" ht="24.95" customHeight="1" x14ac:dyDescent="0.25">
      <c r="A60" s="171"/>
      <c r="B60" s="168" t="s">
        <v>175</v>
      </c>
      <c r="C60" s="172" t="s">
        <v>186</v>
      </c>
      <c r="D60" s="168" t="s">
        <v>187</v>
      </c>
      <c r="E60" s="168" t="s">
        <v>120</v>
      </c>
      <c r="F60" s="169">
        <v>211.666</v>
      </c>
      <c r="G60" s="170"/>
      <c r="H60" s="170"/>
      <c r="I60" s="170">
        <f t="shared" si="8"/>
        <v>0</v>
      </c>
      <c r="J60" s="168">
        <f t="shared" si="9"/>
        <v>2017.18</v>
      </c>
      <c r="K60" s="1">
        <f t="shared" si="10"/>
        <v>0</v>
      </c>
      <c r="L60" s="1">
        <f t="shared" si="11"/>
        <v>0</v>
      </c>
      <c r="M60" s="1"/>
      <c r="N60" s="1">
        <v>9.5299999999999994</v>
      </c>
      <c r="O60" s="1"/>
      <c r="P60" s="160"/>
      <c r="Q60" s="173"/>
      <c r="R60" s="173"/>
      <c r="S60" s="149"/>
      <c r="V60" s="174"/>
      <c r="Z60">
        <v>0</v>
      </c>
    </row>
    <row r="61" spans="1:26" ht="24.95" customHeight="1" x14ac:dyDescent="0.25">
      <c r="A61" s="171"/>
      <c r="B61" s="168" t="s">
        <v>175</v>
      </c>
      <c r="C61" s="172" t="s">
        <v>188</v>
      </c>
      <c r="D61" s="168" t="s">
        <v>189</v>
      </c>
      <c r="E61" s="168" t="s">
        <v>120</v>
      </c>
      <c r="F61" s="169">
        <v>211.666</v>
      </c>
      <c r="G61" s="170"/>
      <c r="H61" s="170"/>
      <c r="I61" s="170">
        <f t="shared" si="8"/>
        <v>0</v>
      </c>
      <c r="J61" s="168">
        <f t="shared" si="9"/>
        <v>226.48</v>
      </c>
      <c r="K61" s="1">
        <f t="shared" si="10"/>
        <v>0</v>
      </c>
      <c r="L61" s="1">
        <f t="shared" si="11"/>
        <v>0</v>
      </c>
      <c r="M61" s="1"/>
      <c r="N61" s="1">
        <v>1.07</v>
      </c>
      <c r="O61" s="1"/>
      <c r="P61" s="160"/>
      <c r="Q61" s="173"/>
      <c r="R61" s="173"/>
      <c r="S61" s="149"/>
      <c r="V61" s="174"/>
      <c r="Z61">
        <v>0</v>
      </c>
    </row>
    <row r="62" spans="1:26" ht="24.95" customHeight="1" x14ac:dyDescent="0.25">
      <c r="A62" s="171"/>
      <c r="B62" s="168" t="s">
        <v>175</v>
      </c>
      <c r="C62" s="172" t="s">
        <v>190</v>
      </c>
      <c r="D62" s="168" t="s">
        <v>191</v>
      </c>
      <c r="E62" s="168" t="s">
        <v>120</v>
      </c>
      <c r="F62" s="169">
        <v>211.666</v>
      </c>
      <c r="G62" s="170"/>
      <c r="H62" s="170"/>
      <c r="I62" s="170">
        <f t="shared" si="8"/>
        <v>0</v>
      </c>
      <c r="J62" s="168">
        <f t="shared" si="9"/>
        <v>9524.9699999999993</v>
      </c>
      <c r="K62" s="1">
        <f t="shared" si="10"/>
        <v>0</v>
      </c>
      <c r="L62" s="1">
        <f t="shared" si="11"/>
        <v>0</v>
      </c>
      <c r="M62" s="1"/>
      <c r="N62" s="1">
        <v>45</v>
      </c>
      <c r="O62" s="1"/>
      <c r="P62" s="160"/>
      <c r="Q62" s="173"/>
      <c r="R62" s="173"/>
      <c r="S62" s="149"/>
      <c r="V62" s="174"/>
      <c r="Z62">
        <v>0</v>
      </c>
    </row>
    <row r="63" spans="1:26" ht="24.95" customHeight="1" x14ac:dyDescent="0.25">
      <c r="A63" s="171"/>
      <c r="B63" s="168" t="s">
        <v>192</v>
      </c>
      <c r="C63" s="172" t="s">
        <v>193</v>
      </c>
      <c r="D63" s="168" t="s">
        <v>194</v>
      </c>
      <c r="E63" s="168" t="s">
        <v>124</v>
      </c>
      <c r="F63" s="169">
        <v>217.102</v>
      </c>
      <c r="G63" s="170"/>
      <c r="H63" s="170"/>
      <c r="I63" s="170">
        <f t="shared" si="8"/>
        <v>0</v>
      </c>
      <c r="J63" s="168">
        <f t="shared" si="9"/>
        <v>935.71</v>
      </c>
      <c r="K63" s="1">
        <f t="shared" si="10"/>
        <v>0</v>
      </c>
      <c r="L63" s="1">
        <f t="shared" si="11"/>
        <v>0</v>
      </c>
      <c r="M63" s="1"/>
      <c r="N63" s="1">
        <v>4.3099999999999996</v>
      </c>
      <c r="O63" s="1"/>
      <c r="P63" s="160"/>
      <c r="Q63" s="173"/>
      <c r="R63" s="173"/>
      <c r="S63" s="149"/>
      <c r="V63" s="174"/>
      <c r="Z63">
        <v>0</v>
      </c>
    </row>
    <row r="64" spans="1:26" ht="24.95" customHeight="1" x14ac:dyDescent="0.25">
      <c r="A64" s="171"/>
      <c r="B64" s="168" t="s">
        <v>192</v>
      </c>
      <c r="C64" s="172" t="s">
        <v>195</v>
      </c>
      <c r="D64" s="168" t="s">
        <v>196</v>
      </c>
      <c r="E64" s="168" t="s">
        <v>109</v>
      </c>
      <c r="F64" s="169">
        <v>21.71</v>
      </c>
      <c r="G64" s="170"/>
      <c r="H64" s="170"/>
      <c r="I64" s="170">
        <f t="shared" si="8"/>
        <v>0</v>
      </c>
      <c r="J64" s="168">
        <f t="shared" si="9"/>
        <v>546.66</v>
      </c>
      <c r="K64" s="1">
        <f t="shared" si="10"/>
        <v>0</v>
      </c>
      <c r="L64" s="1">
        <f t="shared" si="11"/>
        <v>0</v>
      </c>
      <c r="M64" s="1"/>
      <c r="N64" s="1">
        <v>25.18</v>
      </c>
      <c r="O64" s="1"/>
      <c r="P64" s="160"/>
      <c r="Q64" s="173"/>
      <c r="R64" s="173"/>
      <c r="S64" s="149"/>
      <c r="V64" s="174"/>
      <c r="Z64">
        <v>0</v>
      </c>
    </row>
    <row r="65" spans="1:26" ht="24.95" customHeight="1" x14ac:dyDescent="0.25">
      <c r="A65" s="171"/>
      <c r="B65" s="168" t="s">
        <v>197</v>
      </c>
      <c r="C65" s="172" t="s">
        <v>198</v>
      </c>
      <c r="D65" s="168" t="s">
        <v>199</v>
      </c>
      <c r="E65" s="168" t="s">
        <v>200</v>
      </c>
      <c r="F65" s="169">
        <v>7</v>
      </c>
      <c r="G65" s="170"/>
      <c r="H65" s="170"/>
      <c r="I65" s="170">
        <f t="shared" si="8"/>
        <v>0</v>
      </c>
      <c r="J65" s="168">
        <f t="shared" si="9"/>
        <v>77.42</v>
      </c>
      <c r="K65" s="1">
        <f t="shared" si="10"/>
        <v>0</v>
      </c>
      <c r="L65" s="1">
        <f t="shared" si="11"/>
        <v>0</v>
      </c>
      <c r="M65" s="1"/>
      <c r="N65" s="1">
        <v>11.06</v>
      </c>
      <c r="O65" s="1"/>
      <c r="P65" s="167">
        <v>0.11946</v>
      </c>
      <c r="Q65" s="173"/>
      <c r="R65" s="173">
        <v>0.11946</v>
      </c>
      <c r="S65" s="149">
        <f>ROUND(F65*(R65),3)</f>
        <v>0.83599999999999997</v>
      </c>
      <c r="V65" s="174"/>
      <c r="Z65">
        <v>0</v>
      </c>
    </row>
    <row r="66" spans="1:26" ht="24.95" customHeight="1" x14ac:dyDescent="0.25">
      <c r="A66" s="171"/>
      <c r="B66" s="168" t="s">
        <v>142</v>
      </c>
      <c r="C66" s="172" t="s">
        <v>201</v>
      </c>
      <c r="D66" s="168" t="s">
        <v>202</v>
      </c>
      <c r="E66" s="168" t="s">
        <v>134</v>
      </c>
      <c r="F66" s="169">
        <v>275</v>
      </c>
      <c r="G66" s="170"/>
      <c r="H66" s="170"/>
      <c r="I66" s="170">
        <f t="shared" si="8"/>
        <v>0</v>
      </c>
      <c r="J66" s="168">
        <f t="shared" si="9"/>
        <v>189.75</v>
      </c>
      <c r="K66" s="1">
        <f t="shared" si="10"/>
        <v>0</v>
      </c>
      <c r="L66" s="1">
        <f t="shared" si="11"/>
        <v>0</v>
      </c>
      <c r="M66" s="1"/>
      <c r="N66" s="1">
        <v>0.69</v>
      </c>
      <c r="O66" s="1"/>
      <c r="P66" s="160"/>
      <c r="Q66" s="173"/>
      <c r="R66" s="173"/>
      <c r="S66" s="149"/>
      <c r="V66" s="174"/>
      <c r="Z66">
        <v>0</v>
      </c>
    </row>
    <row r="67" spans="1:26" ht="24.95" customHeight="1" x14ac:dyDescent="0.25">
      <c r="A67" s="171"/>
      <c r="B67" s="168" t="s">
        <v>142</v>
      </c>
      <c r="C67" s="172" t="s">
        <v>203</v>
      </c>
      <c r="D67" s="168" t="s">
        <v>204</v>
      </c>
      <c r="E67" s="168" t="s">
        <v>200</v>
      </c>
      <c r="F67" s="169">
        <v>78.28</v>
      </c>
      <c r="G67" s="170"/>
      <c r="H67" s="170"/>
      <c r="I67" s="170">
        <f t="shared" si="8"/>
        <v>0</v>
      </c>
      <c r="J67" s="168">
        <f t="shared" si="9"/>
        <v>881.43</v>
      </c>
      <c r="K67" s="1">
        <f t="shared" si="10"/>
        <v>0</v>
      </c>
      <c r="L67" s="1">
        <f t="shared" si="11"/>
        <v>0</v>
      </c>
      <c r="M67" s="1"/>
      <c r="N67" s="1">
        <v>11.26</v>
      </c>
      <c r="O67" s="1"/>
      <c r="P67" s="160"/>
      <c r="Q67" s="173"/>
      <c r="R67" s="173"/>
      <c r="S67" s="149"/>
      <c r="V67" s="174"/>
      <c r="Z67">
        <v>0</v>
      </c>
    </row>
    <row r="68" spans="1:26" ht="24.95" customHeight="1" x14ac:dyDescent="0.25">
      <c r="A68" s="171"/>
      <c r="B68" s="168" t="s">
        <v>142</v>
      </c>
      <c r="C68" s="172" t="s">
        <v>205</v>
      </c>
      <c r="D68" s="168" t="s">
        <v>206</v>
      </c>
      <c r="E68" s="168" t="s">
        <v>200</v>
      </c>
      <c r="F68" s="169">
        <v>99.6</v>
      </c>
      <c r="G68" s="170"/>
      <c r="H68" s="170"/>
      <c r="I68" s="170">
        <f t="shared" si="8"/>
        <v>0</v>
      </c>
      <c r="J68" s="168">
        <f t="shared" si="9"/>
        <v>442.22</v>
      </c>
      <c r="K68" s="1">
        <f t="shared" si="10"/>
        <v>0</v>
      </c>
      <c r="L68" s="1">
        <f t="shared" si="11"/>
        <v>0</v>
      </c>
      <c r="M68" s="1"/>
      <c r="N68" s="1">
        <v>4.4400000000000004</v>
      </c>
      <c r="O68" s="1"/>
      <c r="P68" s="160"/>
      <c r="Q68" s="173"/>
      <c r="R68" s="173"/>
      <c r="S68" s="149"/>
      <c r="V68" s="174"/>
      <c r="Z68">
        <v>0</v>
      </c>
    </row>
    <row r="69" spans="1:26" ht="24.95" customHeight="1" x14ac:dyDescent="0.25">
      <c r="A69" s="171"/>
      <c r="B69" s="168" t="s">
        <v>142</v>
      </c>
      <c r="C69" s="172" t="s">
        <v>207</v>
      </c>
      <c r="D69" s="168" t="s">
        <v>208</v>
      </c>
      <c r="E69" s="168" t="s">
        <v>200</v>
      </c>
      <c r="F69" s="169">
        <v>115.36</v>
      </c>
      <c r="G69" s="170"/>
      <c r="H69" s="170"/>
      <c r="I69" s="170">
        <f t="shared" si="8"/>
        <v>0</v>
      </c>
      <c r="J69" s="168">
        <f t="shared" si="9"/>
        <v>1049.78</v>
      </c>
      <c r="K69" s="1">
        <f t="shared" si="10"/>
        <v>0</v>
      </c>
      <c r="L69" s="1">
        <f t="shared" si="11"/>
        <v>0</v>
      </c>
      <c r="M69" s="1"/>
      <c r="N69" s="1">
        <v>9.1</v>
      </c>
      <c r="O69" s="1"/>
      <c r="P69" s="160"/>
      <c r="Q69" s="173"/>
      <c r="R69" s="173"/>
      <c r="S69" s="149"/>
      <c r="V69" s="174"/>
      <c r="Z69">
        <v>0</v>
      </c>
    </row>
    <row r="70" spans="1:26" ht="24.95" customHeight="1" x14ac:dyDescent="0.25">
      <c r="A70" s="171"/>
      <c r="B70" s="168" t="s">
        <v>142</v>
      </c>
      <c r="C70" s="172" t="s">
        <v>209</v>
      </c>
      <c r="D70" s="168" t="s">
        <v>210</v>
      </c>
      <c r="E70" s="168" t="s">
        <v>134</v>
      </c>
      <c r="F70" s="169">
        <v>16</v>
      </c>
      <c r="G70" s="170"/>
      <c r="H70" s="170"/>
      <c r="I70" s="170">
        <f t="shared" si="8"/>
        <v>0</v>
      </c>
      <c r="J70" s="168">
        <f t="shared" si="9"/>
        <v>13.6</v>
      </c>
      <c r="K70" s="1">
        <f t="shared" si="10"/>
        <v>0</v>
      </c>
      <c r="L70" s="1">
        <f t="shared" si="11"/>
        <v>0</v>
      </c>
      <c r="M70" s="1"/>
      <c r="N70" s="1">
        <v>0.85</v>
      </c>
      <c r="O70" s="1"/>
      <c r="P70" s="160"/>
      <c r="Q70" s="173"/>
      <c r="R70" s="173"/>
      <c r="S70" s="149"/>
      <c r="V70" s="174"/>
      <c r="Z70">
        <v>0</v>
      </c>
    </row>
    <row r="71" spans="1:26" ht="24.95" customHeight="1" x14ac:dyDescent="0.25">
      <c r="A71" s="171"/>
      <c r="B71" s="168" t="s">
        <v>142</v>
      </c>
      <c r="C71" s="172" t="s">
        <v>211</v>
      </c>
      <c r="D71" s="168" t="s">
        <v>212</v>
      </c>
      <c r="E71" s="168" t="s">
        <v>124</v>
      </c>
      <c r="F71" s="169">
        <v>19.2</v>
      </c>
      <c r="G71" s="170"/>
      <c r="H71" s="170"/>
      <c r="I71" s="170">
        <f t="shared" si="8"/>
        <v>0</v>
      </c>
      <c r="J71" s="168">
        <f t="shared" si="9"/>
        <v>390.53</v>
      </c>
      <c r="K71" s="1">
        <f t="shared" si="10"/>
        <v>0</v>
      </c>
      <c r="L71" s="1">
        <f t="shared" si="11"/>
        <v>0</v>
      </c>
      <c r="M71" s="1"/>
      <c r="N71" s="1">
        <v>20.34</v>
      </c>
      <c r="O71" s="1"/>
      <c r="P71" s="160"/>
      <c r="Q71" s="173"/>
      <c r="R71" s="173"/>
      <c r="S71" s="149"/>
      <c r="V71" s="174"/>
      <c r="Z71">
        <v>0</v>
      </c>
    </row>
    <row r="72" spans="1:26" ht="24.95" customHeight="1" x14ac:dyDescent="0.25">
      <c r="A72" s="171"/>
      <c r="B72" s="168" t="s">
        <v>142</v>
      </c>
      <c r="C72" s="172" t="s">
        <v>213</v>
      </c>
      <c r="D72" s="168" t="s">
        <v>214</v>
      </c>
      <c r="E72" s="168" t="s">
        <v>124</v>
      </c>
      <c r="F72" s="169">
        <v>21.545999999999999</v>
      </c>
      <c r="G72" s="170"/>
      <c r="H72" s="170"/>
      <c r="I72" s="170">
        <f t="shared" si="8"/>
        <v>0</v>
      </c>
      <c r="J72" s="168">
        <f t="shared" si="9"/>
        <v>56.24</v>
      </c>
      <c r="K72" s="1">
        <f t="shared" si="10"/>
        <v>0</v>
      </c>
      <c r="L72" s="1">
        <f t="shared" si="11"/>
        <v>0</v>
      </c>
      <c r="M72" s="1"/>
      <c r="N72" s="1">
        <v>2.61</v>
      </c>
      <c r="O72" s="1"/>
      <c r="P72" s="160"/>
      <c r="Q72" s="173"/>
      <c r="R72" s="173"/>
      <c r="S72" s="149"/>
      <c r="V72" s="174"/>
      <c r="Z72">
        <v>0</v>
      </c>
    </row>
    <row r="73" spans="1:26" ht="24.95" customHeight="1" x14ac:dyDescent="0.25">
      <c r="A73" s="171"/>
      <c r="B73" s="168" t="s">
        <v>142</v>
      </c>
      <c r="C73" s="172" t="s">
        <v>215</v>
      </c>
      <c r="D73" s="168" t="s">
        <v>216</v>
      </c>
      <c r="E73" s="168" t="s">
        <v>134</v>
      </c>
      <c r="F73" s="169">
        <v>15</v>
      </c>
      <c r="G73" s="170"/>
      <c r="H73" s="170"/>
      <c r="I73" s="170">
        <f t="shared" si="8"/>
        <v>0</v>
      </c>
      <c r="J73" s="168">
        <f t="shared" si="9"/>
        <v>468</v>
      </c>
      <c r="K73" s="1">
        <f t="shared" si="10"/>
        <v>0</v>
      </c>
      <c r="L73" s="1">
        <f t="shared" si="11"/>
        <v>0</v>
      </c>
      <c r="M73" s="1"/>
      <c r="N73" s="1">
        <v>31.2</v>
      </c>
      <c r="O73" s="1"/>
      <c r="P73" s="160"/>
      <c r="Q73" s="173"/>
      <c r="R73" s="173"/>
      <c r="S73" s="149"/>
      <c r="V73" s="174"/>
      <c r="Z73">
        <v>0</v>
      </c>
    </row>
    <row r="74" spans="1:26" ht="24.95" customHeight="1" x14ac:dyDescent="0.25">
      <c r="A74" s="171"/>
      <c r="B74" s="168" t="s">
        <v>145</v>
      </c>
      <c r="C74" s="172" t="s">
        <v>217</v>
      </c>
      <c r="D74" s="168" t="s">
        <v>218</v>
      </c>
      <c r="E74" s="168" t="s">
        <v>134</v>
      </c>
      <c r="F74" s="169">
        <v>56</v>
      </c>
      <c r="G74" s="170"/>
      <c r="H74" s="170"/>
      <c r="I74" s="170">
        <f t="shared" si="8"/>
        <v>0</v>
      </c>
      <c r="J74" s="168">
        <f t="shared" si="9"/>
        <v>168.56</v>
      </c>
      <c r="K74" s="1">
        <f t="shared" si="10"/>
        <v>0</v>
      </c>
      <c r="L74" s="1">
        <f t="shared" si="11"/>
        <v>0</v>
      </c>
      <c r="M74" s="1"/>
      <c r="N74" s="1">
        <v>3.01</v>
      </c>
      <c r="O74" s="1"/>
      <c r="P74" s="160"/>
      <c r="Q74" s="173"/>
      <c r="R74" s="173"/>
      <c r="S74" s="149"/>
      <c r="V74" s="174"/>
      <c r="Z74">
        <v>0</v>
      </c>
    </row>
    <row r="75" spans="1:26" x14ac:dyDescent="0.25">
      <c r="A75" s="149"/>
      <c r="B75" s="149"/>
      <c r="C75" s="149"/>
      <c r="D75" s="149" t="s">
        <v>76</v>
      </c>
      <c r="E75" s="149"/>
      <c r="F75" s="167"/>
      <c r="G75" s="152"/>
      <c r="H75" s="152">
        <f>ROUND((SUM(M52:M74))/1,2)</f>
        <v>0</v>
      </c>
      <c r="I75" s="152">
        <f>ROUND((SUM(I52:I74))/1,2)</f>
        <v>0</v>
      </c>
      <c r="J75" s="149"/>
      <c r="K75" s="149"/>
      <c r="L75" s="149">
        <f>ROUND((SUM(L52:L74))/1,2)</f>
        <v>0</v>
      </c>
      <c r="M75" s="149">
        <f>ROUND((SUM(M52:M74))/1,2)</f>
        <v>0</v>
      </c>
      <c r="N75" s="149"/>
      <c r="O75" s="149"/>
      <c r="P75" s="175">
        <f>ROUND((SUM(P52:P74))/1,2)</f>
        <v>0.13</v>
      </c>
      <c r="Q75" s="146"/>
      <c r="R75" s="146"/>
      <c r="S75" s="175">
        <f>ROUND((SUM(S52:S74))/1,2)</f>
        <v>5.12</v>
      </c>
      <c r="T75" s="146"/>
      <c r="U75" s="146"/>
      <c r="V75" s="146"/>
      <c r="W75" s="146"/>
      <c r="X75" s="146"/>
      <c r="Y75" s="146"/>
      <c r="Z75" s="146"/>
    </row>
    <row r="76" spans="1:26" x14ac:dyDescent="0.25">
      <c r="A76" s="1"/>
      <c r="B76" s="1"/>
      <c r="C76" s="1"/>
      <c r="D76" s="1"/>
      <c r="E76" s="1"/>
      <c r="F76" s="160"/>
      <c r="G76" s="142"/>
      <c r="H76" s="142"/>
      <c r="I76" s="142"/>
      <c r="J76" s="1"/>
      <c r="K76" s="1"/>
      <c r="L76" s="1"/>
      <c r="M76" s="1"/>
      <c r="N76" s="1"/>
      <c r="O76" s="1"/>
      <c r="P76" s="1"/>
      <c r="S76" s="1"/>
    </row>
    <row r="77" spans="1:26" x14ac:dyDescent="0.25">
      <c r="A77" s="149"/>
      <c r="B77" s="149"/>
      <c r="C77" s="149"/>
      <c r="D77" s="2" t="s">
        <v>70</v>
      </c>
      <c r="E77" s="149"/>
      <c r="F77" s="167"/>
      <c r="G77" s="152"/>
      <c r="H77" s="152">
        <f>ROUND((SUM(M9:M76))/2,2)</f>
        <v>0</v>
      </c>
      <c r="I77" s="152">
        <f>ROUND((SUM(I9:I76))/2,2)</f>
        <v>0</v>
      </c>
      <c r="J77" s="150"/>
      <c r="K77" s="149"/>
      <c r="L77" s="150">
        <f>ROUND((SUM(L9:L76))/2,2)</f>
        <v>0</v>
      </c>
      <c r="M77" s="150">
        <f>ROUND((SUM(M9:M76))/2,2)</f>
        <v>0</v>
      </c>
      <c r="N77" s="149"/>
      <c r="O77" s="149"/>
      <c r="P77" s="175">
        <f>ROUND((SUM(P9:P76))/2,2)</f>
        <v>2.86</v>
      </c>
      <c r="S77" s="175">
        <f>ROUND((SUM(S9:S76))/2,2)</f>
        <v>43.09</v>
      </c>
    </row>
    <row r="78" spans="1:26" x14ac:dyDescent="0.25">
      <c r="A78" s="1"/>
      <c r="B78" s="1"/>
      <c r="C78" s="1"/>
      <c r="D78" s="1"/>
      <c r="E78" s="1"/>
      <c r="F78" s="160"/>
      <c r="G78" s="142"/>
      <c r="H78" s="142"/>
      <c r="I78" s="142"/>
      <c r="J78" s="1"/>
      <c r="K78" s="1"/>
      <c r="L78" s="1"/>
      <c r="M78" s="1"/>
      <c r="N78" s="1"/>
      <c r="O78" s="1"/>
      <c r="P78" s="1"/>
      <c r="S78" s="1"/>
    </row>
    <row r="79" spans="1:26" x14ac:dyDescent="0.25">
      <c r="A79" s="149"/>
      <c r="B79" s="149"/>
      <c r="C79" s="149"/>
      <c r="D79" s="2" t="s">
        <v>77</v>
      </c>
      <c r="E79" s="149"/>
      <c r="F79" s="167"/>
      <c r="G79" s="150"/>
      <c r="H79" s="150"/>
      <c r="I79" s="150"/>
      <c r="J79" s="149"/>
      <c r="K79" s="149"/>
      <c r="L79" s="149"/>
      <c r="M79" s="149"/>
      <c r="N79" s="149"/>
      <c r="O79" s="149"/>
      <c r="P79" s="149"/>
      <c r="Q79" s="146"/>
      <c r="R79" s="146"/>
      <c r="S79" s="149"/>
      <c r="T79" s="146"/>
      <c r="U79" s="146"/>
      <c r="V79" s="146"/>
      <c r="W79" s="146"/>
      <c r="X79" s="146"/>
      <c r="Y79" s="146"/>
      <c r="Z79" s="146"/>
    </row>
    <row r="80" spans="1:26" x14ac:dyDescent="0.25">
      <c r="A80" s="149"/>
      <c r="B80" s="149"/>
      <c r="C80" s="149"/>
      <c r="D80" s="149" t="s">
        <v>78</v>
      </c>
      <c r="E80" s="149"/>
      <c r="F80" s="167"/>
      <c r="G80" s="150"/>
      <c r="H80" s="150"/>
      <c r="I80" s="150"/>
      <c r="J80" s="149"/>
      <c r="K80" s="149"/>
      <c r="L80" s="149"/>
      <c r="M80" s="149"/>
      <c r="N80" s="149"/>
      <c r="O80" s="149"/>
      <c r="P80" s="149"/>
      <c r="Q80" s="146"/>
      <c r="R80" s="146"/>
      <c r="S80" s="149"/>
      <c r="T80" s="146"/>
      <c r="U80" s="146"/>
      <c r="V80" s="146"/>
      <c r="W80" s="146"/>
      <c r="X80" s="146"/>
      <c r="Y80" s="146"/>
      <c r="Z80" s="146"/>
    </row>
    <row r="81" spans="1:26" ht="24.95" customHeight="1" x14ac:dyDescent="0.25">
      <c r="A81" s="171"/>
      <c r="B81" s="168" t="s">
        <v>219</v>
      </c>
      <c r="C81" s="172" t="s">
        <v>220</v>
      </c>
      <c r="D81" s="168" t="s">
        <v>221</v>
      </c>
      <c r="E81" s="168" t="s">
        <v>124</v>
      </c>
      <c r="F81" s="169">
        <v>47.276000000000003</v>
      </c>
      <c r="G81" s="170"/>
      <c r="H81" s="170"/>
      <c r="I81" s="170">
        <f>ROUND(F81*(G81+H81),2)</f>
        <v>0</v>
      </c>
      <c r="J81" s="168">
        <f>ROUND(F81*(N81),2)</f>
        <v>183.43</v>
      </c>
      <c r="K81" s="1">
        <f>ROUND(F81*(O81),2)</f>
        <v>0</v>
      </c>
      <c r="L81" s="1">
        <f>ROUND(F81*(G81),2)</f>
        <v>0</v>
      </c>
      <c r="M81" s="1"/>
      <c r="N81" s="1">
        <v>3.88</v>
      </c>
      <c r="O81" s="1"/>
      <c r="P81" s="167">
        <v>5.4000000000000001E-4</v>
      </c>
      <c r="Q81" s="173"/>
      <c r="R81" s="173">
        <v>5.4000000000000001E-4</v>
      </c>
      <c r="S81" s="149">
        <f>ROUND(F81*(R81),3)</f>
        <v>2.5999999999999999E-2</v>
      </c>
      <c r="V81" s="174"/>
      <c r="Z81">
        <v>0</v>
      </c>
    </row>
    <row r="82" spans="1:26" ht="24.95" customHeight="1" x14ac:dyDescent="0.25">
      <c r="A82" s="171"/>
      <c r="B82" s="168" t="s">
        <v>145</v>
      </c>
      <c r="C82" s="172" t="s">
        <v>222</v>
      </c>
      <c r="D82" s="168" t="s">
        <v>223</v>
      </c>
      <c r="E82" s="168" t="s">
        <v>124</v>
      </c>
      <c r="F82" s="169">
        <v>54.366999999999997</v>
      </c>
      <c r="G82" s="170"/>
      <c r="H82" s="170"/>
      <c r="I82" s="170">
        <f>ROUND(F82*(G82+H82),2)</f>
        <v>0</v>
      </c>
      <c r="J82" s="168">
        <f>ROUND(F82*(N82),2)</f>
        <v>161.47</v>
      </c>
      <c r="K82" s="1">
        <f>ROUND(F82*(O82),2)</f>
        <v>0</v>
      </c>
      <c r="L82" s="1">
        <f>ROUND(F82*(G82),2)</f>
        <v>0</v>
      </c>
      <c r="M82" s="1"/>
      <c r="N82" s="1">
        <v>2.9699999999999998</v>
      </c>
      <c r="O82" s="1"/>
      <c r="P82" s="160"/>
      <c r="Q82" s="173"/>
      <c r="R82" s="173"/>
      <c r="S82" s="149"/>
      <c r="V82" s="174"/>
      <c r="Z82">
        <v>0</v>
      </c>
    </row>
    <row r="83" spans="1:26" x14ac:dyDescent="0.25">
      <c r="A83" s="149"/>
      <c r="B83" s="149"/>
      <c r="C83" s="149"/>
      <c r="D83" s="149" t="s">
        <v>78</v>
      </c>
      <c r="E83" s="149"/>
      <c r="F83" s="167"/>
      <c r="G83" s="152"/>
      <c r="H83" s="152">
        <f>ROUND((SUM(M80:M82))/1,2)</f>
        <v>0</v>
      </c>
      <c r="I83" s="152">
        <f>ROUND((SUM(I80:I82))/1,2)</f>
        <v>0</v>
      </c>
      <c r="J83" s="149"/>
      <c r="K83" s="149"/>
      <c r="L83" s="149">
        <f>ROUND((SUM(L80:L82))/1,2)</f>
        <v>0</v>
      </c>
      <c r="M83" s="149">
        <f>ROUND((SUM(M80:M82))/1,2)</f>
        <v>0</v>
      </c>
      <c r="N83" s="149"/>
      <c r="O83" s="149"/>
      <c r="P83" s="175">
        <f>ROUND((SUM(P80:P82))/1,2)</f>
        <v>0</v>
      </c>
      <c r="Q83" s="146"/>
      <c r="R83" s="146"/>
      <c r="S83" s="175">
        <f>ROUND((SUM(S80:S82))/1,2)</f>
        <v>0.03</v>
      </c>
      <c r="T83" s="146"/>
      <c r="U83" s="146"/>
      <c r="V83" s="146"/>
      <c r="W83" s="146"/>
      <c r="X83" s="146"/>
      <c r="Y83" s="146"/>
      <c r="Z83" s="146"/>
    </row>
    <row r="84" spans="1:26" x14ac:dyDescent="0.25">
      <c r="A84" s="1"/>
      <c r="B84" s="1"/>
      <c r="C84" s="1"/>
      <c r="D84" s="1"/>
      <c r="E84" s="1"/>
      <c r="F84" s="160"/>
      <c r="G84" s="142"/>
      <c r="H84" s="142"/>
      <c r="I84" s="142"/>
      <c r="J84" s="1"/>
      <c r="K84" s="1"/>
      <c r="L84" s="1"/>
      <c r="M84" s="1"/>
      <c r="N84" s="1"/>
      <c r="O84" s="1"/>
      <c r="P84" s="1"/>
      <c r="S84" s="1"/>
    </row>
    <row r="85" spans="1:26" x14ac:dyDescent="0.25">
      <c r="A85" s="149"/>
      <c r="B85" s="149"/>
      <c r="C85" s="149"/>
      <c r="D85" s="149" t="s">
        <v>79</v>
      </c>
      <c r="E85" s="149"/>
      <c r="F85" s="167"/>
      <c r="G85" s="150"/>
      <c r="H85" s="150"/>
      <c r="I85" s="150"/>
      <c r="J85" s="149"/>
      <c r="K85" s="149"/>
      <c r="L85" s="149"/>
      <c r="M85" s="149"/>
      <c r="N85" s="149"/>
      <c r="O85" s="149"/>
      <c r="P85" s="149"/>
      <c r="Q85" s="146"/>
      <c r="R85" s="146"/>
      <c r="S85" s="149"/>
      <c r="T85" s="146"/>
      <c r="U85" s="146"/>
      <c r="V85" s="146"/>
      <c r="W85" s="146"/>
      <c r="X85" s="146"/>
      <c r="Y85" s="146"/>
      <c r="Z85" s="146"/>
    </row>
    <row r="86" spans="1:26" ht="24.95" customHeight="1" x14ac:dyDescent="0.25">
      <c r="A86" s="171"/>
      <c r="B86" s="168" t="s">
        <v>224</v>
      </c>
      <c r="C86" s="172" t="s">
        <v>225</v>
      </c>
      <c r="D86" s="168" t="s">
        <v>226</v>
      </c>
      <c r="E86" s="168" t="s">
        <v>124</v>
      </c>
      <c r="F86" s="169">
        <v>128.24</v>
      </c>
      <c r="G86" s="170"/>
      <c r="H86" s="170"/>
      <c r="I86" s="170">
        <f t="shared" ref="I86:I97" si="12">ROUND(F86*(G86+H86),2)</f>
        <v>0</v>
      </c>
      <c r="J86" s="168">
        <f t="shared" ref="J86:J97" si="13">ROUND(F86*(N86),2)</f>
        <v>167.99</v>
      </c>
      <c r="K86" s="1">
        <f t="shared" ref="K86:K97" si="14">ROUND(F86*(O86),2)</f>
        <v>0</v>
      </c>
      <c r="L86" s="1">
        <f t="shared" ref="L86:L97" si="15">ROUND(F86*(G86),2)</f>
        <v>0</v>
      </c>
      <c r="M86" s="1"/>
      <c r="N86" s="1">
        <v>1.31</v>
      </c>
      <c r="O86" s="1"/>
      <c r="P86" s="160"/>
      <c r="Q86" s="173"/>
      <c r="R86" s="173"/>
      <c r="S86" s="149"/>
      <c r="V86" s="174"/>
      <c r="Z86">
        <v>0</v>
      </c>
    </row>
    <row r="87" spans="1:26" ht="24.95" customHeight="1" x14ac:dyDescent="0.25">
      <c r="A87" s="171"/>
      <c r="B87" s="168" t="s">
        <v>227</v>
      </c>
      <c r="C87" s="172" t="s">
        <v>228</v>
      </c>
      <c r="D87" s="168" t="s">
        <v>229</v>
      </c>
      <c r="E87" s="168" t="s">
        <v>120</v>
      </c>
      <c r="F87" s="169">
        <v>1.8680000000000001</v>
      </c>
      <c r="G87" s="170"/>
      <c r="H87" s="170"/>
      <c r="I87" s="170">
        <f t="shared" si="12"/>
        <v>0</v>
      </c>
      <c r="J87" s="168">
        <f t="shared" si="13"/>
        <v>55.27</v>
      </c>
      <c r="K87" s="1">
        <f t="shared" si="14"/>
        <v>0</v>
      </c>
      <c r="L87" s="1">
        <f t="shared" si="15"/>
        <v>0</v>
      </c>
      <c r="M87" s="1"/>
      <c r="N87" s="1">
        <v>29.59</v>
      </c>
      <c r="O87" s="1"/>
      <c r="P87" s="160"/>
      <c r="Q87" s="173"/>
      <c r="R87" s="173"/>
      <c r="S87" s="149"/>
      <c r="V87" s="174"/>
      <c r="Z87">
        <v>0</v>
      </c>
    </row>
    <row r="88" spans="1:26" ht="24.95" customHeight="1" x14ac:dyDescent="0.25">
      <c r="A88" s="171"/>
      <c r="B88" s="168" t="s">
        <v>142</v>
      </c>
      <c r="C88" s="172" t="s">
        <v>230</v>
      </c>
      <c r="D88" s="168" t="s">
        <v>231</v>
      </c>
      <c r="E88" s="168" t="s">
        <v>124</v>
      </c>
      <c r="F88" s="169">
        <v>128.24</v>
      </c>
      <c r="G88" s="170"/>
      <c r="H88" s="170"/>
      <c r="I88" s="170">
        <f t="shared" si="12"/>
        <v>0</v>
      </c>
      <c r="J88" s="168">
        <f t="shared" si="13"/>
        <v>584.77</v>
      </c>
      <c r="K88" s="1">
        <f t="shared" si="14"/>
        <v>0</v>
      </c>
      <c r="L88" s="1">
        <f t="shared" si="15"/>
        <v>0</v>
      </c>
      <c r="M88" s="1"/>
      <c r="N88" s="1">
        <v>4.5600000000000005</v>
      </c>
      <c r="O88" s="1"/>
      <c r="P88" s="160"/>
      <c r="Q88" s="173"/>
      <c r="R88" s="173"/>
      <c r="S88" s="149"/>
      <c r="V88" s="174"/>
      <c r="Z88">
        <v>0</v>
      </c>
    </row>
    <row r="89" spans="1:26" ht="24.95" customHeight="1" x14ac:dyDescent="0.25">
      <c r="A89" s="171"/>
      <c r="B89" s="168" t="s">
        <v>142</v>
      </c>
      <c r="C89" s="172" t="s">
        <v>232</v>
      </c>
      <c r="D89" s="168" t="s">
        <v>233</v>
      </c>
      <c r="E89" s="168" t="s">
        <v>124</v>
      </c>
      <c r="F89" s="169">
        <v>125.61</v>
      </c>
      <c r="G89" s="170"/>
      <c r="H89" s="170"/>
      <c r="I89" s="170">
        <f t="shared" si="12"/>
        <v>0</v>
      </c>
      <c r="J89" s="168">
        <f t="shared" si="13"/>
        <v>584.09</v>
      </c>
      <c r="K89" s="1">
        <f t="shared" si="14"/>
        <v>0</v>
      </c>
      <c r="L89" s="1">
        <f t="shared" si="15"/>
        <v>0</v>
      </c>
      <c r="M89" s="1"/>
      <c r="N89" s="1">
        <v>4.6500000000000004</v>
      </c>
      <c r="O89" s="1"/>
      <c r="P89" s="160"/>
      <c r="Q89" s="173"/>
      <c r="R89" s="173"/>
      <c r="S89" s="149"/>
      <c r="V89" s="174"/>
      <c r="Z89">
        <v>0</v>
      </c>
    </row>
    <row r="90" spans="1:26" ht="24.95" customHeight="1" x14ac:dyDescent="0.25">
      <c r="A90" s="171"/>
      <c r="B90" s="168" t="s">
        <v>142</v>
      </c>
      <c r="C90" s="172" t="s">
        <v>234</v>
      </c>
      <c r="D90" s="168" t="s">
        <v>235</v>
      </c>
      <c r="E90" s="168" t="s">
        <v>124</v>
      </c>
      <c r="F90" s="169">
        <v>159.15</v>
      </c>
      <c r="G90" s="170"/>
      <c r="H90" s="170"/>
      <c r="I90" s="170">
        <f t="shared" si="12"/>
        <v>0</v>
      </c>
      <c r="J90" s="168">
        <f t="shared" si="13"/>
        <v>248.27</v>
      </c>
      <c r="K90" s="1">
        <f t="shared" si="14"/>
        <v>0</v>
      </c>
      <c r="L90" s="1">
        <f t="shared" si="15"/>
        <v>0</v>
      </c>
      <c r="M90" s="1"/>
      <c r="N90" s="1">
        <v>1.56</v>
      </c>
      <c r="O90" s="1"/>
      <c r="P90" s="160"/>
      <c r="Q90" s="173"/>
      <c r="R90" s="173"/>
      <c r="S90" s="149"/>
      <c r="V90" s="174"/>
      <c r="Z90">
        <v>0</v>
      </c>
    </row>
    <row r="91" spans="1:26" ht="24.95" customHeight="1" x14ac:dyDescent="0.25">
      <c r="A91" s="171"/>
      <c r="B91" s="168" t="s">
        <v>142</v>
      </c>
      <c r="C91" s="172" t="s">
        <v>236</v>
      </c>
      <c r="D91" s="168" t="s">
        <v>237</v>
      </c>
      <c r="E91" s="168" t="s">
        <v>124</v>
      </c>
      <c r="F91" s="169">
        <v>108.58</v>
      </c>
      <c r="G91" s="170"/>
      <c r="H91" s="170"/>
      <c r="I91" s="170">
        <f t="shared" si="12"/>
        <v>0</v>
      </c>
      <c r="J91" s="168">
        <f t="shared" si="13"/>
        <v>471.24</v>
      </c>
      <c r="K91" s="1">
        <f t="shared" si="14"/>
        <v>0</v>
      </c>
      <c r="L91" s="1">
        <f t="shared" si="15"/>
        <v>0</v>
      </c>
      <c r="M91" s="1"/>
      <c r="N91" s="1">
        <v>4.34</v>
      </c>
      <c r="O91" s="1"/>
      <c r="P91" s="160"/>
      <c r="Q91" s="173"/>
      <c r="R91" s="173"/>
      <c r="S91" s="149"/>
      <c r="V91" s="174"/>
      <c r="Z91">
        <v>0</v>
      </c>
    </row>
    <row r="92" spans="1:26" ht="24.95" customHeight="1" x14ac:dyDescent="0.25">
      <c r="A92" s="171"/>
      <c r="B92" s="168" t="s">
        <v>145</v>
      </c>
      <c r="C92" s="172" t="s">
        <v>238</v>
      </c>
      <c r="D92" s="168" t="s">
        <v>239</v>
      </c>
      <c r="E92" s="168" t="s">
        <v>124</v>
      </c>
      <c r="F92" s="169">
        <v>147.476</v>
      </c>
      <c r="G92" s="170"/>
      <c r="H92" s="170"/>
      <c r="I92" s="170">
        <f t="shared" si="12"/>
        <v>0</v>
      </c>
      <c r="J92" s="168">
        <f t="shared" si="13"/>
        <v>383.44</v>
      </c>
      <c r="K92" s="1">
        <f t="shared" si="14"/>
        <v>0</v>
      </c>
      <c r="L92" s="1">
        <f t="shared" si="15"/>
        <v>0</v>
      </c>
      <c r="M92" s="1"/>
      <c r="N92" s="1">
        <v>2.6</v>
      </c>
      <c r="O92" s="1"/>
      <c r="P92" s="160"/>
      <c r="Q92" s="173"/>
      <c r="R92" s="173"/>
      <c r="S92" s="149"/>
      <c r="V92" s="174"/>
      <c r="Z92">
        <v>0</v>
      </c>
    </row>
    <row r="93" spans="1:26" ht="24.95" customHeight="1" x14ac:dyDescent="0.25">
      <c r="A93" s="171"/>
      <c r="B93" s="168" t="s">
        <v>145</v>
      </c>
      <c r="C93" s="172" t="s">
        <v>238</v>
      </c>
      <c r="D93" s="168" t="s">
        <v>239</v>
      </c>
      <c r="E93" s="168" t="s">
        <v>124</v>
      </c>
      <c r="F93" s="169">
        <v>183.023</v>
      </c>
      <c r="G93" s="170"/>
      <c r="H93" s="170"/>
      <c r="I93" s="170">
        <f t="shared" si="12"/>
        <v>0</v>
      </c>
      <c r="J93" s="168">
        <f t="shared" si="13"/>
        <v>475.86</v>
      </c>
      <c r="K93" s="1">
        <f t="shared" si="14"/>
        <v>0</v>
      </c>
      <c r="L93" s="1">
        <f t="shared" si="15"/>
        <v>0</v>
      </c>
      <c r="M93" s="1"/>
      <c r="N93" s="1">
        <v>2.6</v>
      </c>
      <c r="O93" s="1"/>
      <c r="P93" s="160"/>
      <c r="Q93" s="173"/>
      <c r="R93" s="173"/>
      <c r="S93" s="149"/>
      <c r="V93" s="174"/>
      <c r="Z93">
        <v>0</v>
      </c>
    </row>
    <row r="94" spans="1:26" ht="35.1" customHeight="1" x14ac:dyDescent="0.25">
      <c r="A94" s="171"/>
      <c r="B94" s="168" t="s">
        <v>145</v>
      </c>
      <c r="C94" s="172" t="s">
        <v>240</v>
      </c>
      <c r="D94" s="168" t="s">
        <v>241</v>
      </c>
      <c r="E94" s="168" t="s">
        <v>124</v>
      </c>
      <c r="F94" s="169">
        <v>110.752</v>
      </c>
      <c r="G94" s="170"/>
      <c r="H94" s="170"/>
      <c r="I94" s="170">
        <f t="shared" si="12"/>
        <v>0</v>
      </c>
      <c r="J94" s="168">
        <f t="shared" si="13"/>
        <v>985.69</v>
      </c>
      <c r="K94" s="1">
        <f t="shared" si="14"/>
        <v>0</v>
      </c>
      <c r="L94" s="1">
        <f t="shared" si="15"/>
        <v>0</v>
      </c>
      <c r="M94" s="1"/>
      <c r="N94" s="1">
        <v>8.9</v>
      </c>
      <c r="O94" s="1"/>
      <c r="P94" s="160"/>
      <c r="Q94" s="173"/>
      <c r="R94" s="173"/>
      <c r="S94" s="149"/>
      <c r="V94" s="174"/>
      <c r="Z94">
        <v>0</v>
      </c>
    </row>
    <row r="95" spans="1:26" ht="35.1" customHeight="1" x14ac:dyDescent="0.25">
      <c r="A95" s="171"/>
      <c r="B95" s="168" t="s">
        <v>145</v>
      </c>
      <c r="C95" s="172" t="s">
        <v>242</v>
      </c>
      <c r="D95" s="168" t="s">
        <v>243</v>
      </c>
      <c r="E95" s="168" t="s">
        <v>124</v>
      </c>
      <c r="F95" s="169">
        <v>80.539000000000001</v>
      </c>
      <c r="G95" s="170"/>
      <c r="H95" s="170"/>
      <c r="I95" s="170">
        <f t="shared" si="12"/>
        <v>0</v>
      </c>
      <c r="J95" s="168">
        <f t="shared" si="13"/>
        <v>632.23</v>
      </c>
      <c r="K95" s="1">
        <f t="shared" si="14"/>
        <v>0</v>
      </c>
      <c r="L95" s="1">
        <f t="shared" si="15"/>
        <v>0</v>
      </c>
      <c r="M95" s="1"/>
      <c r="N95" s="1">
        <v>7.85</v>
      </c>
      <c r="O95" s="1"/>
      <c r="P95" s="160"/>
      <c r="Q95" s="173"/>
      <c r="R95" s="173"/>
      <c r="S95" s="149"/>
      <c r="V95" s="174"/>
      <c r="Z95">
        <v>0</v>
      </c>
    </row>
    <row r="96" spans="1:26" ht="35.1" customHeight="1" x14ac:dyDescent="0.25">
      <c r="A96" s="171"/>
      <c r="B96" s="168" t="s">
        <v>145</v>
      </c>
      <c r="C96" s="172" t="s">
        <v>244</v>
      </c>
      <c r="D96" s="168" t="s">
        <v>245</v>
      </c>
      <c r="E96" s="168" t="s">
        <v>124</v>
      </c>
      <c r="F96" s="169">
        <v>47.582999999999998</v>
      </c>
      <c r="G96" s="170"/>
      <c r="H96" s="170"/>
      <c r="I96" s="170">
        <f t="shared" si="12"/>
        <v>0</v>
      </c>
      <c r="J96" s="168">
        <f t="shared" si="13"/>
        <v>432.53</v>
      </c>
      <c r="K96" s="1">
        <f t="shared" si="14"/>
        <v>0</v>
      </c>
      <c r="L96" s="1">
        <f t="shared" si="15"/>
        <v>0</v>
      </c>
      <c r="M96" s="1"/>
      <c r="N96" s="1">
        <v>9.09</v>
      </c>
      <c r="O96" s="1"/>
      <c r="P96" s="160"/>
      <c r="Q96" s="173"/>
      <c r="R96" s="173"/>
      <c r="S96" s="149"/>
      <c r="V96" s="174"/>
      <c r="Z96">
        <v>0</v>
      </c>
    </row>
    <row r="97" spans="1:26" ht="35.1" customHeight="1" x14ac:dyDescent="0.25">
      <c r="A97" s="171"/>
      <c r="B97" s="168" t="s">
        <v>145</v>
      </c>
      <c r="C97" s="172" t="s">
        <v>246</v>
      </c>
      <c r="D97" s="168" t="s">
        <v>247</v>
      </c>
      <c r="E97" s="168" t="s">
        <v>124</v>
      </c>
      <c r="F97" s="169">
        <v>130.80500000000001</v>
      </c>
      <c r="G97" s="170"/>
      <c r="H97" s="170"/>
      <c r="I97" s="170">
        <f t="shared" si="12"/>
        <v>0</v>
      </c>
      <c r="J97" s="168">
        <f t="shared" si="13"/>
        <v>1122.31</v>
      </c>
      <c r="K97" s="1">
        <f t="shared" si="14"/>
        <v>0</v>
      </c>
      <c r="L97" s="1">
        <f t="shared" si="15"/>
        <v>0</v>
      </c>
      <c r="M97" s="1"/>
      <c r="N97" s="1">
        <v>8.58</v>
      </c>
      <c r="O97" s="1"/>
      <c r="P97" s="160"/>
      <c r="Q97" s="173"/>
      <c r="R97" s="173"/>
      <c r="S97" s="149"/>
      <c r="V97" s="174"/>
      <c r="Z97">
        <v>0</v>
      </c>
    </row>
    <row r="98" spans="1:26" x14ac:dyDescent="0.25">
      <c r="A98" s="149"/>
      <c r="B98" s="149"/>
      <c r="C98" s="149"/>
      <c r="D98" s="149" t="s">
        <v>79</v>
      </c>
      <c r="E98" s="149"/>
      <c r="F98" s="167"/>
      <c r="G98" s="152"/>
      <c r="H98" s="152">
        <f>ROUND((SUM(M85:M97))/1,2)</f>
        <v>0</v>
      </c>
      <c r="I98" s="152">
        <f>ROUND((SUM(I85:I97))/1,2)</f>
        <v>0</v>
      </c>
      <c r="J98" s="149"/>
      <c r="K98" s="149"/>
      <c r="L98" s="149">
        <f>ROUND((SUM(L85:L97))/1,2)</f>
        <v>0</v>
      </c>
      <c r="M98" s="149">
        <f>ROUND((SUM(M85:M97))/1,2)</f>
        <v>0</v>
      </c>
      <c r="N98" s="149"/>
      <c r="O98" s="149"/>
      <c r="P98" s="175">
        <f>ROUND((SUM(P85:P97))/1,2)</f>
        <v>0</v>
      </c>
      <c r="Q98" s="146"/>
      <c r="R98" s="146"/>
      <c r="S98" s="175">
        <f>ROUND((SUM(S85:S97))/1,2)</f>
        <v>0</v>
      </c>
      <c r="T98" s="146"/>
      <c r="U98" s="146"/>
      <c r="V98" s="146"/>
      <c r="W98" s="146"/>
      <c r="X98" s="146"/>
      <c r="Y98" s="146"/>
      <c r="Z98" s="146"/>
    </row>
    <row r="99" spans="1:26" x14ac:dyDescent="0.25">
      <c r="A99" s="1"/>
      <c r="B99" s="1"/>
      <c r="C99" s="1"/>
      <c r="D99" s="1"/>
      <c r="E99" s="1"/>
      <c r="F99" s="160"/>
      <c r="G99" s="142"/>
      <c r="H99" s="142"/>
      <c r="I99" s="142"/>
      <c r="J99" s="1"/>
      <c r="K99" s="1"/>
      <c r="L99" s="1"/>
      <c r="M99" s="1"/>
      <c r="N99" s="1"/>
      <c r="O99" s="1"/>
      <c r="P99" s="1"/>
      <c r="S99" s="1"/>
    </row>
    <row r="100" spans="1:26" x14ac:dyDescent="0.25">
      <c r="A100" s="149"/>
      <c r="B100" s="149"/>
      <c r="C100" s="149"/>
      <c r="D100" s="149" t="s">
        <v>80</v>
      </c>
      <c r="E100" s="149"/>
      <c r="F100" s="167"/>
      <c r="G100" s="150"/>
      <c r="H100" s="150"/>
      <c r="I100" s="150"/>
      <c r="J100" s="149"/>
      <c r="K100" s="149"/>
      <c r="L100" s="149"/>
      <c r="M100" s="149"/>
      <c r="N100" s="149"/>
      <c r="O100" s="149"/>
      <c r="P100" s="149"/>
      <c r="Q100" s="146"/>
      <c r="R100" s="146"/>
      <c r="S100" s="149"/>
      <c r="T100" s="146"/>
      <c r="U100" s="146"/>
      <c r="V100" s="146"/>
      <c r="W100" s="146"/>
      <c r="X100" s="146"/>
      <c r="Y100" s="146"/>
      <c r="Z100" s="146"/>
    </row>
    <row r="101" spans="1:26" ht="35.1" customHeight="1" x14ac:dyDescent="0.25">
      <c r="A101" s="171"/>
      <c r="B101" s="168" t="s">
        <v>248</v>
      </c>
      <c r="C101" s="172" t="s">
        <v>249</v>
      </c>
      <c r="D101" s="168" t="s">
        <v>250</v>
      </c>
      <c r="E101" s="168" t="s">
        <v>109</v>
      </c>
      <c r="F101" s="169">
        <v>5.375</v>
      </c>
      <c r="G101" s="170"/>
      <c r="H101" s="170"/>
      <c r="I101" s="170">
        <f>ROUND(F101*(G101+H101),2)</f>
        <v>0</v>
      </c>
      <c r="J101" s="168">
        <f>ROUND(F101*(N101),2)</f>
        <v>206.19</v>
      </c>
      <c r="K101" s="1">
        <f>ROUND(F101*(O101),2)</f>
        <v>0</v>
      </c>
      <c r="L101" s="1">
        <f>ROUND(F101*(G101),2)</f>
        <v>0</v>
      </c>
      <c r="M101" s="1"/>
      <c r="N101" s="1">
        <v>38.36</v>
      </c>
      <c r="O101" s="1"/>
      <c r="P101" s="167">
        <v>1.3690000000000001E-2</v>
      </c>
      <c r="Q101" s="173"/>
      <c r="R101" s="173">
        <v>1.3690000000000001E-2</v>
      </c>
      <c r="S101" s="149">
        <f>ROUND(F101*(R101),3)</f>
        <v>7.3999999999999996E-2</v>
      </c>
      <c r="V101" s="174"/>
      <c r="Z101">
        <v>0</v>
      </c>
    </row>
    <row r="102" spans="1:26" ht="24.95" customHeight="1" x14ac:dyDescent="0.25">
      <c r="A102" s="171"/>
      <c r="B102" s="168" t="s">
        <v>248</v>
      </c>
      <c r="C102" s="172" t="s">
        <v>251</v>
      </c>
      <c r="D102" s="168" t="s">
        <v>252</v>
      </c>
      <c r="E102" s="168" t="s">
        <v>124</v>
      </c>
      <c r="F102" s="169">
        <v>128.24</v>
      </c>
      <c r="G102" s="170"/>
      <c r="H102" s="170"/>
      <c r="I102" s="170">
        <f>ROUND(F102*(G102+H102),2)</f>
        <v>0</v>
      </c>
      <c r="J102" s="168">
        <f>ROUND(F102*(N102),2)</f>
        <v>1270.8599999999999</v>
      </c>
      <c r="K102" s="1">
        <f>ROUND(F102*(O102),2)</f>
        <v>0</v>
      </c>
      <c r="L102" s="1">
        <f>ROUND(F102*(G102),2)</f>
        <v>0</v>
      </c>
      <c r="M102" s="1"/>
      <c r="N102" s="1">
        <v>9.91</v>
      </c>
      <c r="O102" s="1"/>
      <c r="P102" s="167">
        <v>6.7499999999999999E-3</v>
      </c>
      <c r="Q102" s="173"/>
      <c r="R102" s="173">
        <v>6.7499999999999999E-3</v>
      </c>
      <c r="S102" s="149">
        <f>ROUND(F102*(R102),3)</f>
        <v>0.86599999999999999</v>
      </c>
      <c r="V102" s="174"/>
      <c r="Z102">
        <v>0</v>
      </c>
    </row>
    <row r="103" spans="1:26" ht="24.95" customHeight="1" x14ac:dyDescent="0.25">
      <c r="A103" s="171"/>
      <c r="B103" s="168" t="s">
        <v>248</v>
      </c>
      <c r="C103" s="172" t="s">
        <v>253</v>
      </c>
      <c r="D103" s="168" t="s">
        <v>254</v>
      </c>
      <c r="E103" s="168" t="s">
        <v>124</v>
      </c>
      <c r="F103" s="169">
        <v>134.43600000000001</v>
      </c>
      <c r="G103" s="170"/>
      <c r="H103" s="170"/>
      <c r="I103" s="170">
        <f>ROUND(F103*(G103+H103),2)</f>
        <v>0</v>
      </c>
      <c r="J103" s="168">
        <f>ROUND(F103*(N103),2)</f>
        <v>1398.13</v>
      </c>
      <c r="K103" s="1">
        <f>ROUND(F103*(O103),2)</f>
        <v>0</v>
      </c>
      <c r="L103" s="1">
        <f>ROUND(F103*(G103),2)</f>
        <v>0</v>
      </c>
      <c r="M103" s="1"/>
      <c r="N103" s="1">
        <v>10.4</v>
      </c>
      <c r="O103" s="1"/>
      <c r="P103" s="167">
        <v>6.6899999999999998E-3</v>
      </c>
      <c r="Q103" s="173"/>
      <c r="R103" s="173">
        <v>6.6899999999999998E-3</v>
      </c>
      <c r="S103" s="149">
        <f>ROUND(F103*(R103),3)</f>
        <v>0.89900000000000002</v>
      </c>
      <c r="V103" s="174"/>
      <c r="Z103">
        <v>0</v>
      </c>
    </row>
    <row r="104" spans="1:26" ht="24.95" customHeight="1" x14ac:dyDescent="0.25">
      <c r="A104" s="171"/>
      <c r="B104" s="168" t="s">
        <v>248</v>
      </c>
      <c r="C104" s="172" t="s">
        <v>255</v>
      </c>
      <c r="D104" s="168" t="s">
        <v>256</v>
      </c>
      <c r="E104" s="168" t="s">
        <v>124</v>
      </c>
      <c r="F104" s="169">
        <v>33.652999999999999</v>
      </c>
      <c r="G104" s="170"/>
      <c r="H104" s="170"/>
      <c r="I104" s="170">
        <f>ROUND(F104*(G104+H104),2)</f>
        <v>0</v>
      </c>
      <c r="J104" s="168">
        <f>ROUND(F104*(N104),2)</f>
        <v>961.8</v>
      </c>
      <c r="K104" s="1">
        <f>ROUND(F104*(O104),2)</f>
        <v>0</v>
      </c>
      <c r="L104" s="1">
        <f>ROUND(F104*(G104),2)</f>
        <v>0</v>
      </c>
      <c r="M104" s="1"/>
      <c r="N104" s="1">
        <v>28.58</v>
      </c>
      <c r="O104" s="1"/>
      <c r="P104" s="167">
        <v>3.3000000000000002E-2</v>
      </c>
      <c r="Q104" s="173"/>
      <c r="R104" s="173">
        <v>3.3000000000000002E-2</v>
      </c>
      <c r="S104" s="149">
        <f>ROUND(F104*(R104),3)</f>
        <v>1.111</v>
      </c>
      <c r="V104" s="174"/>
      <c r="Z104">
        <v>0</v>
      </c>
    </row>
    <row r="105" spans="1:26" ht="24.95" customHeight="1" x14ac:dyDescent="0.25">
      <c r="A105" s="171"/>
      <c r="B105" s="168" t="s">
        <v>248</v>
      </c>
      <c r="C105" s="172" t="s">
        <v>257</v>
      </c>
      <c r="D105" s="168" t="s">
        <v>258</v>
      </c>
      <c r="E105" s="168" t="s">
        <v>124</v>
      </c>
      <c r="F105" s="169">
        <v>262.67599999999999</v>
      </c>
      <c r="G105" s="170"/>
      <c r="H105" s="170"/>
      <c r="I105" s="170">
        <f>ROUND(F105*(G105+H105),2)</f>
        <v>0</v>
      </c>
      <c r="J105" s="168">
        <f>ROUND(F105*(N105),2)</f>
        <v>160.22999999999999</v>
      </c>
      <c r="K105" s="1">
        <f>ROUND(F105*(O105),2)</f>
        <v>0</v>
      </c>
      <c r="L105" s="1">
        <f>ROUND(F105*(G105),2)</f>
        <v>0</v>
      </c>
      <c r="M105" s="1"/>
      <c r="N105" s="1">
        <v>0.61</v>
      </c>
      <c r="O105" s="1"/>
      <c r="P105" s="167">
        <v>2.4000000000000001E-4</v>
      </c>
      <c r="Q105" s="173"/>
      <c r="R105" s="173">
        <v>2.4000000000000001E-4</v>
      </c>
      <c r="S105" s="149">
        <f>ROUND(F105*(R105),3)</f>
        <v>6.3E-2</v>
      </c>
      <c r="V105" s="174"/>
      <c r="Z105">
        <v>0</v>
      </c>
    </row>
    <row r="106" spans="1:26" x14ac:dyDescent="0.25">
      <c r="A106" s="149"/>
      <c r="B106" s="149"/>
      <c r="C106" s="149"/>
      <c r="D106" s="149" t="s">
        <v>80</v>
      </c>
      <c r="E106" s="149"/>
      <c r="F106" s="167"/>
      <c r="G106" s="152"/>
      <c r="H106" s="152">
        <f>ROUND((SUM(M100:M105))/1,2)</f>
        <v>0</v>
      </c>
      <c r="I106" s="152">
        <f>ROUND((SUM(I100:I105))/1,2)</f>
        <v>0</v>
      </c>
      <c r="J106" s="149"/>
      <c r="K106" s="149"/>
      <c r="L106" s="149">
        <f>ROUND((SUM(L100:L105))/1,2)</f>
        <v>0</v>
      </c>
      <c r="M106" s="149">
        <f>ROUND((SUM(M100:M105))/1,2)</f>
        <v>0</v>
      </c>
      <c r="N106" s="149"/>
      <c r="O106" s="149"/>
      <c r="P106" s="175">
        <f>ROUND((SUM(P100:P105))/1,2)</f>
        <v>0.06</v>
      </c>
      <c r="Q106" s="146"/>
      <c r="R106" s="146"/>
      <c r="S106" s="175">
        <f>ROUND((SUM(S100:S105))/1,2)</f>
        <v>3.01</v>
      </c>
      <c r="T106" s="146"/>
      <c r="U106" s="146"/>
      <c r="V106" s="146"/>
      <c r="W106" s="146"/>
      <c r="X106" s="146"/>
      <c r="Y106" s="146"/>
      <c r="Z106" s="146"/>
    </row>
    <row r="107" spans="1:26" x14ac:dyDescent="0.25">
      <c r="A107" s="1"/>
      <c r="B107" s="1"/>
      <c r="C107" s="1"/>
      <c r="D107" s="1"/>
      <c r="E107" s="1"/>
      <c r="F107" s="160"/>
      <c r="G107" s="142"/>
      <c r="H107" s="142"/>
      <c r="I107" s="142"/>
      <c r="J107" s="1"/>
      <c r="K107" s="1"/>
      <c r="L107" s="1"/>
      <c r="M107" s="1"/>
      <c r="N107" s="1"/>
      <c r="O107" s="1"/>
      <c r="P107" s="1"/>
      <c r="S107" s="1"/>
    </row>
    <row r="108" spans="1:26" x14ac:dyDescent="0.25">
      <c r="A108" s="149"/>
      <c r="B108" s="149"/>
      <c r="C108" s="149"/>
      <c r="D108" s="149" t="s">
        <v>81</v>
      </c>
      <c r="E108" s="149"/>
      <c r="F108" s="167"/>
      <c r="G108" s="150"/>
      <c r="H108" s="150"/>
      <c r="I108" s="150"/>
      <c r="J108" s="149"/>
      <c r="K108" s="149"/>
      <c r="L108" s="149"/>
      <c r="M108" s="149"/>
      <c r="N108" s="149"/>
      <c r="O108" s="149"/>
      <c r="P108" s="149"/>
      <c r="Q108" s="146"/>
      <c r="R108" s="146"/>
      <c r="S108" s="149"/>
      <c r="T108" s="146"/>
      <c r="U108" s="146"/>
      <c r="V108" s="146"/>
      <c r="W108" s="146"/>
      <c r="X108" s="146"/>
      <c r="Y108" s="146"/>
      <c r="Z108" s="146"/>
    </row>
    <row r="109" spans="1:26" ht="24.95" customHeight="1" x14ac:dyDescent="0.25">
      <c r="A109" s="171"/>
      <c r="B109" s="168" t="s">
        <v>259</v>
      </c>
      <c r="C109" s="172" t="s">
        <v>260</v>
      </c>
      <c r="D109" s="168" t="s">
        <v>261</v>
      </c>
      <c r="E109" s="168" t="s">
        <v>200</v>
      </c>
      <c r="F109" s="169">
        <v>175.5</v>
      </c>
      <c r="G109" s="170"/>
      <c r="H109" s="170"/>
      <c r="I109" s="170">
        <f t="shared" ref="I109:I122" si="16">ROUND(F109*(G109+H109),2)</f>
        <v>0</v>
      </c>
      <c r="J109" s="168">
        <f t="shared" ref="J109:J122" si="17">ROUND(F109*(N109),2)</f>
        <v>561.6</v>
      </c>
      <c r="K109" s="1">
        <f t="shared" ref="K109:K122" si="18">ROUND(F109*(O109),2)</f>
        <v>0</v>
      </c>
      <c r="L109" s="1">
        <f t="shared" ref="L109:L122" si="19">ROUND(F109*(G109),2)</f>
        <v>0</v>
      </c>
      <c r="M109" s="1"/>
      <c r="N109" s="1">
        <v>3.2</v>
      </c>
      <c r="O109" s="1"/>
      <c r="P109" s="160"/>
      <c r="Q109" s="173"/>
      <c r="R109" s="173"/>
      <c r="S109" s="149"/>
      <c r="V109" s="174"/>
      <c r="Z109">
        <v>0</v>
      </c>
    </row>
    <row r="110" spans="1:26" ht="24.95" customHeight="1" x14ac:dyDescent="0.25">
      <c r="A110" s="171"/>
      <c r="B110" s="168" t="s">
        <v>259</v>
      </c>
      <c r="C110" s="172" t="s">
        <v>262</v>
      </c>
      <c r="D110" s="168" t="s">
        <v>263</v>
      </c>
      <c r="E110" s="168" t="s">
        <v>120</v>
      </c>
      <c r="F110" s="169">
        <v>11.789</v>
      </c>
      <c r="G110" s="170"/>
      <c r="H110" s="170"/>
      <c r="I110" s="170">
        <f t="shared" si="16"/>
        <v>0</v>
      </c>
      <c r="J110" s="168">
        <f t="shared" si="17"/>
        <v>452.46</v>
      </c>
      <c r="K110" s="1">
        <f t="shared" si="18"/>
        <v>0</v>
      </c>
      <c r="L110" s="1">
        <f t="shared" si="19"/>
        <v>0</v>
      </c>
      <c r="M110" s="1"/>
      <c r="N110" s="1">
        <v>38.380000000000003</v>
      </c>
      <c r="O110" s="1"/>
      <c r="P110" s="160"/>
      <c r="Q110" s="173"/>
      <c r="R110" s="173"/>
      <c r="S110" s="149"/>
      <c r="V110" s="174"/>
      <c r="Z110">
        <v>0</v>
      </c>
    </row>
    <row r="111" spans="1:26" ht="35.1" customHeight="1" x14ac:dyDescent="0.25">
      <c r="A111" s="171"/>
      <c r="B111" s="168" t="s">
        <v>264</v>
      </c>
      <c r="C111" s="172" t="s">
        <v>265</v>
      </c>
      <c r="D111" s="168" t="s">
        <v>266</v>
      </c>
      <c r="E111" s="168" t="s">
        <v>124</v>
      </c>
      <c r="F111" s="169">
        <v>128.24</v>
      </c>
      <c r="G111" s="170"/>
      <c r="H111" s="170"/>
      <c r="I111" s="170">
        <f t="shared" si="16"/>
        <v>0</v>
      </c>
      <c r="J111" s="168">
        <f t="shared" si="17"/>
        <v>4369.1400000000003</v>
      </c>
      <c r="K111" s="1">
        <f t="shared" si="18"/>
        <v>0</v>
      </c>
      <c r="L111" s="1">
        <f t="shared" si="19"/>
        <v>0</v>
      </c>
      <c r="M111" s="1"/>
      <c r="N111" s="1">
        <v>34.07</v>
      </c>
      <c r="O111" s="1"/>
      <c r="P111" s="167">
        <v>9.1423375000000001E-3</v>
      </c>
      <c r="Q111" s="173"/>
      <c r="R111" s="173">
        <v>9.1423375000000001E-3</v>
      </c>
      <c r="S111" s="149">
        <f>ROUND(F111*(R111),3)</f>
        <v>1.1719999999999999</v>
      </c>
      <c r="V111" s="174"/>
      <c r="Z111">
        <v>0</v>
      </c>
    </row>
    <row r="112" spans="1:26" ht="35.1" customHeight="1" x14ac:dyDescent="0.25">
      <c r="A112" s="171"/>
      <c r="B112" s="168" t="s">
        <v>142</v>
      </c>
      <c r="C112" s="172" t="s">
        <v>267</v>
      </c>
      <c r="D112" s="168" t="s">
        <v>268</v>
      </c>
      <c r="E112" s="168" t="s">
        <v>124</v>
      </c>
      <c r="F112" s="169">
        <v>221.017</v>
      </c>
      <c r="G112" s="170"/>
      <c r="H112" s="170"/>
      <c r="I112" s="170">
        <f t="shared" si="16"/>
        <v>0</v>
      </c>
      <c r="J112" s="168">
        <f t="shared" si="17"/>
        <v>3635.73</v>
      </c>
      <c r="K112" s="1">
        <f t="shared" si="18"/>
        <v>0</v>
      </c>
      <c r="L112" s="1">
        <f t="shared" si="19"/>
        <v>0</v>
      </c>
      <c r="M112" s="1"/>
      <c r="N112" s="1">
        <v>16.45</v>
      </c>
      <c r="O112" s="1"/>
      <c r="P112" s="160"/>
      <c r="Q112" s="173"/>
      <c r="R112" s="173"/>
      <c r="S112" s="149"/>
      <c r="V112" s="174"/>
      <c r="Z112">
        <v>0</v>
      </c>
    </row>
    <row r="113" spans="1:26" ht="35.1" customHeight="1" x14ac:dyDescent="0.25">
      <c r="A113" s="171"/>
      <c r="B113" s="168" t="s">
        <v>142</v>
      </c>
      <c r="C113" s="172" t="s">
        <v>269</v>
      </c>
      <c r="D113" s="168" t="s">
        <v>270</v>
      </c>
      <c r="E113" s="168" t="s">
        <v>124</v>
      </c>
      <c r="F113" s="169">
        <v>5.67</v>
      </c>
      <c r="G113" s="170"/>
      <c r="H113" s="170"/>
      <c r="I113" s="170">
        <f t="shared" si="16"/>
        <v>0</v>
      </c>
      <c r="J113" s="168">
        <f t="shared" si="17"/>
        <v>103.08</v>
      </c>
      <c r="K113" s="1">
        <f t="shared" si="18"/>
        <v>0</v>
      </c>
      <c r="L113" s="1">
        <f t="shared" si="19"/>
        <v>0</v>
      </c>
      <c r="M113" s="1"/>
      <c r="N113" s="1">
        <v>18.18</v>
      </c>
      <c r="O113" s="1"/>
      <c r="P113" s="160"/>
      <c r="Q113" s="173"/>
      <c r="R113" s="173"/>
      <c r="S113" s="149"/>
      <c r="V113" s="174"/>
      <c r="Z113">
        <v>0</v>
      </c>
    </row>
    <row r="114" spans="1:26" ht="24.95" customHeight="1" x14ac:dyDescent="0.25">
      <c r="A114" s="171"/>
      <c r="B114" s="168" t="s">
        <v>142</v>
      </c>
      <c r="C114" s="172" t="s">
        <v>271</v>
      </c>
      <c r="D114" s="168" t="s">
        <v>272</v>
      </c>
      <c r="E114" s="168" t="s">
        <v>124</v>
      </c>
      <c r="F114" s="169">
        <v>133.137</v>
      </c>
      <c r="G114" s="170"/>
      <c r="H114" s="170"/>
      <c r="I114" s="170">
        <f t="shared" si="16"/>
        <v>0</v>
      </c>
      <c r="J114" s="168">
        <f t="shared" si="17"/>
        <v>3758.46</v>
      </c>
      <c r="K114" s="1">
        <f t="shared" si="18"/>
        <v>0</v>
      </c>
      <c r="L114" s="1">
        <f t="shared" si="19"/>
        <v>0</v>
      </c>
      <c r="M114" s="1"/>
      <c r="N114" s="1">
        <v>28.23</v>
      </c>
      <c r="O114" s="1"/>
      <c r="P114" s="160"/>
      <c r="Q114" s="173"/>
      <c r="R114" s="173"/>
      <c r="S114" s="149"/>
      <c r="V114" s="174"/>
      <c r="Z114">
        <v>0</v>
      </c>
    </row>
    <row r="115" spans="1:26" ht="24.95" customHeight="1" x14ac:dyDescent="0.25">
      <c r="A115" s="171"/>
      <c r="B115" s="168" t="s">
        <v>142</v>
      </c>
      <c r="C115" s="172" t="s">
        <v>273</v>
      </c>
      <c r="D115" s="168" t="s">
        <v>274</v>
      </c>
      <c r="E115" s="168" t="s">
        <v>124</v>
      </c>
      <c r="F115" s="169">
        <v>168.72</v>
      </c>
      <c r="G115" s="170"/>
      <c r="H115" s="170"/>
      <c r="I115" s="170">
        <f t="shared" si="16"/>
        <v>0</v>
      </c>
      <c r="J115" s="168">
        <f t="shared" si="17"/>
        <v>3996.98</v>
      </c>
      <c r="K115" s="1">
        <f t="shared" si="18"/>
        <v>0</v>
      </c>
      <c r="L115" s="1">
        <f t="shared" si="19"/>
        <v>0</v>
      </c>
      <c r="M115" s="1"/>
      <c r="N115" s="1">
        <v>23.69</v>
      </c>
      <c r="O115" s="1"/>
      <c r="P115" s="160"/>
      <c r="Q115" s="173"/>
      <c r="R115" s="173"/>
      <c r="S115" s="149"/>
      <c r="V115" s="174"/>
      <c r="Z115">
        <v>0</v>
      </c>
    </row>
    <row r="116" spans="1:26" ht="24.95" customHeight="1" x14ac:dyDescent="0.25">
      <c r="A116" s="171"/>
      <c r="B116" s="168" t="s">
        <v>142</v>
      </c>
      <c r="C116" s="172" t="s">
        <v>275</v>
      </c>
      <c r="D116" s="168" t="s">
        <v>276</v>
      </c>
      <c r="E116" s="168" t="s">
        <v>124</v>
      </c>
      <c r="F116" s="169">
        <v>59.712000000000003</v>
      </c>
      <c r="G116" s="170"/>
      <c r="H116" s="170"/>
      <c r="I116" s="170">
        <f t="shared" si="16"/>
        <v>0</v>
      </c>
      <c r="J116" s="168">
        <f t="shared" si="17"/>
        <v>1367.4</v>
      </c>
      <c r="K116" s="1">
        <f t="shared" si="18"/>
        <v>0</v>
      </c>
      <c r="L116" s="1">
        <f t="shared" si="19"/>
        <v>0</v>
      </c>
      <c r="M116" s="1"/>
      <c r="N116" s="1">
        <v>22.9</v>
      </c>
      <c r="O116" s="1"/>
      <c r="P116" s="160"/>
      <c r="Q116" s="173"/>
      <c r="R116" s="173"/>
      <c r="S116" s="149"/>
      <c r="V116" s="174"/>
      <c r="Z116">
        <v>0</v>
      </c>
    </row>
    <row r="117" spans="1:26" ht="24.95" customHeight="1" x14ac:dyDescent="0.25">
      <c r="A117" s="171"/>
      <c r="B117" s="168" t="s">
        <v>142</v>
      </c>
      <c r="C117" s="172" t="s">
        <v>277</v>
      </c>
      <c r="D117" s="168" t="s">
        <v>278</v>
      </c>
      <c r="E117" s="168" t="s">
        <v>124</v>
      </c>
      <c r="F117" s="169">
        <v>205.91300000000001</v>
      </c>
      <c r="G117" s="170"/>
      <c r="H117" s="170"/>
      <c r="I117" s="170">
        <f t="shared" si="16"/>
        <v>0</v>
      </c>
      <c r="J117" s="168">
        <f t="shared" si="17"/>
        <v>673.34</v>
      </c>
      <c r="K117" s="1">
        <f t="shared" si="18"/>
        <v>0</v>
      </c>
      <c r="L117" s="1">
        <f t="shared" si="19"/>
        <v>0</v>
      </c>
      <c r="M117" s="1"/>
      <c r="N117" s="1">
        <v>3.27</v>
      </c>
      <c r="O117" s="1"/>
      <c r="P117" s="160"/>
      <c r="Q117" s="173"/>
      <c r="R117" s="173"/>
      <c r="S117" s="149"/>
      <c r="V117" s="174"/>
      <c r="Z117">
        <v>0</v>
      </c>
    </row>
    <row r="118" spans="1:26" ht="24.95" customHeight="1" x14ac:dyDescent="0.25">
      <c r="A118" s="171"/>
      <c r="B118" s="168" t="s">
        <v>145</v>
      </c>
      <c r="C118" s="172" t="s">
        <v>279</v>
      </c>
      <c r="D118" s="168" t="s">
        <v>280</v>
      </c>
      <c r="E118" s="168" t="s">
        <v>134</v>
      </c>
      <c r="F118" s="169">
        <v>54</v>
      </c>
      <c r="G118" s="170"/>
      <c r="H118" s="170"/>
      <c r="I118" s="170">
        <f t="shared" si="16"/>
        <v>0</v>
      </c>
      <c r="J118" s="168">
        <f t="shared" si="17"/>
        <v>1368.9</v>
      </c>
      <c r="K118" s="1">
        <f t="shared" si="18"/>
        <v>0</v>
      </c>
      <c r="L118" s="1">
        <f t="shared" si="19"/>
        <v>0</v>
      </c>
      <c r="M118" s="1"/>
      <c r="N118" s="1">
        <v>25.35</v>
      </c>
      <c r="O118" s="1"/>
      <c r="P118" s="160"/>
      <c r="Q118" s="173"/>
      <c r="R118" s="173"/>
      <c r="S118" s="149"/>
      <c r="V118" s="174"/>
      <c r="Z118">
        <v>0</v>
      </c>
    </row>
    <row r="119" spans="1:26" ht="24.95" customHeight="1" x14ac:dyDescent="0.25">
      <c r="A119" s="171"/>
      <c r="B119" s="168" t="s">
        <v>145</v>
      </c>
      <c r="C119" s="172" t="s">
        <v>281</v>
      </c>
      <c r="D119" s="168" t="s">
        <v>282</v>
      </c>
      <c r="E119" s="168" t="s">
        <v>109</v>
      </c>
      <c r="F119" s="169">
        <v>1.2569999999999999</v>
      </c>
      <c r="G119" s="170"/>
      <c r="H119" s="170"/>
      <c r="I119" s="170">
        <f t="shared" si="16"/>
        <v>0</v>
      </c>
      <c r="J119" s="168">
        <f t="shared" si="17"/>
        <v>630.98</v>
      </c>
      <c r="K119" s="1">
        <f t="shared" si="18"/>
        <v>0</v>
      </c>
      <c r="L119" s="1">
        <f t="shared" si="19"/>
        <v>0</v>
      </c>
      <c r="M119" s="1"/>
      <c r="N119" s="1">
        <v>501.97</v>
      </c>
      <c r="O119" s="1"/>
      <c r="P119" s="160"/>
      <c r="Q119" s="173"/>
      <c r="R119" s="173"/>
      <c r="S119" s="149"/>
      <c r="V119" s="174"/>
      <c r="Z119">
        <v>0</v>
      </c>
    </row>
    <row r="120" spans="1:26" ht="24.95" customHeight="1" x14ac:dyDescent="0.25">
      <c r="A120" s="171"/>
      <c r="B120" s="168" t="s">
        <v>145</v>
      </c>
      <c r="C120" s="172" t="s">
        <v>283</v>
      </c>
      <c r="D120" s="168" t="s">
        <v>284</v>
      </c>
      <c r="E120" s="168" t="s">
        <v>109</v>
      </c>
      <c r="F120" s="169">
        <v>2.1000000000000001E-2</v>
      </c>
      <c r="G120" s="170"/>
      <c r="H120" s="170"/>
      <c r="I120" s="170">
        <f t="shared" si="16"/>
        <v>0</v>
      </c>
      <c r="J120" s="168">
        <f t="shared" si="17"/>
        <v>10.54</v>
      </c>
      <c r="K120" s="1">
        <f t="shared" si="18"/>
        <v>0</v>
      </c>
      <c r="L120" s="1">
        <f t="shared" si="19"/>
        <v>0</v>
      </c>
      <c r="M120" s="1"/>
      <c r="N120" s="1">
        <v>501.97</v>
      </c>
      <c r="O120" s="1"/>
      <c r="P120" s="160"/>
      <c r="Q120" s="173"/>
      <c r="R120" s="173"/>
      <c r="S120" s="149"/>
      <c r="V120" s="174"/>
      <c r="Z120">
        <v>0</v>
      </c>
    </row>
    <row r="121" spans="1:26" ht="24.95" customHeight="1" x14ac:dyDescent="0.25">
      <c r="A121" s="171"/>
      <c r="B121" s="168" t="s">
        <v>145</v>
      </c>
      <c r="C121" s="172" t="s">
        <v>285</v>
      </c>
      <c r="D121" s="168" t="s">
        <v>286</v>
      </c>
      <c r="E121" s="168" t="s">
        <v>109</v>
      </c>
      <c r="F121" s="169">
        <v>3.4380000000000002</v>
      </c>
      <c r="G121" s="170"/>
      <c r="H121" s="170"/>
      <c r="I121" s="170">
        <f t="shared" si="16"/>
        <v>0</v>
      </c>
      <c r="J121" s="168">
        <f t="shared" si="17"/>
        <v>1674.2</v>
      </c>
      <c r="K121" s="1">
        <f t="shared" si="18"/>
        <v>0</v>
      </c>
      <c r="L121" s="1">
        <f t="shared" si="19"/>
        <v>0</v>
      </c>
      <c r="M121" s="1"/>
      <c r="N121" s="1">
        <v>486.97</v>
      </c>
      <c r="O121" s="1"/>
      <c r="P121" s="160"/>
      <c r="Q121" s="173"/>
      <c r="R121" s="173"/>
      <c r="S121" s="149"/>
      <c r="V121" s="174"/>
      <c r="Z121">
        <v>0</v>
      </c>
    </row>
    <row r="122" spans="1:26" ht="24.95" customHeight="1" x14ac:dyDescent="0.25">
      <c r="A122" s="171"/>
      <c r="B122" s="168" t="s">
        <v>145</v>
      </c>
      <c r="C122" s="172" t="s">
        <v>287</v>
      </c>
      <c r="D122" s="168" t="s">
        <v>288</v>
      </c>
      <c r="E122" s="168" t="s">
        <v>109</v>
      </c>
      <c r="F122" s="169">
        <v>0.68</v>
      </c>
      <c r="G122" s="170"/>
      <c r="H122" s="170"/>
      <c r="I122" s="170">
        <f t="shared" si="16"/>
        <v>0</v>
      </c>
      <c r="J122" s="168">
        <f t="shared" si="17"/>
        <v>331.14</v>
      </c>
      <c r="K122" s="1">
        <f t="shared" si="18"/>
        <v>0</v>
      </c>
      <c r="L122" s="1">
        <f t="shared" si="19"/>
        <v>0</v>
      </c>
      <c r="M122" s="1"/>
      <c r="N122" s="1">
        <v>486.97</v>
      </c>
      <c r="O122" s="1"/>
      <c r="P122" s="160"/>
      <c r="Q122" s="173"/>
      <c r="R122" s="173"/>
      <c r="S122" s="149"/>
      <c r="V122" s="174"/>
      <c r="Z122">
        <v>0</v>
      </c>
    </row>
    <row r="123" spans="1:26" x14ac:dyDescent="0.25">
      <c r="A123" s="149"/>
      <c r="B123" s="149"/>
      <c r="C123" s="149"/>
      <c r="D123" s="149" t="s">
        <v>81</v>
      </c>
      <c r="E123" s="149"/>
      <c r="F123" s="167"/>
      <c r="G123" s="152"/>
      <c r="H123" s="152">
        <f>ROUND((SUM(M108:M122))/1,2)</f>
        <v>0</v>
      </c>
      <c r="I123" s="152">
        <f>ROUND((SUM(I108:I122))/1,2)</f>
        <v>0</v>
      </c>
      <c r="J123" s="149"/>
      <c r="K123" s="149"/>
      <c r="L123" s="149">
        <f>ROUND((SUM(L108:L122))/1,2)</f>
        <v>0</v>
      </c>
      <c r="M123" s="149">
        <f>ROUND((SUM(M108:M122))/1,2)</f>
        <v>0</v>
      </c>
      <c r="N123" s="149"/>
      <c r="O123" s="149"/>
      <c r="P123" s="175">
        <f>ROUND((SUM(P108:P122))/1,2)</f>
        <v>0.01</v>
      </c>
      <c r="Q123" s="146"/>
      <c r="R123" s="146"/>
      <c r="S123" s="175">
        <f>ROUND((SUM(S108:S122))/1,2)</f>
        <v>1.17</v>
      </c>
      <c r="T123" s="146"/>
      <c r="U123" s="146"/>
      <c r="V123" s="146"/>
      <c r="W123" s="146"/>
      <c r="X123" s="146"/>
      <c r="Y123" s="146"/>
      <c r="Z123" s="146"/>
    </row>
    <row r="124" spans="1:26" x14ac:dyDescent="0.25">
      <c r="A124" s="1"/>
      <c r="B124" s="1"/>
      <c r="C124" s="1"/>
      <c r="D124" s="1"/>
      <c r="E124" s="1"/>
      <c r="F124" s="160"/>
      <c r="G124" s="142"/>
      <c r="H124" s="142"/>
      <c r="I124" s="142"/>
      <c r="J124" s="1"/>
      <c r="K124" s="1"/>
      <c r="L124" s="1"/>
      <c r="M124" s="1"/>
      <c r="N124" s="1"/>
      <c r="O124" s="1"/>
      <c r="P124" s="1"/>
      <c r="S124" s="1"/>
    </row>
    <row r="125" spans="1:26" x14ac:dyDescent="0.25">
      <c r="A125" s="149"/>
      <c r="B125" s="149"/>
      <c r="C125" s="149"/>
      <c r="D125" s="149" t="s">
        <v>82</v>
      </c>
      <c r="E125" s="149"/>
      <c r="F125" s="167"/>
      <c r="G125" s="150"/>
      <c r="H125" s="150"/>
      <c r="I125" s="150"/>
      <c r="J125" s="149"/>
      <c r="K125" s="149"/>
      <c r="L125" s="149"/>
      <c r="M125" s="149"/>
      <c r="N125" s="149"/>
      <c r="O125" s="149"/>
      <c r="P125" s="149"/>
      <c r="Q125" s="146"/>
      <c r="R125" s="146"/>
      <c r="S125" s="149"/>
      <c r="T125" s="146"/>
      <c r="U125" s="146"/>
      <c r="V125" s="146"/>
      <c r="W125" s="146"/>
      <c r="X125" s="146"/>
      <c r="Y125" s="146"/>
      <c r="Z125" s="146"/>
    </row>
    <row r="126" spans="1:26" ht="35.1" customHeight="1" x14ac:dyDescent="0.25">
      <c r="A126" s="171"/>
      <c r="B126" s="168" t="s">
        <v>289</v>
      </c>
      <c r="C126" s="172" t="s">
        <v>290</v>
      </c>
      <c r="D126" s="168" t="s">
        <v>291</v>
      </c>
      <c r="E126" s="168" t="s">
        <v>124</v>
      </c>
      <c r="F126" s="169">
        <v>437.3</v>
      </c>
      <c r="G126" s="170"/>
      <c r="H126" s="170"/>
      <c r="I126" s="170">
        <f t="shared" ref="I126:I144" si="20">ROUND(F126*(G126+H126),2)</f>
        <v>0</v>
      </c>
      <c r="J126" s="168">
        <f t="shared" ref="J126:J144" si="21">ROUND(F126*(N126),2)</f>
        <v>11304.21</v>
      </c>
      <c r="K126" s="1">
        <f t="shared" ref="K126:K144" si="22">ROUND(F126*(O126),2)</f>
        <v>0</v>
      </c>
      <c r="L126" s="1">
        <f t="shared" ref="L126:L144" si="23">ROUND(F126*(G126),2)</f>
        <v>0</v>
      </c>
      <c r="M126" s="1"/>
      <c r="N126" s="1">
        <v>25.85</v>
      </c>
      <c r="O126" s="1"/>
      <c r="P126" s="167">
        <v>6.8999999999999999E-3</v>
      </c>
      <c r="Q126" s="173"/>
      <c r="R126" s="173">
        <v>6.8999999999999999E-3</v>
      </c>
      <c r="S126" s="149">
        <f t="shared" ref="S126:S131" si="24">ROUND(F126*(R126),3)</f>
        <v>3.0169999999999999</v>
      </c>
      <c r="V126" s="174"/>
      <c r="Z126">
        <v>0</v>
      </c>
    </row>
    <row r="127" spans="1:26" ht="24.95" customHeight="1" x14ac:dyDescent="0.25">
      <c r="A127" s="171"/>
      <c r="B127" s="168" t="s">
        <v>289</v>
      </c>
      <c r="C127" s="172" t="s">
        <v>292</v>
      </c>
      <c r="D127" s="168" t="s">
        <v>293</v>
      </c>
      <c r="E127" s="168" t="s">
        <v>134</v>
      </c>
      <c r="F127" s="169">
        <v>98</v>
      </c>
      <c r="G127" s="170"/>
      <c r="H127" s="170"/>
      <c r="I127" s="170">
        <f t="shared" si="20"/>
        <v>0</v>
      </c>
      <c r="J127" s="168">
        <f t="shared" si="21"/>
        <v>786.94</v>
      </c>
      <c r="K127" s="1">
        <f t="shared" si="22"/>
        <v>0</v>
      </c>
      <c r="L127" s="1">
        <f t="shared" si="23"/>
        <v>0</v>
      </c>
      <c r="M127" s="1"/>
      <c r="N127" s="1">
        <v>8.0299999999999994</v>
      </c>
      <c r="O127" s="1"/>
      <c r="P127" s="167">
        <v>2.5700000000000002E-3</v>
      </c>
      <c r="Q127" s="173"/>
      <c r="R127" s="173">
        <v>2.5700000000000002E-3</v>
      </c>
      <c r="S127" s="149">
        <f t="shared" si="24"/>
        <v>0.252</v>
      </c>
      <c r="V127" s="174"/>
      <c r="Z127">
        <v>0</v>
      </c>
    </row>
    <row r="128" spans="1:26" ht="24.95" customHeight="1" x14ac:dyDescent="0.25">
      <c r="A128" s="171"/>
      <c r="B128" s="168" t="s">
        <v>289</v>
      </c>
      <c r="C128" s="172" t="s">
        <v>294</v>
      </c>
      <c r="D128" s="168" t="s">
        <v>295</v>
      </c>
      <c r="E128" s="168" t="s">
        <v>134</v>
      </c>
      <c r="F128" s="169">
        <v>8</v>
      </c>
      <c r="G128" s="170"/>
      <c r="H128" s="170"/>
      <c r="I128" s="170">
        <f t="shared" si="20"/>
        <v>0</v>
      </c>
      <c r="J128" s="168">
        <f t="shared" si="21"/>
        <v>183.12</v>
      </c>
      <c r="K128" s="1">
        <f t="shared" si="22"/>
        <v>0</v>
      </c>
      <c r="L128" s="1">
        <f t="shared" si="23"/>
        <v>0</v>
      </c>
      <c r="M128" s="1"/>
      <c r="N128" s="1">
        <v>22.89</v>
      </c>
      <c r="O128" s="1"/>
      <c r="P128" s="167">
        <v>1.65E-3</v>
      </c>
      <c r="Q128" s="173"/>
      <c r="R128" s="173">
        <v>1.65E-3</v>
      </c>
      <c r="S128" s="149">
        <f t="shared" si="24"/>
        <v>1.2999999999999999E-2</v>
      </c>
      <c r="V128" s="174"/>
      <c r="Z128">
        <v>0</v>
      </c>
    </row>
    <row r="129" spans="1:26" ht="24.95" customHeight="1" x14ac:dyDescent="0.25">
      <c r="A129" s="171"/>
      <c r="B129" s="168" t="s">
        <v>289</v>
      </c>
      <c r="C129" s="172" t="s">
        <v>296</v>
      </c>
      <c r="D129" s="168" t="s">
        <v>297</v>
      </c>
      <c r="E129" s="168" t="s">
        <v>200</v>
      </c>
      <c r="F129" s="169">
        <v>47.5</v>
      </c>
      <c r="G129" s="170"/>
      <c r="H129" s="170"/>
      <c r="I129" s="170">
        <f t="shared" si="20"/>
        <v>0</v>
      </c>
      <c r="J129" s="168">
        <f t="shared" si="21"/>
        <v>1062.0999999999999</v>
      </c>
      <c r="K129" s="1">
        <f t="shared" si="22"/>
        <v>0</v>
      </c>
      <c r="L129" s="1">
        <f t="shared" si="23"/>
        <v>0</v>
      </c>
      <c r="M129" s="1"/>
      <c r="N129" s="1">
        <v>22.36</v>
      </c>
      <c r="O129" s="1"/>
      <c r="P129" s="167">
        <v>3.6900000000000001E-3</v>
      </c>
      <c r="Q129" s="173"/>
      <c r="R129" s="173">
        <v>3.6900000000000001E-3</v>
      </c>
      <c r="S129" s="149">
        <f t="shared" si="24"/>
        <v>0.17499999999999999</v>
      </c>
      <c r="V129" s="174"/>
      <c r="Z129">
        <v>0</v>
      </c>
    </row>
    <row r="130" spans="1:26" ht="24.95" customHeight="1" x14ac:dyDescent="0.25">
      <c r="A130" s="171"/>
      <c r="B130" s="168" t="s">
        <v>298</v>
      </c>
      <c r="C130" s="172" t="s">
        <v>299</v>
      </c>
      <c r="D130" s="168" t="s">
        <v>300</v>
      </c>
      <c r="E130" s="168" t="s">
        <v>200</v>
      </c>
      <c r="F130" s="169">
        <v>1.8</v>
      </c>
      <c r="G130" s="170"/>
      <c r="H130" s="170"/>
      <c r="I130" s="170">
        <f t="shared" si="20"/>
        <v>0</v>
      </c>
      <c r="J130" s="168">
        <f t="shared" si="21"/>
        <v>17.010000000000002</v>
      </c>
      <c r="K130" s="1">
        <f t="shared" si="22"/>
        <v>0</v>
      </c>
      <c r="L130" s="1">
        <f t="shared" si="23"/>
        <v>0</v>
      </c>
      <c r="M130" s="1"/>
      <c r="N130" s="1">
        <v>9.4499999999999993</v>
      </c>
      <c r="O130" s="1"/>
      <c r="P130" s="167">
        <v>5.5000000000000003E-4</v>
      </c>
      <c r="Q130" s="173"/>
      <c r="R130" s="173">
        <v>5.5000000000000003E-4</v>
      </c>
      <c r="S130" s="149">
        <f t="shared" si="24"/>
        <v>1E-3</v>
      </c>
      <c r="V130" s="174"/>
      <c r="Z130">
        <v>0</v>
      </c>
    </row>
    <row r="131" spans="1:26" ht="24.95" customHeight="1" x14ac:dyDescent="0.25">
      <c r="A131" s="171"/>
      <c r="B131" s="168" t="s">
        <v>298</v>
      </c>
      <c r="C131" s="172" t="s">
        <v>301</v>
      </c>
      <c r="D131" s="168" t="s">
        <v>302</v>
      </c>
      <c r="E131" s="168" t="s">
        <v>200</v>
      </c>
      <c r="F131" s="169">
        <v>11.2</v>
      </c>
      <c r="G131" s="170"/>
      <c r="H131" s="170"/>
      <c r="I131" s="170">
        <f t="shared" si="20"/>
        <v>0</v>
      </c>
      <c r="J131" s="168">
        <f t="shared" si="21"/>
        <v>153.22</v>
      </c>
      <c r="K131" s="1">
        <f t="shared" si="22"/>
        <v>0</v>
      </c>
      <c r="L131" s="1">
        <f t="shared" si="23"/>
        <v>0</v>
      </c>
      <c r="M131" s="1"/>
      <c r="N131" s="1">
        <v>13.68</v>
      </c>
      <c r="O131" s="1"/>
      <c r="P131" s="167">
        <v>6.6E-4</v>
      </c>
      <c r="Q131" s="173"/>
      <c r="R131" s="173">
        <v>6.6E-4</v>
      </c>
      <c r="S131" s="149">
        <f t="shared" si="24"/>
        <v>7.0000000000000001E-3</v>
      </c>
      <c r="V131" s="174"/>
      <c r="Z131">
        <v>0</v>
      </c>
    </row>
    <row r="132" spans="1:26" ht="24.95" customHeight="1" x14ac:dyDescent="0.25">
      <c r="A132" s="171"/>
      <c r="B132" s="168" t="s">
        <v>303</v>
      </c>
      <c r="C132" s="172" t="s">
        <v>304</v>
      </c>
      <c r="D132" s="168" t="s">
        <v>305</v>
      </c>
      <c r="E132" s="168" t="s">
        <v>120</v>
      </c>
      <c r="F132" s="169">
        <v>2.371</v>
      </c>
      <c r="G132" s="170"/>
      <c r="H132" s="170"/>
      <c r="I132" s="170">
        <f t="shared" si="20"/>
        <v>0</v>
      </c>
      <c r="J132" s="168">
        <f t="shared" si="21"/>
        <v>143.80000000000001</v>
      </c>
      <c r="K132" s="1">
        <f t="shared" si="22"/>
        <v>0</v>
      </c>
      <c r="L132" s="1">
        <f t="shared" si="23"/>
        <v>0</v>
      </c>
      <c r="M132" s="1"/>
      <c r="N132" s="1">
        <v>60.65</v>
      </c>
      <c r="O132" s="1"/>
      <c r="P132" s="160"/>
      <c r="Q132" s="173"/>
      <c r="R132" s="173"/>
      <c r="S132" s="149"/>
      <c r="V132" s="174"/>
      <c r="Z132">
        <v>0</v>
      </c>
    </row>
    <row r="133" spans="1:26" ht="24.95" customHeight="1" x14ac:dyDescent="0.25">
      <c r="A133" s="171"/>
      <c r="B133" s="168" t="s">
        <v>306</v>
      </c>
      <c r="C133" s="172" t="s">
        <v>307</v>
      </c>
      <c r="D133" s="168" t="s">
        <v>308</v>
      </c>
      <c r="E133" s="168" t="s">
        <v>200</v>
      </c>
      <c r="F133" s="169">
        <v>94.16</v>
      </c>
      <c r="G133" s="170"/>
      <c r="H133" s="170"/>
      <c r="I133" s="170">
        <f t="shared" si="20"/>
        <v>0</v>
      </c>
      <c r="J133" s="168">
        <f t="shared" si="21"/>
        <v>113.93</v>
      </c>
      <c r="K133" s="1">
        <f t="shared" si="22"/>
        <v>0</v>
      </c>
      <c r="L133" s="1">
        <f t="shared" si="23"/>
        <v>0</v>
      </c>
      <c r="M133" s="1"/>
      <c r="N133" s="1">
        <v>1.21</v>
      </c>
      <c r="O133" s="1"/>
      <c r="P133" s="160"/>
      <c r="Q133" s="173"/>
      <c r="R133" s="173"/>
      <c r="S133" s="149"/>
      <c r="V133" s="174"/>
      <c r="Z133">
        <v>0</v>
      </c>
    </row>
    <row r="134" spans="1:26" ht="24.95" customHeight="1" x14ac:dyDescent="0.25">
      <c r="A134" s="171"/>
      <c r="B134" s="168" t="s">
        <v>306</v>
      </c>
      <c r="C134" s="172" t="s">
        <v>309</v>
      </c>
      <c r="D134" s="168" t="s">
        <v>310</v>
      </c>
      <c r="E134" s="168" t="s">
        <v>134</v>
      </c>
      <c r="F134" s="169">
        <v>100</v>
      </c>
      <c r="G134" s="170"/>
      <c r="H134" s="170"/>
      <c r="I134" s="170">
        <f t="shared" si="20"/>
        <v>0</v>
      </c>
      <c r="J134" s="168">
        <f t="shared" si="21"/>
        <v>66</v>
      </c>
      <c r="K134" s="1">
        <f t="shared" si="22"/>
        <v>0</v>
      </c>
      <c r="L134" s="1">
        <f t="shared" si="23"/>
        <v>0</v>
      </c>
      <c r="M134" s="1"/>
      <c r="N134" s="1">
        <v>0.66</v>
      </c>
      <c r="O134" s="1"/>
      <c r="P134" s="160"/>
      <c r="Q134" s="173"/>
      <c r="R134" s="173"/>
      <c r="S134" s="149"/>
      <c r="V134" s="174"/>
      <c r="Z134">
        <v>0</v>
      </c>
    </row>
    <row r="135" spans="1:26" ht="24.95" customHeight="1" x14ac:dyDescent="0.25">
      <c r="A135" s="171"/>
      <c r="B135" s="168" t="s">
        <v>306</v>
      </c>
      <c r="C135" s="172" t="s">
        <v>311</v>
      </c>
      <c r="D135" s="168" t="s">
        <v>312</v>
      </c>
      <c r="E135" s="168" t="s">
        <v>134</v>
      </c>
      <c r="F135" s="169">
        <v>8</v>
      </c>
      <c r="G135" s="170"/>
      <c r="H135" s="170"/>
      <c r="I135" s="170">
        <f t="shared" si="20"/>
        <v>0</v>
      </c>
      <c r="J135" s="168">
        <f t="shared" si="21"/>
        <v>9.68</v>
      </c>
      <c r="K135" s="1">
        <f t="shared" si="22"/>
        <v>0</v>
      </c>
      <c r="L135" s="1">
        <f t="shared" si="23"/>
        <v>0</v>
      </c>
      <c r="M135" s="1"/>
      <c r="N135" s="1">
        <v>1.21</v>
      </c>
      <c r="O135" s="1"/>
      <c r="P135" s="160"/>
      <c r="Q135" s="173"/>
      <c r="R135" s="173"/>
      <c r="S135" s="149"/>
      <c r="V135" s="174"/>
      <c r="Z135">
        <v>0</v>
      </c>
    </row>
    <row r="136" spans="1:26" ht="24.95" customHeight="1" x14ac:dyDescent="0.25">
      <c r="A136" s="171"/>
      <c r="B136" s="168" t="s">
        <v>306</v>
      </c>
      <c r="C136" s="172" t="s">
        <v>313</v>
      </c>
      <c r="D136" s="168" t="s">
        <v>314</v>
      </c>
      <c r="E136" s="168" t="s">
        <v>200</v>
      </c>
      <c r="F136" s="169">
        <v>47.5</v>
      </c>
      <c r="G136" s="170"/>
      <c r="H136" s="170"/>
      <c r="I136" s="170">
        <f t="shared" si="20"/>
        <v>0</v>
      </c>
      <c r="J136" s="168">
        <f t="shared" si="21"/>
        <v>28.98</v>
      </c>
      <c r="K136" s="1">
        <f t="shared" si="22"/>
        <v>0</v>
      </c>
      <c r="L136" s="1">
        <f t="shared" si="23"/>
        <v>0</v>
      </c>
      <c r="M136" s="1"/>
      <c r="N136" s="1">
        <v>0.61</v>
      </c>
      <c r="O136" s="1"/>
      <c r="P136" s="160"/>
      <c r="Q136" s="173"/>
      <c r="R136" s="173"/>
      <c r="S136" s="149"/>
      <c r="V136" s="174"/>
      <c r="Z136">
        <v>0</v>
      </c>
    </row>
    <row r="137" spans="1:26" ht="24.95" customHeight="1" x14ac:dyDescent="0.25">
      <c r="A137" s="171"/>
      <c r="B137" s="168" t="s">
        <v>306</v>
      </c>
      <c r="C137" s="172" t="s">
        <v>315</v>
      </c>
      <c r="D137" s="168" t="s">
        <v>316</v>
      </c>
      <c r="E137" s="168" t="s">
        <v>200</v>
      </c>
      <c r="F137" s="169">
        <v>3</v>
      </c>
      <c r="G137" s="170"/>
      <c r="H137" s="170"/>
      <c r="I137" s="170">
        <f t="shared" si="20"/>
        <v>0</v>
      </c>
      <c r="J137" s="168">
        <f t="shared" si="21"/>
        <v>3.96</v>
      </c>
      <c r="K137" s="1">
        <f t="shared" si="22"/>
        <v>0</v>
      </c>
      <c r="L137" s="1">
        <f t="shared" si="23"/>
        <v>0</v>
      </c>
      <c r="M137" s="1"/>
      <c r="N137" s="1">
        <v>1.32</v>
      </c>
      <c r="O137" s="1"/>
      <c r="P137" s="160"/>
      <c r="Q137" s="173"/>
      <c r="R137" s="173"/>
      <c r="S137" s="149"/>
      <c r="V137" s="174"/>
      <c r="Z137">
        <v>0</v>
      </c>
    </row>
    <row r="138" spans="1:26" ht="24.95" customHeight="1" x14ac:dyDescent="0.25">
      <c r="A138" s="171"/>
      <c r="B138" s="168" t="s">
        <v>306</v>
      </c>
      <c r="C138" s="172" t="s">
        <v>317</v>
      </c>
      <c r="D138" s="168" t="s">
        <v>318</v>
      </c>
      <c r="E138" s="168" t="s">
        <v>134</v>
      </c>
      <c r="F138" s="169">
        <v>8</v>
      </c>
      <c r="G138" s="170"/>
      <c r="H138" s="170"/>
      <c r="I138" s="170">
        <f t="shared" si="20"/>
        <v>0</v>
      </c>
      <c r="J138" s="168">
        <f t="shared" si="21"/>
        <v>4.88</v>
      </c>
      <c r="K138" s="1">
        <f t="shared" si="22"/>
        <v>0</v>
      </c>
      <c r="L138" s="1">
        <f t="shared" si="23"/>
        <v>0</v>
      </c>
      <c r="M138" s="1"/>
      <c r="N138" s="1">
        <v>0.61</v>
      </c>
      <c r="O138" s="1"/>
      <c r="P138" s="160"/>
      <c r="Q138" s="173"/>
      <c r="R138" s="173"/>
      <c r="S138" s="149"/>
      <c r="V138" s="174"/>
      <c r="Z138">
        <v>0</v>
      </c>
    </row>
    <row r="139" spans="1:26" ht="24.95" customHeight="1" x14ac:dyDescent="0.25">
      <c r="A139" s="171"/>
      <c r="B139" s="168" t="s">
        <v>306</v>
      </c>
      <c r="C139" s="172" t="s">
        <v>319</v>
      </c>
      <c r="D139" s="168" t="s">
        <v>320</v>
      </c>
      <c r="E139" s="168" t="s">
        <v>200</v>
      </c>
      <c r="F139" s="169">
        <v>26</v>
      </c>
      <c r="G139" s="170"/>
      <c r="H139" s="170"/>
      <c r="I139" s="170">
        <f t="shared" si="20"/>
        <v>0</v>
      </c>
      <c r="J139" s="168">
        <f t="shared" si="21"/>
        <v>27.82</v>
      </c>
      <c r="K139" s="1">
        <f t="shared" si="22"/>
        <v>0</v>
      </c>
      <c r="L139" s="1">
        <f t="shared" si="23"/>
        <v>0</v>
      </c>
      <c r="M139" s="1"/>
      <c r="N139" s="1">
        <v>1.07</v>
      </c>
      <c r="O139" s="1"/>
      <c r="P139" s="160"/>
      <c r="Q139" s="173"/>
      <c r="R139" s="173"/>
      <c r="S139" s="149"/>
      <c r="V139" s="174"/>
      <c r="Z139">
        <v>0</v>
      </c>
    </row>
    <row r="140" spans="1:26" ht="24.95" customHeight="1" x14ac:dyDescent="0.25">
      <c r="A140" s="171"/>
      <c r="B140" s="168" t="s">
        <v>306</v>
      </c>
      <c r="C140" s="172" t="s">
        <v>321</v>
      </c>
      <c r="D140" s="168" t="s">
        <v>322</v>
      </c>
      <c r="E140" s="168" t="s">
        <v>134</v>
      </c>
      <c r="F140" s="169">
        <v>8</v>
      </c>
      <c r="G140" s="170"/>
      <c r="H140" s="170"/>
      <c r="I140" s="170">
        <f t="shared" si="20"/>
        <v>0</v>
      </c>
      <c r="J140" s="168">
        <f t="shared" si="21"/>
        <v>9.68</v>
      </c>
      <c r="K140" s="1">
        <f t="shared" si="22"/>
        <v>0</v>
      </c>
      <c r="L140" s="1">
        <f t="shared" si="23"/>
        <v>0</v>
      </c>
      <c r="M140" s="1"/>
      <c r="N140" s="1">
        <v>1.21</v>
      </c>
      <c r="O140" s="1"/>
      <c r="P140" s="160"/>
      <c r="Q140" s="173"/>
      <c r="R140" s="173"/>
      <c r="S140" s="149"/>
      <c r="V140" s="174"/>
      <c r="Z140">
        <v>0</v>
      </c>
    </row>
    <row r="141" spans="1:26" ht="24.95" customHeight="1" x14ac:dyDescent="0.25">
      <c r="A141" s="171"/>
      <c r="B141" s="168" t="s">
        <v>142</v>
      </c>
      <c r="C141" s="172" t="s">
        <v>323</v>
      </c>
      <c r="D141" s="168" t="s">
        <v>324</v>
      </c>
      <c r="E141" s="168" t="s">
        <v>200</v>
      </c>
      <c r="F141" s="169">
        <v>93.8</v>
      </c>
      <c r="G141" s="170"/>
      <c r="H141" s="170"/>
      <c r="I141" s="170">
        <f t="shared" si="20"/>
        <v>0</v>
      </c>
      <c r="J141" s="168">
        <f t="shared" si="21"/>
        <v>2057.0300000000002</v>
      </c>
      <c r="K141" s="1">
        <f t="shared" si="22"/>
        <v>0</v>
      </c>
      <c r="L141" s="1">
        <f t="shared" si="23"/>
        <v>0</v>
      </c>
      <c r="M141" s="1"/>
      <c r="N141" s="1">
        <v>21.93</v>
      </c>
      <c r="O141" s="1"/>
      <c r="P141" s="160"/>
      <c r="Q141" s="173"/>
      <c r="R141" s="173"/>
      <c r="S141" s="149"/>
      <c r="V141" s="174"/>
      <c r="Z141">
        <v>0</v>
      </c>
    </row>
    <row r="142" spans="1:26" ht="24.95" customHeight="1" x14ac:dyDescent="0.25">
      <c r="A142" s="171"/>
      <c r="B142" s="168" t="s">
        <v>142</v>
      </c>
      <c r="C142" s="172" t="s">
        <v>325</v>
      </c>
      <c r="D142" s="168" t="s">
        <v>326</v>
      </c>
      <c r="E142" s="168" t="s">
        <v>200</v>
      </c>
      <c r="F142" s="169">
        <v>39.6</v>
      </c>
      <c r="G142" s="170"/>
      <c r="H142" s="170"/>
      <c r="I142" s="170">
        <f t="shared" si="20"/>
        <v>0</v>
      </c>
      <c r="J142" s="168">
        <f t="shared" si="21"/>
        <v>800.71</v>
      </c>
      <c r="K142" s="1">
        <f t="shared" si="22"/>
        <v>0</v>
      </c>
      <c r="L142" s="1">
        <f t="shared" si="23"/>
        <v>0</v>
      </c>
      <c r="M142" s="1"/>
      <c r="N142" s="1">
        <v>20.22</v>
      </c>
      <c r="O142" s="1"/>
      <c r="P142" s="160"/>
      <c r="Q142" s="173"/>
      <c r="R142" s="173"/>
      <c r="S142" s="149"/>
      <c r="V142" s="174"/>
      <c r="Z142">
        <v>0</v>
      </c>
    </row>
    <row r="143" spans="1:26" ht="24.95" customHeight="1" x14ac:dyDescent="0.25">
      <c r="A143" s="171"/>
      <c r="B143" s="168" t="s">
        <v>142</v>
      </c>
      <c r="C143" s="172" t="s">
        <v>327</v>
      </c>
      <c r="D143" s="168" t="s">
        <v>328</v>
      </c>
      <c r="E143" s="168" t="s">
        <v>200</v>
      </c>
      <c r="F143" s="169">
        <v>27.2</v>
      </c>
      <c r="G143" s="170"/>
      <c r="H143" s="170"/>
      <c r="I143" s="170">
        <f t="shared" si="20"/>
        <v>0</v>
      </c>
      <c r="J143" s="168">
        <f t="shared" si="21"/>
        <v>737.66</v>
      </c>
      <c r="K143" s="1">
        <f t="shared" si="22"/>
        <v>0</v>
      </c>
      <c r="L143" s="1">
        <f t="shared" si="23"/>
        <v>0</v>
      </c>
      <c r="M143" s="1"/>
      <c r="N143" s="1">
        <v>27.12</v>
      </c>
      <c r="O143" s="1"/>
      <c r="P143" s="160"/>
      <c r="Q143" s="173"/>
      <c r="R143" s="173"/>
      <c r="S143" s="149"/>
      <c r="V143" s="174"/>
      <c r="Z143">
        <v>0</v>
      </c>
    </row>
    <row r="144" spans="1:26" ht="24.95" customHeight="1" x14ac:dyDescent="0.25">
      <c r="A144" s="171"/>
      <c r="B144" s="168" t="s">
        <v>145</v>
      </c>
      <c r="C144" s="172" t="s">
        <v>329</v>
      </c>
      <c r="D144" s="168" t="s">
        <v>330</v>
      </c>
      <c r="E144" s="168" t="s">
        <v>124</v>
      </c>
      <c r="F144" s="169">
        <v>481</v>
      </c>
      <c r="G144" s="170"/>
      <c r="H144" s="170"/>
      <c r="I144" s="170">
        <f t="shared" si="20"/>
        <v>0</v>
      </c>
      <c r="J144" s="168">
        <f t="shared" si="21"/>
        <v>4074.07</v>
      </c>
      <c r="K144" s="1">
        <f t="shared" si="22"/>
        <v>0</v>
      </c>
      <c r="L144" s="1">
        <f t="shared" si="23"/>
        <v>0</v>
      </c>
      <c r="M144" s="1"/>
      <c r="N144" s="1">
        <v>8.4700000000000006</v>
      </c>
      <c r="O144" s="1"/>
      <c r="P144" s="160"/>
      <c r="Q144" s="173"/>
      <c r="R144" s="173"/>
      <c r="S144" s="149"/>
      <c r="V144" s="174"/>
      <c r="Z144">
        <v>0</v>
      </c>
    </row>
    <row r="145" spans="1:26" x14ac:dyDescent="0.25">
      <c r="A145" s="149"/>
      <c r="B145" s="149"/>
      <c r="C145" s="149"/>
      <c r="D145" s="149" t="s">
        <v>82</v>
      </c>
      <c r="E145" s="149"/>
      <c r="F145" s="167"/>
      <c r="G145" s="152"/>
      <c r="H145" s="152">
        <f>ROUND((SUM(M125:M144))/1,2)</f>
        <v>0</v>
      </c>
      <c r="I145" s="152">
        <f>ROUND((SUM(I125:I144))/1,2)</f>
        <v>0</v>
      </c>
      <c r="J145" s="149"/>
      <c r="K145" s="149"/>
      <c r="L145" s="149">
        <f>ROUND((SUM(L125:L144))/1,2)</f>
        <v>0</v>
      </c>
      <c r="M145" s="149">
        <f>ROUND((SUM(M125:M144))/1,2)</f>
        <v>0</v>
      </c>
      <c r="N145" s="149"/>
      <c r="O145" s="149"/>
      <c r="P145" s="175">
        <f>ROUND((SUM(P125:P144))/1,2)</f>
        <v>0.02</v>
      </c>
      <c r="Q145" s="146"/>
      <c r="R145" s="146"/>
      <c r="S145" s="175">
        <f>ROUND((SUM(S125:S144))/1,2)</f>
        <v>3.47</v>
      </c>
      <c r="T145" s="146"/>
      <c r="U145" s="146"/>
      <c r="V145" s="146"/>
      <c r="W145" s="146"/>
      <c r="X145" s="146"/>
      <c r="Y145" s="146"/>
      <c r="Z145" s="146"/>
    </row>
    <row r="146" spans="1:26" x14ac:dyDescent="0.25">
      <c r="A146" s="1"/>
      <c r="B146" s="1"/>
      <c r="C146" s="1"/>
      <c r="D146" s="1"/>
      <c r="E146" s="1"/>
      <c r="F146" s="160"/>
      <c r="G146" s="142"/>
      <c r="H146" s="142"/>
      <c r="I146" s="142"/>
      <c r="J146" s="1"/>
      <c r="K146" s="1"/>
      <c r="L146" s="1"/>
      <c r="M146" s="1"/>
      <c r="N146" s="1"/>
      <c r="O146" s="1"/>
      <c r="P146" s="1"/>
      <c r="S146" s="1"/>
    </row>
    <row r="147" spans="1:26" x14ac:dyDescent="0.25">
      <c r="A147" s="149"/>
      <c r="B147" s="149"/>
      <c r="C147" s="149"/>
      <c r="D147" s="149" t="s">
        <v>83</v>
      </c>
      <c r="E147" s="149"/>
      <c r="F147" s="167"/>
      <c r="G147" s="150"/>
      <c r="H147" s="150"/>
      <c r="I147" s="150"/>
      <c r="J147" s="149"/>
      <c r="K147" s="149"/>
      <c r="L147" s="149"/>
      <c r="M147" s="149"/>
      <c r="N147" s="149"/>
      <c r="O147" s="149"/>
      <c r="P147" s="149"/>
      <c r="Q147" s="146"/>
      <c r="R147" s="146"/>
      <c r="S147" s="149"/>
      <c r="T147" s="146"/>
      <c r="U147" s="146"/>
      <c r="V147" s="146"/>
      <c r="W147" s="146"/>
      <c r="X147" s="146"/>
      <c r="Y147" s="146"/>
      <c r="Z147" s="146"/>
    </row>
    <row r="148" spans="1:26" ht="24.95" customHeight="1" x14ac:dyDescent="0.25">
      <c r="A148" s="171"/>
      <c r="B148" s="168" t="s">
        <v>331</v>
      </c>
      <c r="C148" s="172" t="s">
        <v>332</v>
      </c>
      <c r="D148" s="168" t="s">
        <v>333</v>
      </c>
      <c r="E148" s="168" t="s">
        <v>120</v>
      </c>
      <c r="F148" s="169">
        <v>0.60899999999999999</v>
      </c>
      <c r="G148" s="170"/>
      <c r="H148" s="170"/>
      <c r="I148" s="170">
        <f>ROUND(F148*(G148+H148),2)</f>
        <v>0</v>
      </c>
      <c r="J148" s="168">
        <f>ROUND(F148*(N148),2)</f>
        <v>19.73</v>
      </c>
      <c r="K148" s="1">
        <f>ROUND(F148*(O148),2)</f>
        <v>0</v>
      </c>
      <c r="L148" s="1">
        <f>ROUND(F148*(G148),2)</f>
        <v>0</v>
      </c>
      <c r="M148" s="1"/>
      <c r="N148" s="1">
        <v>32.4</v>
      </c>
      <c r="O148" s="1"/>
      <c r="P148" s="160"/>
      <c r="Q148" s="173"/>
      <c r="R148" s="173"/>
      <c r="S148" s="149"/>
      <c r="V148" s="174"/>
      <c r="Z148">
        <v>0</v>
      </c>
    </row>
    <row r="149" spans="1:26" ht="24.95" customHeight="1" x14ac:dyDescent="0.25">
      <c r="A149" s="171"/>
      <c r="B149" s="168" t="s">
        <v>142</v>
      </c>
      <c r="C149" s="172" t="s">
        <v>334</v>
      </c>
      <c r="D149" s="168" t="s">
        <v>335</v>
      </c>
      <c r="E149" s="168" t="s">
        <v>124</v>
      </c>
      <c r="F149" s="169">
        <v>225.374</v>
      </c>
      <c r="G149" s="170"/>
      <c r="H149" s="170"/>
      <c r="I149" s="170">
        <f>ROUND(F149*(G149+H149),2)</f>
        <v>0</v>
      </c>
      <c r="J149" s="168">
        <f>ROUND(F149*(N149),2)</f>
        <v>743.73</v>
      </c>
      <c r="K149" s="1">
        <f>ROUND(F149*(O149),2)</f>
        <v>0</v>
      </c>
      <c r="L149" s="1">
        <f>ROUND(F149*(G149),2)</f>
        <v>0</v>
      </c>
      <c r="M149" s="1"/>
      <c r="N149" s="1">
        <v>3.3</v>
      </c>
      <c r="O149" s="1"/>
      <c r="P149" s="160"/>
      <c r="Q149" s="173"/>
      <c r="R149" s="173"/>
      <c r="S149" s="149"/>
      <c r="V149" s="174"/>
      <c r="Z149">
        <v>0</v>
      </c>
    </row>
    <row r="150" spans="1:26" ht="35.1" customHeight="1" x14ac:dyDescent="0.25">
      <c r="A150" s="171"/>
      <c r="B150" s="168" t="s">
        <v>142</v>
      </c>
      <c r="C150" s="172" t="s">
        <v>336</v>
      </c>
      <c r="D150" s="168" t="s">
        <v>337</v>
      </c>
      <c r="E150" s="168" t="s">
        <v>124</v>
      </c>
      <c r="F150" s="169">
        <v>221.386</v>
      </c>
      <c r="G150" s="170"/>
      <c r="H150" s="170"/>
      <c r="I150" s="170">
        <f>ROUND(F150*(G150+H150),2)</f>
        <v>0</v>
      </c>
      <c r="J150" s="168">
        <f>ROUND(F150*(N150),2)</f>
        <v>4009.3</v>
      </c>
      <c r="K150" s="1">
        <f>ROUND(F150*(O150),2)</f>
        <v>0</v>
      </c>
      <c r="L150" s="1">
        <f>ROUND(F150*(G150),2)</f>
        <v>0</v>
      </c>
      <c r="M150" s="1"/>
      <c r="N150" s="1">
        <v>18.11</v>
      </c>
      <c r="O150" s="1"/>
      <c r="P150" s="160"/>
      <c r="Q150" s="173"/>
      <c r="R150" s="173"/>
      <c r="S150" s="149"/>
      <c r="V150" s="174"/>
      <c r="Z150">
        <v>0</v>
      </c>
    </row>
    <row r="151" spans="1:26" ht="24.95" customHeight="1" x14ac:dyDescent="0.25">
      <c r="A151" s="171"/>
      <c r="B151" s="168" t="s">
        <v>145</v>
      </c>
      <c r="C151" s="172" t="s">
        <v>338</v>
      </c>
      <c r="D151" s="168" t="s">
        <v>339</v>
      </c>
      <c r="E151" s="168" t="s">
        <v>124</v>
      </c>
      <c r="F151" s="169">
        <v>40.32</v>
      </c>
      <c r="G151" s="170"/>
      <c r="H151" s="170"/>
      <c r="I151" s="170">
        <f>ROUND(F151*(G151+H151),2)</f>
        <v>0</v>
      </c>
      <c r="J151" s="168">
        <f>ROUND(F151*(N151),2)</f>
        <v>1228.1500000000001</v>
      </c>
      <c r="K151" s="1">
        <f>ROUND(F151*(O151),2)</f>
        <v>0</v>
      </c>
      <c r="L151" s="1">
        <f>ROUND(F151*(G151),2)</f>
        <v>0</v>
      </c>
      <c r="M151" s="1"/>
      <c r="N151" s="1">
        <v>30.46</v>
      </c>
      <c r="O151" s="1"/>
      <c r="P151" s="160"/>
      <c r="Q151" s="173"/>
      <c r="R151" s="173"/>
      <c r="S151" s="149"/>
      <c r="V151" s="174"/>
      <c r="Z151">
        <v>0</v>
      </c>
    </row>
    <row r="152" spans="1:26" ht="24.95" customHeight="1" x14ac:dyDescent="0.25">
      <c r="A152" s="171"/>
      <c r="B152" s="168" t="s">
        <v>145</v>
      </c>
      <c r="C152" s="172" t="s">
        <v>340</v>
      </c>
      <c r="D152" s="168" t="s">
        <v>341</v>
      </c>
      <c r="E152" s="168" t="s">
        <v>124</v>
      </c>
      <c r="F152" s="169">
        <v>192.1</v>
      </c>
      <c r="G152" s="170"/>
      <c r="H152" s="170"/>
      <c r="I152" s="170">
        <f>ROUND(F152*(G152+H152),2)</f>
        <v>0</v>
      </c>
      <c r="J152" s="168">
        <f>ROUND(F152*(N152),2)</f>
        <v>8777.0499999999993</v>
      </c>
      <c r="K152" s="1">
        <f>ROUND(F152*(O152),2)</f>
        <v>0</v>
      </c>
      <c r="L152" s="1">
        <f>ROUND(F152*(G152),2)</f>
        <v>0</v>
      </c>
      <c r="M152" s="1"/>
      <c r="N152" s="1">
        <v>45.69</v>
      </c>
      <c r="O152" s="1"/>
      <c r="P152" s="160"/>
      <c r="Q152" s="173"/>
      <c r="R152" s="173"/>
      <c r="S152" s="149"/>
      <c r="V152" s="174"/>
      <c r="Z152">
        <v>0</v>
      </c>
    </row>
    <row r="153" spans="1:26" x14ac:dyDescent="0.25">
      <c r="A153" s="149"/>
      <c r="B153" s="149"/>
      <c r="C153" s="149"/>
      <c r="D153" s="149" t="s">
        <v>83</v>
      </c>
      <c r="E153" s="149"/>
      <c r="F153" s="167"/>
      <c r="G153" s="152"/>
      <c r="H153" s="152">
        <f>ROUND((SUM(M147:M152))/1,2)</f>
        <v>0</v>
      </c>
      <c r="I153" s="152">
        <f>ROUND((SUM(I147:I152))/1,2)</f>
        <v>0</v>
      </c>
      <c r="J153" s="149"/>
      <c r="K153" s="149"/>
      <c r="L153" s="149">
        <f>ROUND((SUM(L147:L152))/1,2)</f>
        <v>0</v>
      </c>
      <c r="M153" s="149">
        <f>ROUND((SUM(M147:M152))/1,2)</f>
        <v>0</v>
      </c>
      <c r="N153" s="149"/>
      <c r="O153" s="149"/>
      <c r="P153" s="175">
        <f>ROUND((SUM(P147:P152))/1,2)</f>
        <v>0</v>
      </c>
      <c r="Q153" s="146"/>
      <c r="R153" s="146"/>
      <c r="S153" s="175">
        <f>ROUND((SUM(S147:S152))/1,2)</f>
        <v>0</v>
      </c>
      <c r="T153" s="146"/>
      <c r="U153" s="146"/>
      <c r="V153" s="146"/>
      <c r="W153" s="146"/>
      <c r="X153" s="146"/>
      <c r="Y153" s="146"/>
      <c r="Z153" s="146"/>
    </row>
    <row r="154" spans="1:26" x14ac:dyDescent="0.25">
      <c r="A154" s="1"/>
      <c r="B154" s="1"/>
      <c r="C154" s="1"/>
      <c r="D154" s="1"/>
      <c r="E154" s="1"/>
      <c r="F154" s="160"/>
      <c r="G154" s="142"/>
      <c r="H154" s="142"/>
      <c r="I154" s="142"/>
      <c r="J154" s="1"/>
      <c r="K154" s="1"/>
      <c r="L154" s="1"/>
      <c r="M154" s="1"/>
      <c r="N154" s="1"/>
      <c r="O154" s="1"/>
      <c r="P154" s="1"/>
      <c r="S154" s="1"/>
    </row>
    <row r="155" spans="1:26" x14ac:dyDescent="0.25">
      <c r="A155" s="149"/>
      <c r="B155" s="149"/>
      <c r="C155" s="149"/>
      <c r="D155" s="149" t="s">
        <v>84</v>
      </c>
      <c r="E155" s="149"/>
      <c r="F155" s="167"/>
      <c r="G155" s="150"/>
      <c r="H155" s="150"/>
      <c r="I155" s="150"/>
      <c r="J155" s="149"/>
      <c r="K155" s="149"/>
      <c r="L155" s="149"/>
      <c r="M155" s="149"/>
      <c r="N155" s="149"/>
      <c r="O155" s="149"/>
      <c r="P155" s="149"/>
      <c r="Q155" s="146"/>
      <c r="R155" s="146"/>
      <c r="S155" s="149"/>
      <c r="T155" s="146"/>
      <c r="U155" s="146"/>
      <c r="V155" s="146"/>
      <c r="W155" s="146"/>
      <c r="X155" s="146"/>
      <c r="Y155" s="146"/>
      <c r="Z155" s="146"/>
    </row>
    <row r="156" spans="1:26" ht="24.95" customHeight="1" x14ac:dyDescent="0.25">
      <c r="A156" s="171"/>
      <c r="B156" s="168" t="s">
        <v>342</v>
      </c>
      <c r="C156" s="172" t="s">
        <v>343</v>
      </c>
      <c r="D156" s="168" t="s">
        <v>344</v>
      </c>
      <c r="E156" s="168" t="s">
        <v>200</v>
      </c>
      <c r="F156" s="169">
        <v>47.8</v>
      </c>
      <c r="G156" s="170"/>
      <c r="H156" s="170"/>
      <c r="I156" s="170">
        <f t="shared" ref="I156:I173" si="25">ROUND(F156*(G156+H156),2)</f>
        <v>0</v>
      </c>
      <c r="J156" s="168">
        <f t="shared" ref="J156:J173" si="26">ROUND(F156*(N156),2)</f>
        <v>369.02</v>
      </c>
      <c r="K156" s="1">
        <f t="shared" ref="K156:K173" si="27">ROUND(F156*(O156),2)</f>
        <v>0</v>
      </c>
      <c r="L156" s="1">
        <f t="shared" ref="L156:L173" si="28">ROUND(F156*(G156),2)</f>
        <v>0</v>
      </c>
      <c r="M156" s="1"/>
      <c r="N156" s="1">
        <v>7.72</v>
      </c>
      <c r="O156" s="1"/>
      <c r="P156" s="167">
        <v>1E-4</v>
      </c>
      <c r="Q156" s="173"/>
      <c r="R156" s="173">
        <v>1E-4</v>
      </c>
      <c r="S156" s="149">
        <f>ROUND(F156*(R156),3)</f>
        <v>5.0000000000000001E-3</v>
      </c>
      <c r="V156" s="174"/>
      <c r="Z156">
        <v>0</v>
      </c>
    </row>
    <row r="157" spans="1:26" ht="24.95" customHeight="1" x14ac:dyDescent="0.25">
      <c r="A157" s="171"/>
      <c r="B157" s="168" t="s">
        <v>342</v>
      </c>
      <c r="C157" s="172" t="s">
        <v>345</v>
      </c>
      <c r="D157" s="168" t="s">
        <v>346</v>
      </c>
      <c r="E157" s="168" t="s">
        <v>200</v>
      </c>
      <c r="F157" s="169">
        <v>61.6</v>
      </c>
      <c r="G157" s="170"/>
      <c r="H157" s="170"/>
      <c r="I157" s="170">
        <f t="shared" si="25"/>
        <v>0</v>
      </c>
      <c r="J157" s="168">
        <f t="shared" si="26"/>
        <v>483.56</v>
      </c>
      <c r="K157" s="1">
        <f t="shared" si="27"/>
        <v>0</v>
      </c>
      <c r="L157" s="1">
        <f t="shared" si="28"/>
        <v>0</v>
      </c>
      <c r="M157" s="1"/>
      <c r="N157" s="1">
        <v>7.85</v>
      </c>
      <c r="O157" s="1"/>
      <c r="P157" s="167">
        <v>1.1E-4</v>
      </c>
      <c r="Q157" s="173"/>
      <c r="R157" s="173">
        <v>1.1E-4</v>
      </c>
      <c r="S157" s="149">
        <f>ROUND(F157*(R157),3)</f>
        <v>7.0000000000000001E-3</v>
      </c>
      <c r="V157" s="174"/>
      <c r="Z157">
        <v>0</v>
      </c>
    </row>
    <row r="158" spans="1:26" ht="24.95" customHeight="1" x14ac:dyDescent="0.25">
      <c r="A158" s="171"/>
      <c r="B158" s="168" t="s">
        <v>342</v>
      </c>
      <c r="C158" s="172" t="s">
        <v>347</v>
      </c>
      <c r="D158" s="168" t="s">
        <v>348</v>
      </c>
      <c r="E158" s="168" t="s">
        <v>134</v>
      </c>
      <c r="F158" s="169">
        <v>14</v>
      </c>
      <c r="G158" s="170"/>
      <c r="H158" s="170"/>
      <c r="I158" s="170">
        <f t="shared" si="25"/>
        <v>0</v>
      </c>
      <c r="J158" s="168">
        <f t="shared" si="26"/>
        <v>69.72</v>
      </c>
      <c r="K158" s="1">
        <f t="shared" si="27"/>
        <v>0</v>
      </c>
      <c r="L158" s="1">
        <f t="shared" si="28"/>
        <v>0</v>
      </c>
      <c r="M158" s="1"/>
      <c r="N158" s="1">
        <v>4.9800000000000004</v>
      </c>
      <c r="O158" s="1"/>
      <c r="P158" s="160"/>
      <c r="Q158" s="173"/>
      <c r="R158" s="173"/>
      <c r="S158" s="149"/>
      <c r="V158" s="174"/>
      <c r="Z158">
        <v>0</v>
      </c>
    </row>
    <row r="159" spans="1:26" ht="24.95" customHeight="1" x14ac:dyDescent="0.25">
      <c r="A159" s="171"/>
      <c r="B159" s="168" t="s">
        <v>342</v>
      </c>
      <c r="C159" s="172" t="s">
        <v>349</v>
      </c>
      <c r="D159" s="168" t="s">
        <v>350</v>
      </c>
      <c r="E159" s="168" t="s">
        <v>134</v>
      </c>
      <c r="F159" s="169">
        <v>3</v>
      </c>
      <c r="G159" s="170"/>
      <c r="H159" s="170"/>
      <c r="I159" s="170">
        <f t="shared" si="25"/>
        <v>0</v>
      </c>
      <c r="J159" s="168">
        <f t="shared" si="26"/>
        <v>18.84</v>
      </c>
      <c r="K159" s="1">
        <f t="shared" si="27"/>
        <v>0</v>
      </c>
      <c r="L159" s="1">
        <f t="shared" si="28"/>
        <v>0</v>
      </c>
      <c r="M159" s="1"/>
      <c r="N159" s="1">
        <v>6.28</v>
      </c>
      <c r="O159" s="1"/>
      <c r="P159" s="167">
        <v>2.5000000000000001E-4</v>
      </c>
      <c r="Q159" s="173"/>
      <c r="R159" s="173">
        <v>2.5000000000000001E-4</v>
      </c>
      <c r="S159" s="149">
        <f>ROUND(F159*(R159),3)</f>
        <v>1E-3</v>
      </c>
      <c r="V159" s="174"/>
      <c r="Z159">
        <v>0</v>
      </c>
    </row>
    <row r="160" spans="1:26" ht="24.95" customHeight="1" x14ac:dyDescent="0.25">
      <c r="A160" s="171"/>
      <c r="B160" s="168" t="s">
        <v>342</v>
      </c>
      <c r="C160" s="172" t="s">
        <v>351</v>
      </c>
      <c r="D160" s="168" t="s">
        <v>352</v>
      </c>
      <c r="E160" s="168" t="s">
        <v>134</v>
      </c>
      <c r="F160" s="169">
        <v>7</v>
      </c>
      <c r="G160" s="170"/>
      <c r="H160" s="170"/>
      <c r="I160" s="170">
        <f t="shared" si="25"/>
        <v>0</v>
      </c>
      <c r="J160" s="168">
        <f t="shared" si="26"/>
        <v>57.26</v>
      </c>
      <c r="K160" s="1">
        <f t="shared" si="27"/>
        <v>0</v>
      </c>
      <c r="L160" s="1">
        <f t="shared" si="28"/>
        <v>0</v>
      </c>
      <c r="M160" s="1"/>
      <c r="N160" s="1">
        <v>8.18</v>
      </c>
      <c r="O160" s="1"/>
      <c r="P160" s="167">
        <v>2.6000000000000003E-4</v>
      </c>
      <c r="Q160" s="173"/>
      <c r="R160" s="173">
        <v>2.6000000000000003E-4</v>
      </c>
      <c r="S160" s="149">
        <f>ROUND(F160*(R160),3)</f>
        <v>2E-3</v>
      </c>
      <c r="V160" s="174"/>
      <c r="Z160">
        <v>0</v>
      </c>
    </row>
    <row r="161" spans="1:26" ht="35.1" customHeight="1" x14ac:dyDescent="0.25">
      <c r="A161" s="171"/>
      <c r="B161" s="168" t="s">
        <v>142</v>
      </c>
      <c r="C161" s="172" t="s">
        <v>353</v>
      </c>
      <c r="D161" s="168" t="s">
        <v>354</v>
      </c>
      <c r="E161" s="168" t="s">
        <v>134</v>
      </c>
      <c r="F161" s="169">
        <v>1</v>
      </c>
      <c r="G161" s="170"/>
      <c r="H161" s="170"/>
      <c r="I161" s="170">
        <f t="shared" si="25"/>
        <v>0</v>
      </c>
      <c r="J161" s="168">
        <f t="shared" si="26"/>
        <v>325.63</v>
      </c>
      <c r="K161" s="1">
        <f t="shared" si="27"/>
        <v>0</v>
      </c>
      <c r="L161" s="1">
        <f t="shared" si="28"/>
        <v>0</v>
      </c>
      <c r="M161" s="1"/>
      <c r="N161" s="1">
        <v>325.63</v>
      </c>
      <c r="O161" s="1"/>
      <c r="P161" s="160"/>
      <c r="Q161" s="173"/>
      <c r="R161" s="173"/>
      <c r="S161" s="149"/>
      <c r="V161" s="174"/>
      <c r="Z161">
        <v>0</v>
      </c>
    </row>
    <row r="162" spans="1:26" ht="24.95" customHeight="1" x14ac:dyDescent="0.25">
      <c r="A162" s="171"/>
      <c r="B162" s="168" t="s">
        <v>142</v>
      </c>
      <c r="C162" s="172" t="s">
        <v>355</v>
      </c>
      <c r="D162" s="168" t="s">
        <v>356</v>
      </c>
      <c r="E162" s="168" t="s">
        <v>134</v>
      </c>
      <c r="F162" s="169">
        <v>2</v>
      </c>
      <c r="G162" s="170"/>
      <c r="H162" s="170"/>
      <c r="I162" s="170">
        <f t="shared" si="25"/>
        <v>0</v>
      </c>
      <c r="J162" s="168">
        <f t="shared" si="26"/>
        <v>846</v>
      </c>
      <c r="K162" s="1">
        <f t="shared" si="27"/>
        <v>0</v>
      </c>
      <c r="L162" s="1">
        <f t="shared" si="28"/>
        <v>0</v>
      </c>
      <c r="M162" s="1"/>
      <c r="N162" s="1">
        <v>423</v>
      </c>
      <c r="O162" s="1"/>
      <c r="P162" s="160"/>
      <c r="Q162" s="173"/>
      <c r="R162" s="173"/>
      <c r="S162" s="149"/>
      <c r="V162" s="174"/>
      <c r="Z162">
        <v>0</v>
      </c>
    </row>
    <row r="163" spans="1:26" ht="24.95" customHeight="1" x14ac:dyDescent="0.25">
      <c r="A163" s="171"/>
      <c r="B163" s="168" t="s">
        <v>145</v>
      </c>
      <c r="C163" s="172" t="s">
        <v>357</v>
      </c>
      <c r="D163" s="168" t="s">
        <v>358</v>
      </c>
      <c r="E163" s="168" t="s">
        <v>134</v>
      </c>
      <c r="F163" s="169">
        <v>14</v>
      </c>
      <c r="G163" s="170"/>
      <c r="H163" s="170"/>
      <c r="I163" s="170">
        <f t="shared" si="25"/>
        <v>0</v>
      </c>
      <c r="J163" s="168">
        <f t="shared" si="26"/>
        <v>1191.4000000000001</v>
      </c>
      <c r="K163" s="1">
        <f t="shared" si="27"/>
        <v>0</v>
      </c>
      <c r="L163" s="1">
        <f t="shared" si="28"/>
        <v>0</v>
      </c>
      <c r="M163" s="1"/>
      <c r="N163" s="1">
        <v>85.1</v>
      </c>
      <c r="O163" s="1"/>
      <c r="P163" s="160"/>
      <c r="Q163" s="173"/>
      <c r="R163" s="173"/>
      <c r="S163" s="149"/>
      <c r="V163" s="174"/>
      <c r="Z163">
        <v>0</v>
      </c>
    </row>
    <row r="164" spans="1:26" ht="35.1" customHeight="1" x14ac:dyDescent="0.25">
      <c r="A164" s="171"/>
      <c r="B164" s="168" t="s">
        <v>145</v>
      </c>
      <c r="C164" s="172" t="s">
        <v>359</v>
      </c>
      <c r="D164" s="168" t="s">
        <v>360</v>
      </c>
      <c r="E164" s="168" t="s">
        <v>134</v>
      </c>
      <c r="F164" s="169">
        <v>3</v>
      </c>
      <c r="G164" s="170"/>
      <c r="H164" s="170"/>
      <c r="I164" s="170">
        <f t="shared" si="25"/>
        <v>0</v>
      </c>
      <c r="J164" s="168">
        <f t="shared" si="26"/>
        <v>285.95999999999998</v>
      </c>
      <c r="K164" s="1">
        <f t="shared" si="27"/>
        <v>0</v>
      </c>
      <c r="L164" s="1">
        <f t="shared" si="28"/>
        <v>0</v>
      </c>
      <c r="M164" s="1"/>
      <c r="N164" s="1">
        <v>95.32</v>
      </c>
      <c r="O164" s="1"/>
      <c r="P164" s="160"/>
      <c r="Q164" s="173"/>
      <c r="R164" s="173"/>
      <c r="S164" s="149"/>
      <c r="V164" s="174"/>
      <c r="Z164">
        <v>0</v>
      </c>
    </row>
    <row r="165" spans="1:26" ht="35.1" customHeight="1" x14ac:dyDescent="0.25">
      <c r="A165" s="171"/>
      <c r="B165" s="168" t="s">
        <v>145</v>
      </c>
      <c r="C165" s="172" t="s">
        <v>361</v>
      </c>
      <c r="D165" s="168" t="s">
        <v>362</v>
      </c>
      <c r="E165" s="168" t="s">
        <v>134</v>
      </c>
      <c r="F165" s="169">
        <v>7</v>
      </c>
      <c r="G165" s="170"/>
      <c r="H165" s="170"/>
      <c r="I165" s="170">
        <f t="shared" si="25"/>
        <v>0</v>
      </c>
      <c r="J165" s="168">
        <f t="shared" si="26"/>
        <v>2117.0100000000002</v>
      </c>
      <c r="K165" s="1">
        <f t="shared" si="27"/>
        <v>0</v>
      </c>
      <c r="L165" s="1">
        <f t="shared" si="28"/>
        <v>0</v>
      </c>
      <c r="M165" s="1"/>
      <c r="N165" s="1">
        <v>302.43</v>
      </c>
      <c r="O165" s="1"/>
      <c r="P165" s="160"/>
      <c r="Q165" s="173"/>
      <c r="R165" s="173"/>
      <c r="S165" s="149"/>
      <c r="V165" s="174"/>
      <c r="Z165">
        <v>0</v>
      </c>
    </row>
    <row r="166" spans="1:26" ht="24.95" customHeight="1" x14ac:dyDescent="0.25">
      <c r="A166" s="171"/>
      <c r="B166" s="168" t="s">
        <v>145</v>
      </c>
      <c r="C166" s="172" t="s">
        <v>363</v>
      </c>
      <c r="D166" s="168" t="s">
        <v>364</v>
      </c>
      <c r="E166" s="168" t="s">
        <v>200</v>
      </c>
      <c r="F166" s="169">
        <v>11.2</v>
      </c>
      <c r="G166" s="170"/>
      <c r="H166" s="170"/>
      <c r="I166" s="170">
        <f t="shared" si="25"/>
        <v>0</v>
      </c>
      <c r="J166" s="168">
        <f t="shared" si="26"/>
        <v>74.48</v>
      </c>
      <c r="K166" s="1">
        <f t="shared" si="27"/>
        <v>0</v>
      </c>
      <c r="L166" s="1">
        <f t="shared" si="28"/>
        <v>0</v>
      </c>
      <c r="M166" s="1"/>
      <c r="N166" s="1">
        <v>6.65</v>
      </c>
      <c r="O166" s="1"/>
      <c r="P166" s="160"/>
      <c r="Q166" s="173"/>
      <c r="R166" s="173"/>
      <c r="S166" s="149"/>
      <c r="V166" s="174"/>
      <c r="Z166">
        <v>0</v>
      </c>
    </row>
    <row r="167" spans="1:26" ht="24.95" customHeight="1" x14ac:dyDescent="0.25">
      <c r="A167" s="171"/>
      <c r="B167" s="168" t="s">
        <v>145</v>
      </c>
      <c r="C167" s="172" t="s">
        <v>365</v>
      </c>
      <c r="D167" s="168" t="s">
        <v>366</v>
      </c>
      <c r="E167" s="168" t="s">
        <v>200</v>
      </c>
      <c r="F167" s="169">
        <v>1.8</v>
      </c>
      <c r="G167" s="170"/>
      <c r="H167" s="170"/>
      <c r="I167" s="170">
        <f t="shared" si="25"/>
        <v>0</v>
      </c>
      <c r="J167" s="168">
        <f t="shared" si="26"/>
        <v>21.33</v>
      </c>
      <c r="K167" s="1">
        <f t="shared" si="27"/>
        <v>0</v>
      </c>
      <c r="L167" s="1">
        <f t="shared" si="28"/>
        <v>0</v>
      </c>
      <c r="M167" s="1"/>
      <c r="N167" s="1">
        <v>11.85</v>
      </c>
      <c r="O167" s="1"/>
      <c r="P167" s="160"/>
      <c r="Q167" s="173"/>
      <c r="R167" s="173"/>
      <c r="S167" s="149"/>
      <c r="V167" s="174"/>
      <c r="Z167">
        <v>0</v>
      </c>
    </row>
    <row r="168" spans="1:26" ht="24.95" customHeight="1" x14ac:dyDescent="0.25">
      <c r="A168" s="171"/>
      <c r="B168" s="168" t="s">
        <v>145</v>
      </c>
      <c r="C168" s="172" t="s">
        <v>367</v>
      </c>
      <c r="D168" s="168" t="s">
        <v>368</v>
      </c>
      <c r="E168" s="168" t="s">
        <v>134</v>
      </c>
      <c r="F168" s="169">
        <v>14</v>
      </c>
      <c r="G168" s="170"/>
      <c r="H168" s="170"/>
      <c r="I168" s="170">
        <f t="shared" si="25"/>
        <v>0</v>
      </c>
      <c r="J168" s="168">
        <f t="shared" si="26"/>
        <v>1402.52</v>
      </c>
      <c r="K168" s="1">
        <f t="shared" si="27"/>
        <v>0</v>
      </c>
      <c r="L168" s="1">
        <f t="shared" si="28"/>
        <v>0</v>
      </c>
      <c r="M168" s="1"/>
      <c r="N168" s="1">
        <v>100.18</v>
      </c>
      <c r="O168" s="1"/>
      <c r="P168" s="160"/>
      <c r="Q168" s="173"/>
      <c r="R168" s="173"/>
      <c r="S168" s="149"/>
      <c r="V168" s="174"/>
      <c r="Z168">
        <v>0</v>
      </c>
    </row>
    <row r="169" spans="1:26" ht="24.95" customHeight="1" x14ac:dyDescent="0.25">
      <c r="A169" s="171"/>
      <c r="B169" s="168" t="s">
        <v>145</v>
      </c>
      <c r="C169" s="172" t="s">
        <v>369</v>
      </c>
      <c r="D169" s="168" t="s">
        <v>370</v>
      </c>
      <c r="E169" s="168" t="s">
        <v>134</v>
      </c>
      <c r="F169" s="169">
        <v>1</v>
      </c>
      <c r="G169" s="170"/>
      <c r="H169" s="170"/>
      <c r="I169" s="170">
        <f t="shared" si="25"/>
        <v>0</v>
      </c>
      <c r="J169" s="168">
        <f t="shared" si="26"/>
        <v>336.6</v>
      </c>
      <c r="K169" s="1">
        <f t="shared" si="27"/>
        <v>0</v>
      </c>
      <c r="L169" s="1">
        <f t="shared" si="28"/>
        <v>0</v>
      </c>
      <c r="M169" s="1"/>
      <c r="N169" s="1">
        <v>336.6</v>
      </c>
      <c r="O169" s="1"/>
      <c r="P169" s="160"/>
      <c r="Q169" s="173"/>
      <c r="R169" s="173"/>
      <c r="S169" s="149"/>
      <c r="V169" s="174"/>
      <c r="Z169">
        <v>0</v>
      </c>
    </row>
    <row r="170" spans="1:26" ht="24.95" customHeight="1" x14ac:dyDescent="0.25">
      <c r="A170" s="171"/>
      <c r="B170" s="168" t="s">
        <v>145</v>
      </c>
      <c r="C170" s="172" t="s">
        <v>371</v>
      </c>
      <c r="D170" s="168" t="s">
        <v>372</v>
      </c>
      <c r="E170" s="168" t="s">
        <v>134</v>
      </c>
      <c r="F170" s="169">
        <v>1</v>
      </c>
      <c r="G170" s="170"/>
      <c r="H170" s="170"/>
      <c r="I170" s="170">
        <f t="shared" si="25"/>
        <v>0</v>
      </c>
      <c r="J170" s="168">
        <f t="shared" si="26"/>
        <v>345</v>
      </c>
      <c r="K170" s="1">
        <f t="shared" si="27"/>
        <v>0</v>
      </c>
      <c r="L170" s="1">
        <f t="shared" si="28"/>
        <v>0</v>
      </c>
      <c r="M170" s="1"/>
      <c r="N170" s="1">
        <v>345</v>
      </c>
      <c r="O170" s="1"/>
      <c r="P170" s="160"/>
      <c r="Q170" s="173"/>
      <c r="R170" s="173"/>
      <c r="S170" s="149"/>
      <c r="V170" s="174"/>
      <c r="Z170">
        <v>0</v>
      </c>
    </row>
    <row r="171" spans="1:26" ht="24.95" customHeight="1" x14ac:dyDescent="0.25">
      <c r="A171" s="171"/>
      <c r="B171" s="168" t="s">
        <v>145</v>
      </c>
      <c r="C171" s="172" t="s">
        <v>373</v>
      </c>
      <c r="D171" s="168" t="s">
        <v>374</v>
      </c>
      <c r="E171" s="168" t="s">
        <v>134</v>
      </c>
      <c r="F171" s="169">
        <v>3</v>
      </c>
      <c r="G171" s="170"/>
      <c r="H171" s="170"/>
      <c r="I171" s="170">
        <f t="shared" si="25"/>
        <v>0</v>
      </c>
      <c r="J171" s="168">
        <f t="shared" si="26"/>
        <v>1059.9000000000001</v>
      </c>
      <c r="K171" s="1">
        <f t="shared" si="27"/>
        <v>0</v>
      </c>
      <c r="L171" s="1">
        <f t="shared" si="28"/>
        <v>0</v>
      </c>
      <c r="M171" s="1"/>
      <c r="N171" s="1">
        <v>353.3</v>
      </c>
      <c r="O171" s="1"/>
      <c r="P171" s="160"/>
      <c r="Q171" s="173"/>
      <c r="R171" s="173"/>
      <c r="S171" s="149"/>
      <c r="V171" s="174"/>
      <c r="Z171">
        <v>0</v>
      </c>
    </row>
    <row r="172" spans="1:26" ht="24.95" customHeight="1" x14ac:dyDescent="0.25">
      <c r="A172" s="171"/>
      <c r="B172" s="168" t="s">
        <v>145</v>
      </c>
      <c r="C172" s="172" t="s">
        <v>375</v>
      </c>
      <c r="D172" s="168" t="s">
        <v>376</v>
      </c>
      <c r="E172" s="168" t="s">
        <v>134</v>
      </c>
      <c r="F172" s="169">
        <v>4</v>
      </c>
      <c r="G172" s="170"/>
      <c r="H172" s="170"/>
      <c r="I172" s="170">
        <f t="shared" si="25"/>
        <v>0</v>
      </c>
      <c r="J172" s="168">
        <f t="shared" si="26"/>
        <v>1413.2</v>
      </c>
      <c r="K172" s="1">
        <f t="shared" si="27"/>
        <v>0</v>
      </c>
      <c r="L172" s="1">
        <f t="shared" si="28"/>
        <v>0</v>
      </c>
      <c r="M172" s="1"/>
      <c r="N172" s="1">
        <v>353.3</v>
      </c>
      <c r="O172" s="1"/>
      <c r="P172" s="160"/>
      <c r="Q172" s="173"/>
      <c r="R172" s="173"/>
      <c r="S172" s="149"/>
      <c r="V172" s="174"/>
      <c r="Z172">
        <v>0</v>
      </c>
    </row>
    <row r="173" spans="1:26" ht="24.95" customHeight="1" x14ac:dyDescent="0.25">
      <c r="A173" s="171"/>
      <c r="B173" s="168" t="s">
        <v>145</v>
      </c>
      <c r="C173" s="172" t="s">
        <v>377</v>
      </c>
      <c r="D173" s="168" t="s">
        <v>378</v>
      </c>
      <c r="E173" s="168" t="s">
        <v>134</v>
      </c>
      <c r="F173" s="169">
        <v>1</v>
      </c>
      <c r="G173" s="170"/>
      <c r="H173" s="170"/>
      <c r="I173" s="170">
        <f t="shared" si="25"/>
        <v>0</v>
      </c>
      <c r="J173" s="168">
        <f t="shared" si="26"/>
        <v>360.7</v>
      </c>
      <c r="K173" s="1">
        <f t="shared" si="27"/>
        <v>0</v>
      </c>
      <c r="L173" s="1">
        <f t="shared" si="28"/>
        <v>0</v>
      </c>
      <c r="M173" s="1"/>
      <c r="N173" s="1">
        <v>360.7</v>
      </c>
      <c r="O173" s="1"/>
      <c r="P173" s="160"/>
      <c r="Q173" s="173"/>
      <c r="R173" s="173"/>
      <c r="S173" s="149"/>
      <c r="V173" s="174"/>
      <c r="Z173">
        <v>0</v>
      </c>
    </row>
    <row r="174" spans="1:26" x14ac:dyDescent="0.25">
      <c r="A174" s="149"/>
      <c r="B174" s="149"/>
      <c r="C174" s="149"/>
      <c r="D174" s="149" t="s">
        <v>84</v>
      </c>
      <c r="E174" s="149"/>
      <c r="F174" s="167"/>
      <c r="G174" s="152"/>
      <c r="H174" s="152">
        <f>ROUND((SUM(M155:M173))/1,2)</f>
        <v>0</v>
      </c>
      <c r="I174" s="152">
        <f>ROUND((SUM(I155:I173))/1,2)</f>
        <v>0</v>
      </c>
      <c r="J174" s="149"/>
      <c r="K174" s="149"/>
      <c r="L174" s="149">
        <f>ROUND((SUM(L155:L173))/1,2)</f>
        <v>0</v>
      </c>
      <c r="M174" s="149">
        <f>ROUND((SUM(M155:M173))/1,2)</f>
        <v>0</v>
      </c>
      <c r="N174" s="149"/>
      <c r="O174" s="149"/>
      <c r="P174" s="175">
        <f>ROUND((SUM(P155:P173))/1,2)</f>
        <v>0</v>
      </c>
      <c r="Q174" s="146"/>
      <c r="R174" s="146"/>
      <c r="S174" s="175">
        <f>ROUND((SUM(S155:S173))/1,2)</f>
        <v>0.02</v>
      </c>
      <c r="T174" s="146"/>
      <c r="U174" s="146"/>
      <c r="V174" s="146"/>
      <c r="W174" s="146"/>
      <c r="X174" s="146"/>
      <c r="Y174" s="146"/>
      <c r="Z174" s="146"/>
    </row>
    <row r="175" spans="1:26" x14ac:dyDescent="0.25">
      <c r="A175" s="1"/>
      <c r="B175" s="1"/>
      <c r="C175" s="1"/>
      <c r="D175" s="1"/>
      <c r="E175" s="1"/>
      <c r="F175" s="160"/>
      <c r="G175" s="142"/>
      <c r="H175" s="142"/>
      <c r="I175" s="142"/>
      <c r="J175" s="1"/>
      <c r="K175" s="1"/>
      <c r="L175" s="1"/>
      <c r="M175" s="1"/>
      <c r="N175" s="1"/>
      <c r="O175" s="1"/>
      <c r="P175" s="1"/>
      <c r="S175" s="1"/>
    </row>
    <row r="176" spans="1:26" x14ac:dyDescent="0.25">
      <c r="A176" s="149"/>
      <c r="B176" s="149"/>
      <c r="C176" s="149"/>
      <c r="D176" s="149" t="s">
        <v>85</v>
      </c>
      <c r="E176" s="149"/>
      <c r="F176" s="167"/>
      <c r="G176" s="150"/>
      <c r="H176" s="150"/>
      <c r="I176" s="150"/>
      <c r="J176" s="149"/>
      <c r="K176" s="149"/>
      <c r="L176" s="149"/>
      <c r="M176" s="149"/>
      <c r="N176" s="149"/>
      <c r="O176" s="149"/>
      <c r="P176" s="149"/>
      <c r="Q176" s="146"/>
      <c r="R176" s="146"/>
      <c r="S176" s="149"/>
      <c r="T176" s="146"/>
      <c r="U176" s="146"/>
      <c r="V176" s="146"/>
      <c r="W176" s="146"/>
      <c r="X176" s="146"/>
      <c r="Y176" s="146"/>
      <c r="Z176" s="146"/>
    </row>
    <row r="177" spans="1:26" ht="24.95" customHeight="1" x14ac:dyDescent="0.25">
      <c r="A177" s="171"/>
      <c r="B177" s="168" t="s">
        <v>379</v>
      </c>
      <c r="C177" s="172" t="s">
        <v>380</v>
      </c>
      <c r="D177" s="168" t="s">
        <v>381</v>
      </c>
      <c r="E177" s="168" t="s">
        <v>382</v>
      </c>
      <c r="F177" s="169">
        <v>460.75</v>
      </c>
      <c r="G177" s="170"/>
      <c r="H177" s="170"/>
      <c r="I177" s="170">
        <f>ROUND(F177*(G177+H177),2)</f>
        <v>0</v>
      </c>
      <c r="J177" s="168">
        <f>ROUND(F177*(N177),2)</f>
        <v>806.31</v>
      </c>
      <c r="K177" s="1">
        <f>ROUND(F177*(O177),2)</f>
        <v>0</v>
      </c>
      <c r="L177" s="1">
        <f>ROUND(F177*(G177),2)</f>
        <v>0</v>
      </c>
      <c r="M177" s="1"/>
      <c r="N177" s="1">
        <v>1.75</v>
      </c>
      <c r="O177" s="1"/>
      <c r="P177" s="167">
        <v>6.0000000000000002E-5</v>
      </c>
      <c r="Q177" s="173"/>
      <c r="R177" s="173">
        <v>6.0000000000000002E-5</v>
      </c>
      <c r="S177" s="149">
        <f>ROUND(F177*(R177),3)</f>
        <v>2.8000000000000001E-2</v>
      </c>
      <c r="V177" s="174"/>
      <c r="Z177">
        <v>0</v>
      </c>
    </row>
    <row r="178" spans="1:26" ht="24.95" customHeight="1" x14ac:dyDescent="0.25">
      <c r="A178" s="171"/>
      <c r="B178" s="168" t="s">
        <v>379</v>
      </c>
      <c r="C178" s="172" t="s">
        <v>383</v>
      </c>
      <c r="D178" s="168" t="s">
        <v>384</v>
      </c>
      <c r="E178" s="168" t="s">
        <v>120</v>
      </c>
      <c r="F178" s="169">
        <v>3.7639999999999998</v>
      </c>
      <c r="G178" s="170"/>
      <c r="H178" s="170"/>
      <c r="I178" s="170">
        <f>ROUND(F178*(G178+H178),2)</f>
        <v>0</v>
      </c>
      <c r="J178" s="168">
        <f>ROUND(F178*(N178),2)</f>
        <v>155.41999999999999</v>
      </c>
      <c r="K178" s="1">
        <f>ROUND(F178*(O178),2)</f>
        <v>0</v>
      </c>
      <c r="L178" s="1">
        <f>ROUND(F178*(G178),2)</f>
        <v>0</v>
      </c>
      <c r="M178" s="1"/>
      <c r="N178" s="1">
        <v>41.29</v>
      </c>
      <c r="O178" s="1"/>
      <c r="P178" s="160"/>
      <c r="Q178" s="173"/>
      <c r="R178" s="173"/>
      <c r="S178" s="149"/>
      <c r="V178" s="174"/>
      <c r="Z178">
        <v>0</v>
      </c>
    </row>
    <row r="179" spans="1:26" ht="24.95" customHeight="1" x14ac:dyDescent="0.25">
      <c r="A179" s="171"/>
      <c r="B179" s="168" t="s">
        <v>385</v>
      </c>
      <c r="C179" s="172" t="s">
        <v>386</v>
      </c>
      <c r="D179" s="168" t="s">
        <v>387</v>
      </c>
      <c r="E179" s="168" t="s">
        <v>124</v>
      </c>
      <c r="F179" s="169">
        <v>722.22699999999998</v>
      </c>
      <c r="G179" s="170"/>
      <c r="H179" s="170"/>
      <c r="I179" s="170">
        <f>ROUND(F179*(G179+H179),2)</f>
        <v>0</v>
      </c>
      <c r="J179" s="168">
        <f>ROUND(F179*(N179),2)</f>
        <v>2383.35</v>
      </c>
      <c r="K179" s="1">
        <f>ROUND(F179*(O179),2)</f>
        <v>0</v>
      </c>
      <c r="L179" s="1">
        <f>ROUND(F179*(G179),2)</f>
        <v>0</v>
      </c>
      <c r="M179" s="1"/>
      <c r="N179" s="1">
        <v>3.3</v>
      </c>
      <c r="O179" s="1"/>
      <c r="P179" s="160"/>
      <c r="Q179" s="173"/>
      <c r="R179" s="173"/>
      <c r="S179" s="149"/>
      <c r="V179" s="174"/>
      <c r="Z179">
        <v>0</v>
      </c>
    </row>
    <row r="180" spans="1:26" ht="24.95" customHeight="1" x14ac:dyDescent="0.25">
      <c r="A180" s="171"/>
      <c r="B180" s="168" t="s">
        <v>388</v>
      </c>
      <c r="C180" s="172" t="s">
        <v>389</v>
      </c>
      <c r="D180" s="168" t="s">
        <v>390</v>
      </c>
      <c r="E180" s="168" t="s">
        <v>382</v>
      </c>
      <c r="F180" s="169">
        <v>460.75</v>
      </c>
      <c r="G180" s="170"/>
      <c r="H180" s="170"/>
      <c r="I180" s="170">
        <f>ROUND(F180*(G180+H180),2)</f>
        <v>0</v>
      </c>
      <c r="J180" s="168">
        <f>ROUND(F180*(N180),2)</f>
        <v>1612.63</v>
      </c>
      <c r="K180" s="1">
        <f>ROUND(F180*(O180),2)</f>
        <v>0</v>
      </c>
      <c r="L180" s="1"/>
      <c r="M180" s="1">
        <f>ROUND(F180*(G180),2)</f>
        <v>0</v>
      </c>
      <c r="N180" s="1">
        <v>3.5</v>
      </c>
      <c r="O180" s="1"/>
      <c r="P180" s="167">
        <v>6.2700000000000004E-3</v>
      </c>
      <c r="Q180" s="173"/>
      <c r="R180" s="173">
        <v>6.2700000000000004E-3</v>
      </c>
      <c r="S180" s="149">
        <f>ROUND(F180*(R180),3)</f>
        <v>2.8889999999999998</v>
      </c>
      <c r="V180" s="174"/>
      <c r="Z180">
        <v>0</v>
      </c>
    </row>
    <row r="181" spans="1:26" x14ac:dyDescent="0.25">
      <c r="A181" s="149"/>
      <c r="B181" s="149"/>
      <c r="C181" s="149"/>
      <c r="D181" s="149" t="s">
        <v>85</v>
      </c>
      <c r="E181" s="149"/>
      <c r="F181" s="167"/>
      <c r="G181" s="152"/>
      <c r="H181" s="152">
        <f>ROUND((SUM(M176:M180))/1,2)</f>
        <v>0</v>
      </c>
      <c r="I181" s="152">
        <f>ROUND((SUM(I176:I180))/1,2)</f>
        <v>0</v>
      </c>
      <c r="J181" s="149"/>
      <c r="K181" s="149"/>
      <c r="L181" s="149">
        <f>ROUND((SUM(L176:L180))/1,2)</f>
        <v>0</v>
      </c>
      <c r="M181" s="149">
        <f>ROUND((SUM(M176:M180))/1,2)</f>
        <v>0</v>
      </c>
      <c r="N181" s="149"/>
      <c r="O181" s="149"/>
      <c r="P181" s="175">
        <f>ROUND((SUM(P176:P180))/1,2)</f>
        <v>0.01</v>
      </c>
      <c r="Q181" s="146"/>
      <c r="R181" s="146"/>
      <c r="S181" s="175">
        <f>ROUND((SUM(S176:S180))/1,2)</f>
        <v>2.92</v>
      </c>
      <c r="T181" s="146"/>
      <c r="U181" s="146"/>
      <c r="V181" s="146"/>
      <c r="W181" s="146"/>
      <c r="X181" s="146"/>
      <c r="Y181" s="146"/>
      <c r="Z181" s="146"/>
    </row>
    <row r="182" spans="1:26" x14ac:dyDescent="0.25">
      <c r="A182" s="1"/>
      <c r="B182" s="1"/>
      <c r="C182" s="1"/>
      <c r="D182" s="1"/>
      <c r="E182" s="1"/>
      <c r="F182" s="160"/>
      <c r="G182" s="142"/>
      <c r="H182" s="142"/>
      <c r="I182" s="142"/>
      <c r="J182" s="1"/>
      <c r="K182" s="1"/>
      <c r="L182" s="1"/>
      <c r="M182" s="1"/>
      <c r="N182" s="1"/>
      <c r="O182" s="1"/>
      <c r="P182" s="1"/>
      <c r="S182" s="1"/>
    </row>
    <row r="183" spans="1:26" x14ac:dyDescent="0.25">
      <c r="A183" s="149"/>
      <c r="B183" s="149"/>
      <c r="C183" s="149"/>
      <c r="D183" s="149" t="s">
        <v>86</v>
      </c>
      <c r="E183" s="149"/>
      <c r="F183" s="167"/>
      <c r="G183" s="150"/>
      <c r="H183" s="150"/>
      <c r="I183" s="150"/>
      <c r="J183" s="149"/>
      <c r="K183" s="149"/>
      <c r="L183" s="149"/>
      <c r="M183" s="149"/>
      <c r="N183" s="149"/>
      <c r="O183" s="149"/>
      <c r="P183" s="149"/>
      <c r="Q183" s="146"/>
      <c r="R183" s="146"/>
      <c r="S183" s="149"/>
      <c r="T183" s="146"/>
      <c r="U183" s="146"/>
      <c r="V183" s="146"/>
      <c r="W183" s="146"/>
      <c r="X183" s="146"/>
      <c r="Y183" s="146"/>
      <c r="Z183" s="146"/>
    </row>
    <row r="184" spans="1:26" ht="24.95" customHeight="1" x14ac:dyDescent="0.25">
      <c r="A184" s="171"/>
      <c r="B184" s="168" t="s">
        <v>391</v>
      </c>
      <c r="C184" s="172" t="s">
        <v>392</v>
      </c>
      <c r="D184" s="168" t="s">
        <v>393</v>
      </c>
      <c r="E184" s="168" t="s">
        <v>124</v>
      </c>
      <c r="F184" s="169">
        <v>128.24</v>
      </c>
      <c r="G184" s="170"/>
      <c r="H184" s="170"/>
      <c r="I184" s="170">
        <f>ROUND(F184*(G184+H184),2)</f>
        <v>0</v>
      </c>
      <c r="J184" s="168">
        <f>ROUND(F184*(N184),2)</f>
        <v>2153.15</v>
      </c>
      <c r="K184" s="1">
        <f>ROUND(F184*(O184),2)</f>
        <v>0</v>
      </c>
      <c r="L184" s="1">
        <f>ROUND(F184*(G184),2)</f>
        <v>0</v>
      </c>
      <c r="M184" s="1"/>
      <c r="N184" s="1">
        <v>16.79</v>
      </c>
      <c r="O184" s="1"/>
      <c r="P184" s="167">
        <v>4.2950000000000002E-2</v>
      </c>
      <c r="Q184" s="173"/>
      <c r="R184" s="173">
        <v>4.2950000000000002E-2</v>
      </c>
      <c r="S184" s="149">
        <f>ROUND(F184*(R184),3)</f>
        <v>5.508</v>
      </c>
      <c r="V184" s="174"/>
      <c r="Z184">
        <v>0</v>
      </c>
    </row>
    <row r="185" spans="1:26" ht="24.95" customHeight="1" x14ac:dyDescent="0.25">
      <c r="A185" s="171"/>
      <c r="B185" s="168" t="s">
        <v>391</v>
      </c>
      <c r="C185" s="172" t="s">
        <v>394</v>
      </c>
      <c r="D185" s="168" t="s">
        <v>395</v>
      </c>
      <c r="E185" s="168" t="s">
        <v>120</v>
      </c>
      <c r="F185" s="169">
        <v>10.035</v>
      </c>
      <c r="G185" s="170"/>
      <c r="H185" s="170"/>
      <c r="I185" s="170">
        <f>ROUND(F185*(G185+H185),2)</f>
        <v>0</v>
      </c>
      <c r="J185" s="168">
        <f>ROUND(F185*(N185),2)</f>
        <v>201.3</v>
      </c>
      <c r="K185" s="1">
        <f>ROUND(F185*(O185),2)</f>
        <v>0</v>
      </c>
      <c r="L185" s="1">
        <f>ROUND(F185*(G185),2)</f>
        <v>0</v>
      </c>
      <c r="M185" s="1"/>
      <c r="N185" s="1">
        <v>20.059999999999999</v>
      </c>
      <c r="O185" s="1"/>
      <c r="P185" s="160"/>
      <c r="Q185" s="173"/>
      <c r="R185" s="173"/>
      <c r="S185" s="149"/>
      <c r="V185" s="174"/>
      <c r="Z185">
        <v>0</v>
      </c>
    </row>
    <row r="186" spans="1:26" ht="24.95" customHeight="1" x14ac:dyDescent="0.25">
      <c r="A186" s="171"/>
      <c r="B186" s="168" t="s">
        <v>142</v>
      </c>
      <c r="C186" s="172" t="s">
        <v>396</v>
      </c>
      <c r="D186" s="168" t="s">
        <v>397</v>
      </c>
      <c r="E186" s="168" t="s">
        <v>200</v>
      </c>
      <c r="F186" s="169">
        <v>137.19999999999999</v>
      </c>
      <c r="G186" s="170"/>
      <c r="H186" s="170"/>
      <c r="I186" s="170">
        <f>ROUND(F186*(G186+H186),2)</f>
        <v>0</v>
      </c>
      <c r="J186" s="168">
        <f>ROUND(F186*(N186),2)</f>
        <v>504.9</v>
      </c>
      <c r="K186" s="1">
        <f>ROUND(F186*(O186),2)</f>
        <v>0</v>
      </c>
      <c r="L186" s="1">
        <f>ROUND(F186*(G186),2)</f>
        <v>0</v>
      </c>
      <c r="M186" s="1"/>
      <c r="N186" s="1">
        <v>3.68</v>
      </c>
      <c r="O186" s="1"/>
      <c r="P186" s="160"/>
      <c r="Q186" s="173"/>
      <c r="R186" s="173"/>
      <c r="S186" s="149"/>
      <c r="V186" s="174"/>
      <c r="Z186">
        <v>0</v>
      </c>
    </row>
    <row r="187" spans="1:26" ht="24.95" customHeight="1" x14ac:dyDescent="0.25">
      <c r="A187" s="171"/>
      <c r="B187" s="168" t="s">
        <v>145</v>
      </c>
      <c r="C187" s="172" t="s">
        <v>398</v>
      </c>
      <c r="D187" s="168" t="s">
        <v>399</v>
      </c>
      <c r="E187" s="168" t="s">
        <v>124</v>
      </c>
      <c r="F187" s="169">
        <v>136.47200000000001</v>
      </c>
      <c r="G187" s="170"/>
      <c r="H187" s="170"/>
      <c r="I187" s="170">
        <f>ROUND(F187*(G187+H187),2)</f>
        <v>0</v>
      </c>
      <c r="J187" s="168">
        <f>ROUND(F187*(N187),2)</f>
        <v>2644.83</v>
      </c>
      <c r="K187" s="1">
        <f>ROUND(F187*(O187),2)</f>
        <v>0</v>
      </c>
      <c r="L187" s="1">
        <f>ROUND(F187*(G187),2)</f>
        <v>0</v>
      </c>
      <c r="M187" s="1"/>
      <c r="N187" s="1">
        <v>19.38</v>
      </c>
      <c r="O187" s="1"/>
      <c r="P187" s="160"/>
      <c r="Q187" s="173"/>
      <c r="R187" s="173"/>
      <c r="S187" s="149"/>
      <c r="V187" s="174"/>
      <c r="Z187">
        <v>0</v>
      </c>
    </row>
    <row r="188" spans="1:26" x14ac:dyDescent="0.25">
      <c r="A188" s="149"/>
      <c r="B188" s="149"/>
      <c r="C188" s="149"/>
      <c r="D188" s="149" t="s">
        <v>86</v>
      </c>
      <c r="E188" s="149"/>
      <c r="F188" s="167"/>
      <c r="G188" s="152"/>
      <c r="H188" s="152">
        <f>ROUND((SUM(M183:M187))/1,2)</f>
        <v>0</v>
      </c>
      <c r="I188" s="152">
        <f>ROUND((SUM(I183:I187))/1,2)</f>
        <v>0</v>
      </c>
      <c r="J188" s="149"/>
      <c r="K188" s="149"/>
      <c r="L188" s="149">
        <f>ROUND((SUM(L183:L187))/1,2)</f>
        <v>0</v>
      </c>
      <c r="M188" s="149">
        <f>ROUND((SUM(M183:M187))/1,2)</f>
        <v>0</v>
      </c>
      <c r="N188" s="149"/>
      <c r="O188" s="149"/>
      <c r="P188" s="175">
        <f>ROUND((SUM(P183:P187))/1,2)</f>
        <v>0.04</v>
      </c>
      <c r="Q188" s="146"/>
      <c r="R188" s="146"/>
      <c r="S188" s="175">
        <f>ROUND((SUM(S183:S187))/1,2)</f>
        <v>5.51</v>
      </c>
      <c r="T188" s="146"/>
      <c r="U188" s="146"/>
      <c r="V188" s="146"/>
      <c r="W188" s="146"/>
      <c r="X188" s="146"/>
      <c r="Y188" s="146"/>
      <c r="Z188" s="146"/>
    </row>
    <row r="189" spans="1:26" x14ac:dyDescent="0.25">
      <c r="A189" s="1"/>
      <c r="B189" s="1"/>
      <c r="C189" s="1"/>
      <c r="D189" s="1"/>
      <c r="E189" s="1"/>
      <c r="F189" s="160"/>
      <c r="G189" s="142"/>
      <c r="H189" s="142"/>
      <c r="I189" s="142"/>
      <c r="J189" s="1"/>
      <c r="K189" s="1"/>
      <c r="L189" s="1"/>
      <c r="M189" s="1"/>
      <c r="N189" s="1"/>
      <c r="O189" s="1"/>
      <c r="P189" s="1"/>
      <c r="S189" s="1"/>
    </row>
    <row r="190" spans="1:26" x14ac:dyDescent="0.25">
      <c r="A190" s="149"/>
      <c r="B190" s="149"/>
      <c r="C190" s="149"/>
      <c r="D190" s="149" t="s">
        <v>87</v>
      </c>
      <c r="E190" s="149"/>
      <c r="F190" s="167"/>
      <c r="G190" s="150"/>
      <c r="H190" s="150"/>
      <c r="I190" s="150"/>
      <c r="J190" s="149"/>
      <c r="K190" s="149"/>
      <c r="L190" s="149"/>
      <c r="M190" s="149"/>
      <c r="N190" s="149"/>
      <c r="O190" s="149"/>
      <c r="P190" s="149"/>
      <c r="Q190" s="146"/>
      <c r="R190" s="146"/>
      <c r="S190" s="149"/>
      <c r="T190" s="146"/>
      <c r="U190" s="146"/>
      <c r="V190" s="146"/>
      <c r="W190" s="146"/>
      <c r="X190" s="146"/>
      <c r="Y190" s="146"/>
      <c r="Z190" s="146"/>
    </row>
    <row r="191" spans="1:26" ht="24.95" customHeight="1" x14ac:dyDescent="0.25">
      <c r="A191" s="171"/>
      <c r="B191" s="168" t="s">
        <v>400</v>
      </c>
      <c r="C191" s="172" t="s">
        <v>401</v>
      </c>
      <c r="D191" s="168" t="s">
        <v>402</v>
      </c>
      <c r="E191" s="168" t="s">
        <v>200</v>
      </c>
      <c r="F191" s="169">
        <v>108.58</v>
      </c>
      <c r="G191" s="170"/>
      <c r="H191" s="170"/>
      <c r="I191" s="170">
        <f>ROUND(F191*(G191+H191),2)</f>
        <v>0</v>
      </c>
      <c r="J191" s="168">
        <f>ROUND(F191*(N191),2)</f>
        <v>813.26</v>
      </c>
      <c r="K191" s="1">
        <f>ROUND(F191*(O191),2)</f>
        <v>0</v>
      </c>
      <c r="L191" s="1">
        <f>ROUND(F191*(G191),2)</f>
        <v>0</v>
      </c>
      <c r="M191" s="1"/>
      <c r="N191" s="1">
        <v>7.49</v>
      </c>
      <c r="O191" s="1"/>
      <c r="P191" s="167">
        <v>1.401E-2</v>
      </c>
      <c r="Q191" s="173"/>
      <c r="R191" s="173">
        <v>1.401E-2</v>
      </c>
      <c r="S191" s="149">
        <f>ROUND(F191*(R191),3)</f>
        <v>1.5209999999999999</v>
      </c>
      <c r="V191" s="174"/>
      <c r="Z191">
        <v>0</v>
      </c>
    </row>
    <row r="192" spans="1:26" ht="24.95" customHeight="1" x14ac:dyDescent="0.25">
      <c r="A192" s="171"/>
      <c r="B192" s="168" t="s">
        <v>400</v>
      </c>
      <c r="C192" s="172" t="s">
        <v>403</v>
      </c>
      <c r="D192" s="168" t="s">
        <v>404</v>
      </c>
      <c r="E192" s="168" t="s">
        <v>120</v>
      </c>
      <c r="F192" s="169">
        <v>2.0009999999999999</v>
      </c>
      <c r="G192" s="170"/>
      <c r="H192" s="170"/>
      <c r="I192" s="170">
        <f>ROUND(F192*(G192+H192),2)</f>
        <v>0</v>
      </c>
      <c r="J192" s="168">
        <f>ROUND(F192*(N192),2)</f>
        <v>42.02</v>
      </c>
      <c r="K192" s="1">
        <f>ROUND(F192*(O192),2)</f>
        <v>0</v>
      </c>
      <c r="L192" s="1">
        <f>ROUND(F192*(G192),2)</f>
        <v>0</v>
      </c>
      <c r="M192" s="1"/>
      <c r="N192" s="1">
        <v>21</v>
      </c>
      <c r="O192" s="1"/>
      <c r="P192" s="160"/>
      <c r="Q192" s="173"/>
      <c r="R192" s="173"/>
      <c r="S192" s="149"/>
      <c r="V192" s="174"/>
      <c r="Z192">
        <v>0</v>
      </c>
    </row>
    <row r="193" spans="1:26" ht="24.95" customHeight="1" x14ac:dyDescent="0.25">
      <c r="A193" s="171"/>
      <c r="B193" s="168" t="s">
        <v>145</v>
      </c>
      <c r="C193" s="172" t="s">
        <v>405</v>
      </c>
      <c r="D193" s="168" t="s">
        <v>406</v>
      </c>
      <c r="E193" s="168" t="s">
        <v>124</v>
      </c>
      <c r="F193" s="169">
        <v>16.286999999999999</v>
      </c>
      <c r="G193" s="170"/>
      <c r="H193" s="170"/>
      <c r="I193" s="170">
        <f>ROUND(F193*(G193+H193),2)</f>
        <v>0</v>
      </c>
      <c r="J193" s="168">
        <f>ROUND(F193*(N193),2)</f>
        <v>419.23</v>
      </c>
      <c r="K193" s="1">
        <f>ROUND(F193*(O193),2)</f>
        <v>0</v>
      </c>
      <c r="L193" s="1">
        <f>ROUND(F193*(G193),2)</f>
        <v>0</v>
      </c>
      <c r="M193" s="1"/>
      <c r="N193" s="1">
        <v>25.74</v>
      </c>
      <c r="O193" s="1"/>
      <c r="P193" s="160"/>
      <c r="Q193" s="173"/>
      <c r="R193" s="173"/>
      <c r="S193" s="149"/>
      <c r="V193" s="174"/>
      <c r="Z193">
        <v>0</v>
      </c>
    </row>
    <row r="194" spans="1:26" x14ac:dyDescent="0.25">
      <c r="A194" s="149"/>
      <c r="B194" s="149"/>
      <c r="C194" s="149"/>
      <c r="D194" s="149" t="s">
        <v>87</v>
      </c>
      <c r="E194" s="149"/>
      <c r="F194" s="167"/>
      <c r="G194" s="152"/>
      <c r="H194" s="152">
        <f>ROUND((SUM(M190:M193))/1,2)</f>
        <v>0</v>
      </c>
      <c r="I194" s="152">
        <f>ROUND((SUM(I190:I193))/1,2)</f>
        <v>0</v>
      </c>
      <c r="J194" s="149"/>
      <c r="K194" s="149"/>
      <c r="L194" s="149">
        <f>ROUND((SUM(L190:L193))/1,2)</f>
        <v>0</v>
      </c>
      <c r="M194" s="149">
        <f>ROUND((SUM(M190:M193))/1,2)</f>
        <v>0</v>
      </c>
      <c r="N194" s="149"/>
      <c r="O194" s="149"/>
      <c r="P194" s="175">
        <f>ROUND((SUM(P190:P193))/1,2)</f>
        <v>0.01</v>
      </c>
      <c r="Q194" s="146"/>
      <c r="R194" s="146"/>
      <c r="S194" s="175">
        <f>ROUND((SUM(S190:S193))/1,2)</f>
        <v>1.52</v>
      </c>
      <c r="T194" s="146"/>
      <c r="U194" s="146"/>
      <c r="V194" s="146"/>
      <c r="W194" s="146"/>
      <c r="X194" s="146"/>
      <c r="Y194" s="146"/>
      <c r="Z194" s="146"/>
    </row>
    <row r="195" spans="1:26" x14ac:dyDescent="0.25">
      <c r="A195" s="1"/>
      <c r="B195" s="1"/>
      <c r="C195" s="1"/>
      <c r="D195" s="1"/>
      <c r="E195" s="1"/>
      <c r="F195" s="160"/>
      <c r="G195" s="142"/>
      <c r="H195" s="142"/>
      <c r="I195" s="142"/>
      <c r="J195" s="1"/>
      <c r="K195" s="1"/>
      <c r="L195" s="1"/>
      <c r="M195" s="1"/>
      <c r="N195" s="1"/>
      <c r="O195" s="1"/>
      <c r="P195" s="1"/>
      <c r="S195" s="1"/>
    </row>
    <row r="196" spans="1:26" x14ac:dyDescent="0.25">
      <c r="A196" s="149"/>
      <c r="B196" s="149"/>
      <c r="C196" s="149"/>
      <c r="D196" s="149" t="s">
        <v>88</v>
      </c>
      <c r="E196" s="149"/>
      <c r="F196" s="167"/>
      <c r="G196" s="150"/>
      <c r="H196" s="150"/>
      <c r="I196" s="150"/>
      <c r="J196" s="149"/>
      <c r="K196" s="149"/>
      <c r="L196" s="149"/>
      <c r="M196" s="149"/>
      <c r="N196" s="149"/>
      <c r="O196" s="149"/>
      <c r="P196" s="149"/>
      <c r="Q196" s="146"/>
      <c r="R196" s="146"/>
      <c r="S196" s="149"/>
      <c r="T196" s="146"/>
      <c r="U196" s="146"/>
      <c r="V196" s="146"/>
      <c r="W196" s="146"/>
      <c r="X196" s="146"/>
      <c r="Y196" s="146"/>
      <c r="Z196" s="146"/>
    </row>
    <row r="197" spans="1:26" ht="24.95" customHeight="1" x14ac:dyDescent="0.25">
      <c r="A197" s="171"/>
      <c r="B197" s="168" t="s">
        <v>407</v>
      </c>
      <c r="C197" s="172" t="s">
        <v>408</v>
      </c>
      <c r="D197" s="168" t="s">
        <v>409</v>
      </c>
      <c r="E197" s="168" t="s">
        <v>124</v>
      </c>
      <c r="F197" s="169">
        <v>43.3</v>
      </c>
      <c r="G197" s="170"/>
      <c r="H197" s="170"/>
      <c r="I197" s="170">
        <f>ROUND(F197*(G197+H197),2)</f>
        <v>0</v>
      </c>
      <c r="J197" s="168">
        <f>ROUND(F197*(N197),2)</f>
        <v>1263.93</v>
      </c>
      <c r="K197" s="1">
        <f>ROUND(F197*(O197),2)</f>
        <v>0</v>
      </c>
      <c r="L197" s="1">
        <f>ROUND(F197*(G197),2)</f>
        <v>0</v>
      </c>
      <c r="M197" s="1"/>
      <c r="N197" s="1">
        <v>29.19</v>
      </c>
      <c r="O197" s="1"/>
      <c r="P197" s="167">
        <v>4.1110000000000001E-2</v>
      </c>
      <c r="Q197" s="173"/>
      <c r="R197" s="173">
        <v>4.1110000000000001E-2</v>
      </c>
      <c r="S197" s="149">
        <f>ROUND(F197*(R197),3)</f>
        <v>1.78</v>
      </c>
      <c r="V197" s="174"/>
      <c r="Z197">
        <v>0</v>
      </c>
    </row>
    <row r="198" spans="1:26" ht="24.95" customHeight="1" x14ac:dyDescent="0.25">
      <c r="A198" s="171"/>
      <c r="B198" s="168" t="s">
        <v>407</v>
      </c>
      <c r="C198" s="172" t="s">
        <v>410</v>
      </c>
      <c r="D198" s="168" t="s">
        <v>411</v>
      </c>
      <c r="E198" s="168" t="s">
        <v>120</v>
      </c>
      <c r="F198" s="169">
        <v>2.7629999999999999</v>
      </c>
      <c r="G198" s="170"/>
      <c r="H198" s="170"/>
      <c r="I198" s="170">
        <f>ROUND(F198*(G198+H198),2)</f>
        <v>0</v>
      </c>
      <c r="J198" s="168">
        <f>ROUND(F198*(N198),2)</f>
        <v>55.43</v>
      </c>
      <c r="K198" s="1">
        <f>ROUND(F198*(O198),2)</f>
        <v>0</v>
      </c>
      <c r="L198" s="1">
        <f>ROUND(F198*(G198),2)</f>
        <v>0</v>
      </c>
      <c r="M198" s="1"/>
      <c r="N198" s="1">
        <v>20.059999999999999</v>
      </c>
      <c r="O198" s="1"/>
      <c r="P198" s="160"/>
      <c r="Q198" s="173"/>
      <c r="R198" s="173"/>
      <c r="S198" s="149"/>
      <c r="V198" s="174"/>
      <c r="Z198">
        <v>0</v>
      </c>
    </row>
    <row r="199" spans="1:26" ht="24.95" customHeight="1" x14ac:dyDescent="0.25">
      <c r="A199" s="171"/>
      <c r="B199" s="168" t="s">
        <v>145</v>
      </c>
      <c r="C199" s="172" t="s">
        <v>412</v>
      </c>
      <c r="D199" s="168" t="s">
        <v>413</v>
      </c>
      <c r="E199" s="168" t="s">
        <v>124</v>
      </c>
      <c r="F199" s="169">
        <v>46.764000000000003</v>
      </c>
      <c r="G199" s="170"/>
      <c r="H199" s="170"/>
      <c r="I199" s="170">
        <f>ROUND(F199*(G199+H199),2)</f>
        <v>0</v>
      </c>
      <c r="J199" s="168">
        <f>ROUND(F199*(N199),2)</f>
        <v>905.35</v>
      </c>
      <c r="K199" s="1">
        <f>ROUND(F199*(O199),2)</f>
        <v>0</v>
      </c>
      <c r="L199" s="1">
        <f>ROUND(F199*(G199),2)</f>
        <v>0</v>
      </c>
      <c r="M199" s="1"/>
      <c r="N199" s="1">
        <v>19.36</v>
      </c>
      <c r="O199" s="1"/>
      <c r="P199" s="160"/>
      <c r="Q199" s="173"/>
      <c r="R199" s="173"/>
      <c r="S199" s="149"/>
      <c r="V199" s="174"/>
      <c r="Z199">
        <v>0</v>
      </c>
    </row>
    <row r="200" spans="1:26" x14ac:dyDescent="0.25">
      <c r="A200" s="149"/>
      <c r="B200" s="149"/>
      <c r="C200" s="149"/>
      <c r="D200" s="149" t="s">
        <v>88</v>
      </c>
      <c r="E200" s="149"/>
      <c r="F200" s="167"/>
      <c r="G200" s="152"/>
      <c r="H200" s="152">
        <f>ROUND((SUM(M196:M199))/1,2)</f>
        <v>0</v>
      </c>
      <c r="I200" s="152">
        <f>ROUND((SUM(I196:I199))/1,2)</f>
        <v>0</v>
      </c>
      <c r="J200" s="149"/>
      <c r="K200" s="149"/>
      <c r="L200" s="149">
        <f>ROUND((SUM(L196:L199))/1,2)</f>
        <v>0</v>
      </c>
      <c r="M200" s="149">
        <f>ROUND((SUM(M196:M199))/1,2)</f>
        <v>0</v>
      </c>
      <c r="N200" s="149"/>
      <c r="O200" s="149"/>
      <c r="P200" s="175">
        <f>ROUND((SUM(P196:P199))/1,2)</f>
        <v>0.04</v>
      </c>
      <c r="Q200" s="146"/>
      <c r="R200" s="146"/>
      <c r="S200" s="175">
        <f>ROUND((SUM(S196:S199))/1,2)</f>
        <v>1.78</v>
      </c>
      <c r="T200" s="146"/>
      <c r="U200" s="146"/>
      <c r="V200" s="146"/>
      <c r="W200" s="146"/>
      <c r="X200" s="146"/>
      <c r="Y200" s="146"/>
      <c r="Z200" s="146"/>
    </row>
    <row r="201" spans="1:26" x14ac:dyDescent="0.25">
      <c r="A201" s="1"/>
      <c r="B201" s="1"/>
      <c r="C201" s="1"/>
      <c r="D201" s="1"/>
      <c r="E201" s="1"/>
      <c r="F201" s="160"/>
      <c r="G201" s="142"/>
      <c r="H201" s="142"/>
      <c r="I201" s="142"/>
      <c r="J201" s="1"/>
      <c r="K201" s="1"/>
      <c r="L201" s="1"/>
      <c r="M201" s="1"/>
      <c r="N201" s="1"/>
      <c r="O201" s="1"/>
      <c r="P201" s="1"/>
      <c r="S201" s="1"/>
    </row>
    <row r="202" spans="1:26" x14ac:dyDescent="0.25">
      <c r="A202" s="149"/>
      <c r="B202" s="149"/>
      <c r="C202" s="149"/>
      <c r="D202" s="149" t="s">
        <v>89</v>
      </c>
      <c r="E202" s="149"/>
      <c r="F202" s="167"/>
      <c r="G202" s="150"/>
      <c r="H202" s="150"/>
      <c r="I202" s="150"/>
      <c r="J202" s="149"/>
      <c r="K202" s="149"/>
      <c r="L202" s="149"/>
      <c r="M202" s="149"/>
      <c r="N202" s="149"/>
      <c r="O202" s="149"/>
      <c r="P202" s="149"/>
      <c r="Q202" s="146"/>
      <c r="R202" s="146"/>
      <c r="S202" s="149"/>
      <c r="T202" s="146"/>
      <c r="U202" s="146"/>
      <c r="V202" s="146"/>
      <c r="W202" s="146"/>
      <c r="X202" s="146"/>
      <c r="Y202" s="146"/>
      <c r="Z202" s="146"/>
    </row>
    <row r="203" spans="1:26" ht="24.95" customHeight="1" x14ac:dyDescent="0.25">
      <c r="A203" s="171"/>
      <c r="B203" s="168" t="s">
        <v>414</v>
      </c>
      <c r="C203" s="172" t="s">
        <v>415</v>
      </c>
      <c r="D203" s="168" t="s">
        <v>416</v>
      </c>
      <c r="E203" s="168" t="s">
        <v>124</v>
      </c>
      <c r="F203" s="169">
        <v>390.197</v>
      </c>
      <c r="G203" s="170"/>
      <c r="H203" s="170"/>
      <c r="I203" s="170">
        <f>ROUND(F203*(G203+H203),2)</f>
        <v>0</v>
      </c>
      <c r="J203" s="168">
        <f>ROUND(F203*(N203),2)</f>
        <v>3074.75</v>
      </c>
      <c r="K203" s="1">
        <f>ROUND(F203*(O203),2)</f>
        <v>0</v>
      </c>
      <c r="L203" s="1">
        <f>ROUND(F203*(G203),2)</f>
        <v>0</v>
      </c>
      <c r="M203" s="1"/>
      <c r="N203" s="1">
        <v>7.88</v>
      </c>
      <c r="O203" s="1"/>
      <c r="P203" s="167">
        <v>2.8000000000000003E-4</v>
      </c>
      <c r="Q203" s="173"/>
      <c r="R203" s="173">
        <v>2.8000000000000003E-4</v>
      </c>
      <c r="S203" s="149">
        <f>ROUND(F203*(R203),3)</f>
        <v>0.109</v>
      </c>
      <c r="V203" s="174"/>
      <c r="Z203">
        <v>0</v>
      </c>
    </row>
    <row r="204" spans="1:26" ht="24.95" customHeight="1" x14ac:dyDescent="0.25">
      <c r="A204" s="171"/>
      <c r="B204" s="168" t="s">
        <v>414</v>
      </c>
      <c r="C204" s="172" t="s">
        <v>417</v>
      </c>
      <c r="D204" s="168" t="s">
        <v>418</v>
      </c>
      <c r="E204" s="168" t="s">
        <v>124</v>
      </c>
      <c r="F204" s="169">
        <v>390.197</v>
      </c>
      <c r="G204" s="170"/>
      <c r="H204" s="170"/>
      <c r="I204" s="170">
        <f>ROUND(F204*(G204+H204),2)</f>
        <v>0</v>
      </c>
      <c r="J204" s="168">
        <f>ROUND(F204*(N204),2)</f>
        <v>1092.55</v>
      </c>
      <c r="K204" s="1">
        <f>ROUND(F204*(O204),2)</f>
        <v>0</v>
      </c>
      <c r="L204" s="1">
        <f>ROUND(F204*(G204),2)</f>
        <v>0</v>
      </c>
      <c r="M204" s="1"/>
      <c r="N204" s="1">
        <v>2.8</v>
      </c>
      <c r="O204" s="1"/>
      <c r="P204" s="167">
        <v>7.9999999999999993E-5</v>
      </c>
      <c r="Q204" s="173"/>
      <c r="R204" s="173">
        <v>7.9999999999999993E-5</v>
      </c>
      <c r="S204" s="149">
        <f>ROUND(F204*(R204),3)</f>
        <v>3.1E-2</v>
      </c>
      <c r="V204" s="174"/>
      <c r="Z204">
        <v>0</v>
      </c>
    </row>
    <row r="205" spans="1:26" ht="24.95" customHeight="1" x14ac:dyDescent="0.25">
      <c r="A205" s="171"/>
      <c r="B205" s="168" t="s">
        <v>419</v>
      </c>
      <c r="C205" s="172" t="s">
        <v>420</v>
      </c>
      <c r="D205" s="168" t="s">
        <v>421</v>
      </c>
      <c r="E205" s="168" t="s">
        <v>124</v>
      </c>
      <c r="F205" s="169">
        <v>120.754</v>
      </c>
      <c r="G205" s="170"/>
      <c r="H205" s="170"/>
      <c r="I205" s="170">
        <f>ROUND(F205*(G205+H205),2)</f>
        <v>0</v>
      </c>
      <c r="J205" s="168">
        <f>ROUND(F205*(N205),2)</f>
        <v>739.01</v>
      </c>
      <c r="K205" s="1">
        <f>ROUND(F205*(O205),2)</f>
        <v>0</v>
      </c>
      <c r="L205" s="1">
        <f>ROUND(F205*(G205),2)</f>
        <v>0</v>
      </c>
      <c r="M205" s="1"/>
      <c r="N205" s="1">
        <v>6.12</v>
      </c>
      <c r="O205" s="1"/>
      <c r="P205" s="167">
        <v>2.3000000000000001E-4</v>
      </c>
      <c r="Q205" s="173"/>
      <c r="R205" s="173">
        <v>2.3000000000000001E-4</v>
      </c>
      <c r="S205" s="149">
        <f>ROUND(F205*(R205),3)</f>
        <v>2.8000000000000001E-2</v>
      </c>
      <c r="V205" s="174"/>
      <c r="Z205">
        <v>0</v>
      </c>
    </row>
    <row r="206" spans="1:26" ht="24.95" customHeight="1" x14ac:dyDescent="0.25">
      <c r="A206" s="171"/>
      <c r="B206" s="168" t="s">
        <v>419</v>
      </c>
      <c r="C206" s="172" t="s">
        <v>422</v>
      </c>
      <c r="D206" s="168" t="s">
        <v>423</v>
      </c>
      <c r="E206" s="168" t="s">
        <v>124</v>
      </c>
      <c r="F206" s="169">
        <v>250.899</v>
      </c>
      <c r="G206" s="170"/>
      <c r="H206" s="170"/>
      <c r="I206" s="170">
        <f>ROUND(F206*(G206+H206),2)</f>
        <v>0</v>
      </c>
      <c r="J206" s="168">
        <f>ROUND(F206*(N206),2)</f>
        <v>1748.77</v>
      </c>
      <c r="K206" s="1">
        <f>ROUND(F206*(O206),2)</f>
        <v>0</v>
      </c>
      <c r="L206" s="1">
        <f>ROUND(F206*(G206),2)</f>
        <v>0</v>
      </c>
      <c r="M206" s="1"/>
      <c r="N206" s="1">
        <v>6.97</v>
      </c>
      <c r="O206" s="1"/>
      <c r="P206" s="167">
        <v>2.9999999999999997E-4</v>
      </c>
      <c r="Q206" s="173"/>
      <c r="R206" s="173">
        <v>2.9999999999999997E-4</v>
      </c>
      <c r="S206" s="149">
        <f>ROUND(F206*(R206),3)</f>
        <v>7.4999999999999997E-2</v>
      </c>
      <c r="V206" s="174"/>
      <c r="Z206">
        <v>0</v>
      </c>
    </row>
    <row r="207" spans="1:26" x14ac:dyDescent="0.25">
      <c r="A207" s="149"/>
      <c r="B207" s="149"/>
      <c r="C207" s="149"/>
      <c r="D207" s="149" t="s">
        <v>89</v>
      </c>
      <c r="E207" s="149"/>
      <c r="F207" s="167"/>
      <c r="G207" s="152"/>
      <c r="H207" s="152">
        <f>ROUND((SUM(M202:M206))/1,2)</f>
        <v>0</v>
      </c>
      <c r="I207" s="152">
        <f>ROUND((SUM(I202:I206))/1,2)</f>
        <v>0</v>
      </c>
      <c r="J207" s="149"/>
      <c r="K207" s="149"/>
      <c r="L207" s="149">
        <f>ROUND((SUM(L202:L206))/1,2)</f>
        <v>0</v>
      </c>
      <c r="M207" s="149">
        <f>ROUND((SUM(M202:M206))/1,2)</f>
        <v>0</v>
      </c>
      <c r="N207" s="149"/>
      <c r="O207" s="149"/>
      <c r="P207" s="175">
        <f>ROUND((SUM(P202:P206))/1,2)</f>
        <v>0</v>
      </c>
      <c r="Q207" s="146"/>
      <c r="R207" s="146"/>
      <c r="S207" s="175">
        <f>ROUND((SUM(S202:S206))/1,2)</f>
        <v>0.24</v>
      </c>
      <c r="T207" s="146"/>
      <c r="U207" s="146"/>
      <c r="V207" s="146"/>
      <c r="W207" s="146"/>
      <c r="X207" s="146"/>
      <c r="Y207" s="146"/>
      <c r="Z207" s="146"/>
    </row>
    <row r="208" spans="1:26" x14ac:dyDescent="0.25">
      <c r="A208" s="1"/>
      <c r="B208" s="1"/>
      <c r="C208" s="1"/>
      <c r="D208" s="1"/>
      <c r="E208" s="1"/>
      <c r="F208" s="160"/>
      <c r="G208" s="142"/>
      <c r="H208" s="142"/>
      <c r="I208" s="142"/>
      <c r="J208" s="1"/>
      <c r="K208" s="1"/>
      <c r="L208" s="1"/>
      <c r="M208" s="1"/>
      <c r="N208" s="1"/>
      <c r="O208" s="1"/>
      <c r="P208" s="1"/>
      <c r="S208" s="1"/>
    </row>
    <row r="209" spans="1:26" x14ac:dyDescent="0.25">
      <c r="A209" s="149"/>
      <c r="B209" s="149"/>
      <c r="C209" s="149"/>
      <c r="D209" s="149" t="s">
        <v>90</v>
      </c>
      <c r="E209" s="149"/>
      <c r="F209" s="167"/>
      <c r="G209" s="150"/>
      <c r="H209" s="150"/>
      <c r="I209" s="150"/>
      <c r="J209" s="149"/>
      <c r="K209" s="149"/>
      <c r="L209" s="149"/>
      <c r="M209" s="149"/>
      <c r="N209" s="149"/>
      <c r="O209" s="149"/>
      <c r="P209" s="149"/>
      <c r="Q209" s="146"/>
      <c r="R209" s="146"/>
      <c r="S209" s="149"/>
      <c r="T209" s="146"/>
      <c r="U209" s="146"/>
      <c r="V209" s="146"/>
      <c r="W209" s="146"/>
      <c r="X209" s="146"/>
      <c r="Y209" s="146"/>
      <c r="Z209" s="146"/>
    </row>
    <row r="210" spans="1:26" ht="24.95" customHeight="1" x14ac:dyDescent="0.25">
      <c r="A210" s="171"/>
      <c r="B210" s="168" t="s">
        <v>424</v>
      </c>
      <c r="C210" s="172" t="s">
        <v>425</v>
      </c>
      <c r="D210" s="168" t="s">
        <v>426</v>
      </c>
      <c r="E210" s="168" t="s">
        <v>124</v>
      </c>
      <c r="F210" s="169">
        <v>393.01</v>
      </c>
      <c r="G210" s="170"/>
      <c r="H210" s="170"/>
      <c r="I210" s="170">
        <f>ROUND(F210*(G210+H210),2)</f>
        <v>0</v>
      </c>
      <c r="J210" s="168">
        <f>ROUND(F210*(N210),2)</f>
        <v>310.48</v>
      </c>
      <c r="K210" s="1">
        <f>ROUND(F210*(O210),2)</f>
        <v>0</v>
      </c>
      <c r="L210" s="1">
        <f>ROUND(F210*(G210),2)</f>
        <v>0</v>
      </c>
      <c r="M210" s="1"/>
      <c r="N210" s="1">
        <v>0.79</v>
      </c>
      <c r="O210" s="1"/>
      <c r="P210" s="167">
        <v>1E-4</v>
      </c>
      <c r="Q210" s="173"/>
      <c r="R210" s="173">
        <v>1E-4</v>
      </c>
      <c r="S210" s="149">
        <f>ROUND(F210*(R210),3)</f>
        <v>3.9E-2</v>
      </c>
      <c r="V210" s="174"/>
      <c r="Z210">
        <v>0</v>
      </c>
    </row>
    <row r="211" spans="1:26" ht="24.95" customHeight="1" x14ac:dyDescent="0.25">
      <c r="A211" s="171"/>
      <c r="B211" s="168" t="s">
        <v>424</v>
      </c>
      <c r="C211" s="172" t="s">
        <v>427</v>
      </c>
      <c r="D211" s="168" t="s">
        <v>428</v>
      </c>
      <c r="E211" s="168" t="s">
        <v>124</v>
      </c>
      <c r="F211" s="169">
        <v>72.260000000000005</v>
      </c>
      <c r="G211" s="170"/>
      <c r="H211" s="170"/>
      <c r="I211" s="170">
        <f>ROUND(F211*(G211+H211),2)</f>
        <v>0</v>
      </c>
      <c r="J211" s="168">
        <f>ROUND(F211*(N211),2)</f>
        <v>53.47</v>
      </c>
      <c r="K211" s="1">
        <f>ROUND(F211*(O211),2)</f>
        <v>0</v>
      </c>
      <c r="L211" s="1">
        <f>ROUND(F211*(G211),2)</f>
        <v>0</v>
      </c>
      <c r="M211" s="1"/>
      <c r="N211" s="1">
        <v>0.74</v>
      </c>
      <c r="O211" s="1"/>
      <c r="P211" s="167">
        <v>1.4999999999999999E-4</v>
      </c>
      <c r="Q211" s="173"/>
      <c r="R211" s="173">
        <v>1.4999999999999999E-4</v>
      </c>
      <c r="S211" s="149">
        <f>ROUND(F211*(R211),3)</f>
        <v>1.0999999999999999E-2</v>
      </c>
      <c r="V211" s="174"/>
      <c r="Z211">
        <v>0</v>
      </c>
    </row>
    <row r="212" spans="1:26" ht="24.95" customHeight="1" x14ac:dyDescent="0.25">
      <c r="A212" s="171"/>
      <c r="B212" s="168" t="s">
        <v>424</v>
      </c>
      <c r="C212" s="172" t="s">
        <v>429</v>
      </c>
      <c r="D212" s="168" t="s">
        <v>430</v>
      </c>
      <c r="E212" s="168" t="s">
        <v>124</v>
      </c>
      <c r="F212" s="169">
        <v>128.24</v>
      </c>
      <c r="G212" s="170"/>
      <c r="H212" s="170"/>
      <c r="I212" s="170">
        <f>ROUND(F212*(G212+H212),2)</f>
        <v>0</v>
      </c>
      <c r="J212" s="168">
        <f>ROUND(F212*(N212),2)</f>
        <v>132.09</v>
      </c>
      <c r="K212" s="1">
        <f>ROUND(F212*(O212),2)</f>
        <v>0</v>
      </c>
      <c r="L212" s="1">
        <f>ROUND(F212*(G212),2)</f>
        <v>0</v>
      </c>
      <c r="M212" s="1"/>
      <c r="N212" s="1">
        <v>1.03</v>
      </c>
      <c r="O212" s="1"/>
      <c r="P212" s="167">
        <v>4.0000000000000003E-5</v>
      </c>
      <c r="Q212" s="173"/>
      <c r="R212" s="173">
        <v>4.0000000000000003E-5</v>
      </c>
      <c r="S212" s="149">
        <f>ROUND(F212*(R212),3)</f>
        <v>5.0000000000000001E-3</v>
      </c>
      <c r="V212" s="174"/>
      <c r="Z212">
        <v>0</v>
      </c>
    </row>
    <row r="213" spans="1:26" ht="24.95" customHeight="1" x14ac:dyDescent="0.25">
      <c r="A213" s="171"/>
      <c r="B213" s="168" t="s">
        <v>142</v>
      </c>
      <c r="C213" s="172" t="s">
        <v>431</v>
      </c>
      <c r="D213" s="168" t="s">
        <v>432</v>
      </c>
      <c r="E213" s="168" t="s">
        <v>124</v>
      </c>
      <c r="F213" s="169">
        <v>393.01</v>
      </c>
      <c r="G213" s="170"/>
      <c r="H213" s="170"/>
      <c r="I213" s="170">
        <f>ROUND(F213*(G213+H213),2)</f>
        <v>0</v>
      </c>
      <c r="J213" s="168">
        <f>ROUND(F213*(N213),2)</f>
        <v>1348.02</v>
      </c>
      <c r="K213" s="1">
        <f>ROUND(F213*(O213),2)</f>
        <v>0</v>
      </c>
      <c r="L213" s="1">
        <f>ROUND(F213*(G213),2)</f>
        <v>0</v>
      </c>
      <c r="M213" s="1"/>
      <c r="N213" s="1">
        <v>3.43</v>
      </c>
      <c r="O213" s="1"/>
      <c r="P213" s="160"/>
      <c r="Q213" s="173"/>
      <c r="R213" s="173"/>
      <c r="S213" s="149"/>
      <c r="V213" s="174"/>
      <c r="Z213">
        <v>0</v>
      </c>
    </row>
    <row r="214" spans="1:26" x14ac:dyDescent="0.25">
      <c r="A214" s="149"/>
      <c r="B214" s="149"/>
      <c r="C214" s="149"/>
      <c r="D214" s="149" t="s">
        <v>90</v>
      </c>
      <c r="E214" s="149"/>
      <c r="F214" s="167"/>
      <c r="G214" s="152"/>
      <c r="H214" s="152">
        <f>ROUND((SUM(M209:M213))/1,2)</f>
        <v>0</v>
      </c>
      <c r="I214" s="152">
        <f>ROUND((SUM(I209:I213))/1,2)</f>
        <v>0</v>
      </c>
      <c r="J214" s="149"/>
      <c r="K214" s="149"/>
      <c r="L214" s="149">
        <f>ROUND((SUM(L209:L213))/1,2)</f>
        <v>0</v>
      </c>
      <c r="M214" s="149">
        <f>ROUND((SUM(M209:M213))/1,2)</f>
        <v>0</v>
      </c>
      <c r="N214" s="149"/>
      <c r="O214" s="149"/>
      <c r="P214" s="175">
        <f>ROUND((SUM(P209:P213))/1,2)</f>
        <v>0</v>
      </c>
      <c r="Q214" s="146"/>
      <c r="R214" s="146"/>
      <c r="S214" s="175">
        <f>ROUND((SUM(S209:S213))/1,2)</f>
        <v>0.06</v>
      </c>
      <c r="T214" s="146"/>
      <c r="U214" s="146"/>
      <c r="V214" s="146"/>
      <c r="W214" s="146"/>
      <c r="X214" s="146"/>
      <c r="Y214" s="146"/>
      <c r="Z214" s="146"/>
    </row>
    <row r="215" spans="1:26" x14ac:dyDescent="0.25">
      <c r="A215" s="1"/>
      <c r="B215" s="1"/>
      <c r="C215" s="1"/>
      <c r="D215" s="1"/>
      <c r="E215" s="1"/>
      <c r="F215" s="160"/>
      <c r="G215" s="142"/>
      <c r="H215" s="142"/>
      <c r="I215" s="142"/>
      <c r="J215" s="1"/>
      <c r="K215" s="1"/>
      <c r="L215" s="1"/>
      <c r="M215" s="1"/>
      <c r="N215" s="1"/>
      <c r="O215" s="1"/>
      <c r="P215" s="1"/>
      <c r="S215" s="1"/>
    </row>
    <row r="216" spans="1:26" x14ac:dyDescent="0.25">
      <c r="A216" s="149"/>
      <c r="B216" s="149"/>
      <c r="C216" s="149"/>
      <c r="D216" s="2" t="s">
        <v>77</v>
      </c>
      <c r="E216" s="149"/>
      <c r="F216" s="167"/>
      <c r="G216" s="152"/>
      <c r="H216" s="152">
        <f>ROUND((SUM(M79:M215))/2,2)</f>
        <v>0</v>
      </c>
      <c r="I216" s="152">
        <f>ROUND((SUM(I79:I215))/2,2)</f>
        <v>0</v>
      </c>
      <c r="J216" s="150"/>
      <c r="K216" s="149"/>
      <c r="L216" s="150">
        <f>ROUND((SUM(L79:L215))/2,2)</f>
        <v>0</v>
      </c>
      <c r="M216" s="150">
        <f>ROUND((SUM(M79:M215))/2,2)</f>
        <v>0</v>
      </c>
      <c r="N216" s="149"/>
      <c r="O216" s="149"/>
      <c r="P216" s="175">
        <f>ROUND((SUM(P79:P215))/2,2)</f>
        <v>0.19</v>
      </c>
      <c r="S216" s="175">
        <f>ROUND((SUM(S79:S215))/2,2)</f>
        <v>19.72</v>
      </c>
    </row>
    <row r="217" spans="1:26" x14ac:dyDescent="0.25">
      <c r="A217" s="1"/>
      <c r="B217" s="1"/>
      <c r="C217" s="1"/>
      <c r="D217" s="1"/>
      <c r="E217" s="1"/>
      <c r="F217" s="160"/>
      <c r="G217" s="142"/>
      <c r="H217" s="142"/>
      <c r="I217" s="142"/>
      <c r="J217" s="1"/>
      <c r="K217" s="1"/>
      <c r="L217" s="1"/>
      <c r="M217" s="1"/>
      <c r="N217" s="1"/>
      <c r="O217" s="1"/>
      <c r="P217" s="1"/>
      <c r="S217" s="1"/>
    </row>
    <row r="218" spans="1:26" x14ac:dyDescent="0.25">
      <c r="A218" s="149"/>
      <c r="B218" s="149"/>
      <c r="C218" s="149"/>
      <c r="D218" s="2" t="s">
        <v>91</v>
      </c>
      <c r="E218" s="149"/>
      <c r="F218" s="167"/>
      <c r="G218" s="150"/>
      <c r="H218" s="150"/>
      <c r="I218" s="150"/>
      <c r="J218" s="149"/>
      <c r="K218" s="149"/>
      <c r="L218" s="149"/>
      <c r="M218" s="149"/>
      <c r="N218" s="149"/>
      <c r="O218" s="149"/>
      <c r="P218" s="149"/>
      <c r="Q218" s="146"/>
      <c r="R218" s="146"/>
      <c r="S218" s="149"/>
      <c r="T218" s="146"/>
      <c r="U218" s="146"/>
      <c r="V218" s="146"/>
      <c r="W218" s="146"/>
      <c r="X218" s="146"/>
      <c r="Y218" s="146"/>
      <c r="Z218" s="146"/>
    </row>
    <row r="219" spans="1:26" x14ac:dyDescent="0.25">
      <c r="A219" s="149"/>
      <c r="B219" s="149"/>
      <c r="C219" s="149"/>
      <c r="D219" s="149" t="s">
        <v>92</v>
      </c>
      <c r="E219" s="149"/>
      <c r="F219" s="167"/>
      <c r="G219" s="150"/>
      <c r="H219" s="150"/>
      <c r="I219" s="150"/>
      <c r="J219" s="149"/>
      <c r="K219" s="149"/>
      <c r="L219" s="149"/>
      <c r="M219" s="149"/>
      <c r="N219" s="149"/>
      <c r="O219" s="149"/>
      <c r="P219" s="149"/>
      <c r="Q219" s="146"/>
      <c r="R219" s="146"/>
      <c r="S219" s="149"/>
      <c r="T219" s="146"/>
      <c r="U219" s="146"/>
      <c r="V219" s="146"/>
      <c r="W219" s="146"/>
      <c r="X219" s="146"/>
      <c r="Y219" s="146"/>
      <c r="Z219" s="146"/>
    </row>
    <row r="220" spans="1:26" ht="24.95" customHeight="1" x14ac:dyDescent="0.25">
      <c r="A220" s="171"/>
      <c r="B220" s="168" t="s">
        <v>142</v>
      </c>
      <c r="C220" s="172" t="s">
        <v>433</v>
      </c>
      <c r="D220" s="168" t="s">
        <v>434</v>
      </c>
      <c r="E220" s="168" t="s">
        <v>435</v>
      </c>
      <c r="F220" s="169">
        <v>118</v>
      </c>
      <c r="G220" s="170"/>
      <c r="H220" s="170"/>
      <c r="I220" s="170">
        <f>ROUND(F220*(G220+H220),2)</f>
        <v>0</v>
      </c>
      <c r="J220" s="168">
        <f>ROUND(F220*(N220),2)</f>
        <v>2065</v>
      </c>
      <c r="K220" s="1">
        <f>ROUND(F220*(O220),2)</f>
        <v>0</v>
      </c>
      <c r="L220" s="1">
        <f>ROUND(F220*(G220),2)</f>
        <v>0</v>
      </c>
      <c r="M220" s="1"/>
      <c r="N220" s="1">
        <v>17.5</v>
      </c>
      <c r="O220" s="1"/>
      <c r="P220" s="160"/>
      <c r="Q220" s="173"/>
      <c r="R220" s="173"/>
      <c r="S220" s="149"/>
      <c r="V220" s="174"/>
      <c r="Z220">
        <v>0</v>
      </c>
    </row>
    <row r="221" spans="1:26" ht="24.95" customHeight="1" x14ac:dyDescent="0.25">
      <c r="A221" s="171"/>
      <c r="B221" s="168" t="s">
        <v>142</v>
      </c>
      <c r="C221" s="172" t="s">
        <v>436</v>
      </c>
      <c r="D221" s="168" t="s">
        <v>437</v>
      </c>
      <c r="E221" s="168" t="s">
        <v>435</v>
      </c>
      <c r="F221" s="169">
        <v>40</v>
      </c>
      <c r="G221" s="170"/>
      <c r="H221" s="170"/>
      <c r="I221" s="170">
        <f>ROUND(F221*(G221+H221),2)</f>
        <v>0</v>
      </c>
      <c r="J221" s="168">
        <f>ROUND(F221*(N221),2)</f>
        <v>532</v>
      </c>
      <c r="K221" s="1">
        <f>ROUND(F221*(O221),2)</f>
        <v>0</v>
      </c>
      <c r="L221" s="1">
        <f>ROUND(F221*(G221),2)</f>
        <v>0</v>
      </c>
      <c r="M221" s="1"/>
      <c r="N221" s="1">
        <v>13.3</v>
      </c>
      <c r="O221" s="1"/>
      <c r="P221" s="160"/>
      <c r="Q221" s="173"/>
      <c r="R221" s="173"/>
      <c r="S221" s="149"/>
      <c r="V221" s="174"/>
      <c r="Z221">
        <v>0</v>
      </c>
    </row>
    <row r="222" spans="1:26" x14ac:dyDescent="0.25">
      <c r="A222" s="149"/>
      <c r="B222" s="149"/>
      <c r="C222" s="149"/>
      <c r="D222" s="149" t="s">
        <v>92</v>
      </c>
      <c r="E222" s="149"/>
      <c r="F222" s="167"/>
      <c r="G222" s="152"/>
      <c r="H222" s="152"/>
      <c r="I222" s="152">
        <f>ROUND((SUM(I219:I221))/1,2)</f>
        <v>0</v>
      </c>
      <c r="J222" s="149"/>
      <c r="K222" s="149"/>
      <c r="L222" s="149">
        <f>ROUND((SUM(L219:L221))/1,2)</f>
        <v>0</v>
      </c>
      <c r="M222" s="149">
        <f>ROUND((SUM(M219:M221))/1,2)</f>
        <v>0</v>
      </c>
      <c r="N222" s="149"/>
      <c r="O222" s="149"/>
      <c r="P222" s="175"/>
      <c r="S222" s="167">
        <f>ROUND((SUM(S219:S221))/1,2)</f>
        <v>0</v>
      </c>
      <c r="V222">
        <f>ROUND((SUM(V219:V221))/1,2)</f>
        <v>0</v>
      </c>
    </row>
    <row r="223" spans="1:26" x14ac:dyDescent="0.25">
      <c r="A223" s="1"/>
      <c r="B223" s="1"/>
      <c r="C223" s="1"/>
      <c r="D223" s="1"/>
      <c r="E223" s="1"/>
      <c r="F223" s="160"/>
      <c r="G223" s="142"/>
      <c r="H223" s="142"/>
      <c r="I223" s="142"/>
      <c r="J223" s="1"/>
      <c r="K223" s="1"/>
      <c r="L223" s="1"/>
      <c r="M223" s="1"/>
      <c r="N223" s="1"/>
      <c r="O223" s="1"/>
      <c r="P223" s="1"/>
      <c r="S223" s="1"/>
    </row>
    <row r="224" spans="1:26" x14ac:dyDescent="0.25">
      <c r="A224" s="149"/>
      <c r="B224" s="149"/>
      <c r="C224" s="149"/>
      <c r="D224" s="2" t="s">
        <v>91</v>
      </c>
      <c r="E224" s="149"/>
      <c r="F224" s="167"/>
      <c r="G224" s="152"/>
      <c r="H224" s="152">
        <f>ROUND((SUM(M218:M223))/2,2)</f>
        <v>0</v>
      </c>
      <c r="I224" s="152">
        <f>ROUND((SUM(I218:I223))/2,2)</f>
        <v>0</v>
      </c>
      <c r="J224" s="149"/>
      <c r="K224" s="149"/>
      <c r="L224" s="149">
        <f>ROUND((SUM(L218:L223))/2,2)</f>
        <v>0</v>
      </c>
      <c r="M224" s="149">
        <f>ROUND((SUM(M218:M223))/2,2)</f>
        <v>0</v>
      </c>
      <c r="N224" s="149"/>
      <c r="O224" s="149"/>
      <c r="P224" s="175"/>
      <c r="S224" s="175">
        <f>ROUND((SUM(S218:S223))/2,2)</f>
        <v>0</v>
      </c>
      <c r="V224">
        <f>ROUND((SUM(V218:V223))/2,2)</f>
        <v>0</v>
      </c>
    </row>
    <row r="225" spans="1:26" x14ac:dyDescent="0.25">
      <c r="A225" s="176"/>
      <c r="B225" s="176"/>
      <c r="C225" s="176"/>
      <c r="D225" s="176" t="s">
        <v>93</v>
      </c>
      <c r="E225" s="176"/>
      <c r="F225" s="177"/>
      <c r="G225" s="178"/>
      <c r="H225" s="178">
        <f>ROUND((SUM(M9:M224))/3,2)</f>
        <v>0</v>
      </c>
      <c r="I225" s="193">
        <f>ROUND((SUM(I9:I224))/3,2)</f>
        <v>0</v>
      </c>
      <c r="J225" s="194"/>
      <c r="K225" s="194">
        <f>ROUND((SUM(K9:K224))/3,2)</f>
        <v>0</v>
      </c>
      <c r="L225" s="194">
        <f>ROUND((SUM(L9:L224))/3,2)</f>
        <v>0</v>
      </c>
      <c r="M225" s="194">
        <f>ROUND((SUM(M9:M224))/3,2)</f>
        <v>0</v>
      </c>
      <c r="N225" s="194"/>
      <c r="O225" s="194"/>
      <c r="P225" s="195"/>
      <c r="Q225" s="196"/>
      <c r="R225" s="196"/>
      <c r="S225" s="195">
        <f>ROUND((SUM(S9:S224))/3,2)</f>
        <v>62.81</v>
      </c>
      <c r="T225" s="179"/>
      <c r="U225" s="179"/>
      <c r="V225" s="179">
        <f>ROUND((SUM(V9:V224))/3,2)</f>
        <v>0</v>
      </c>
      <c r="Z225">
        <f>(SUM(Z9:Z224))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MODERNIZÁCIA MESTSKEJ TRŽNICE VO VRANOVE NAD TOPĽOU / Architektonicko-stavebné riešenie</oddHeader>
    <oddFooter>&amp;RStrana &amp;P z &amp;N    &amp;L&amp;7Spracované systémom Systematic®pyramida.wsn,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1"/>
      <c r="C1" s="11"/>
      <c r="D1" s="11"/>
      <c r="E1" s="11"/>
      <c r="F1" s="12" t="s">
        <v>19</v>
      </c>
      <c r="G1" s="11"/>
      <c r="H1" s="11"/>
      <c r="I1" s="11"/>
      <c r="J1" s="11"/>
      <c r="W1">
        <v>30.126000000000001</v>
      </c>
    </row>
    <row r="2" spans="1:23" ht="18" customHeight="1" thickTop="1" x14ac:dyDescent="0.25">
      <c r="A2" s="10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25">
      <c r="A3" s="10"/>
      <c r="B3" s="33" t="s">
        <v>438</v>
      </c>
      <c r="C3" s="34"/>
      <c r="D3" s="35"/>
      <c r="E3" s="35"/>
      <c r="F3" s="35"/>
      <c r="G3" s="15"/>
      <c r="H3" s="15"/>
      <c r="I3" s="36" t="s">
        <v>20</v>
      </c>
      <c r="J3" s="29"/>
    </row>
    <row r="4" spans="1:23" ht="18" customHeight="1" x14ac:dyDescent="0.25">
      <c r="A4" s="10"/>
      <c r="B4" s="21"/>
      <c r="C4" s="18"/>
      <c r="D4" s="15"/>
      <c r="E4" s="15"/>
      <c r="F4" s="15"/>
      <c r="G4" s="15"/>
      <c r="H4" s="15"/>
      <c r="I4" s="36" t="s">
        <v>22</v>
      </c>
      <c r="J4" s="29"/>
    </row>
    <row r="5" spans="1:23" ht="18" customHeight="1" thickBot="1" x14ac:dyDescent="0.3">
      <c r="A5" s="10"/>
      <c r="B5" s="37" t="s">
        <v>23</v>
      </c>
      <c r="C5" s="18"/>
      <c r="D5" s="15"/>
      <c r="E5" s="15"/>
      <c r="F5" s="38" t="s">
        <v>24</v>
      </c>
      <c r="G5" s="15"/>
      <c r="H5" s="15"/>
      <c r="I5" s="36" t="s">
        <v>25</v>
      </c>
      <c r="J5" s="39" t="s">
        <v>26</v>
      </c>
    </row>
    <row r="6" spans="1:23" ht="20.100000000000001" customHeight="1" thickTop="1" x14ac:dyDescent="0.25">
      <c r="A6" s="10"/>
      <c r="B6" s="202" t="s">
        <v>27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25">
      <c r="A7" s="10"/>
      <c r="B7" s="48" t="s">
        <v>30</v>
      </c>
      <c r="C7" s="41"/>
      <c r="D7" s="16"/>
      <c r="E7" s="16"/>
      <c r="F7" s="16"/>
      <c r="G7" s="49" t="s">
        <v>31</v>
      </c>
      <c r="H7" s="16"/>
      <c r="I7" s="27"/>
      <c r="J7" s="42"/>
    </row>
    <row r="8" spans="1:23" ht="20.100000000000001" customHeight="1" x14ac:dyDescent="0.25">
      <c r="A8" s="10"/>
      <c r="B8" s="205" t="s">
        <v>28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25">
      <c r="A9" s="10"/>
      <c r="B9" s="37" t="s">
        <v>30</v>
      </c>
      <c r="C9" s="18"/>
      <c r="D9" s="15"/>
      <c r="E9" s="15"/>
      <c r="F9" s="15"/>
      <c r="G9" s="38" t="s">
        <v>31</v>
      </c>
      <c r="H9" s="15"/>
      <c r="I9" s="26"/>
      <c r="J9" s="29"/>
    </row>
    <row r="10" spans="1:23" ht="20.100000000000001" customHeight="1" x14ac:dyDescent="0.25">
      <c r="A10" s="10"/>
      <c r="B10" s="205" t="s">
        <v>29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">
      <c r="A11" s="10"/>
      <c r="B11" s="37" t="s">
        <v>30</v>
      </c>
      <c r="C11" s="18"/>
      <c r="D11" s="15"/>
      <c r="E11" s="15"/>
      <c r="F11" s="15"/>
      <c r="G11" s="38" t="s">
        <v>31</v>
      </c>
      <c r="H11" s="15"/>
      <c r="I11" s="26"/>
      <c r="J11" s="29"/>
    </row>
    <row r="12" spans="1:23" ht="18" customHeight="1" thickTop="1" x14ac:dyDescent="0.25">
      <c r="A12" s="10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25">
      <c r="A13" s="10"/>
      <c r="B13" s="40"/>
      <c r="C13" s="41"/>
      <c r="D13" s="16"/>
      <c r="E13" s="16"/>
      <c r="F13" s="16"/>
      <c r="G13" s="16"/>
      <c r="H13" s="16"/>
      <c r="I13" s="27"/>
      <c r="J13" s="42"/>
    </row>
    <row r="14" spans="1:23" ht="18" customHeight="1" thickBot="1" x14ac:dyDescent="0.3">
      <c r="A14" s="10"/>
      <c r="B14" s="21"/>
      <c r="C14" s="18"/>
      <c r="D14" s="15"/>
      <c r="E14" s="15"/>
      <c r="F14" s="15"/>
      <c r="G14" s="15"/>
      <c r="H14" s="15"/>
      <c r="I14" s="26"/>
      <c r="J14" s="29"/>
    </row>
    <row r="15" spans="1:23" ht="18" customHeight="1" thickTop="1" x14ac:dyDescent="0.25">
      <c r="A15" s="10"/>
      <c r="B15" s="82" t="s">
        <v>32</v>
      </c>
      <c r="C15" s="83" t="s">
        <v>6</v>
      </c>
      <c r="D15" s="83" t="s">
        <v>59</v>
      </c>
      <c r="E15" s="84" t="s">
        <v>60</v>
      </c>
      <c r="F15" s="96" t="s">
        <v>61</v>
      </c>
      <c r="G15" s="50" t="s">
        <v>37</v>
      </c>
      <c r="H15" s="53" t="s">
        <v>38</v>
      </c>
      <c r="I15" s="25"/>
      <c r="J15" s="47"/>
    </row>
    <row r="16" spans="1:23" ht="18" customHeight="1" x14ac:dyDescent="0.25">
      <c r="A16" s="10"/>
      <c r="B16" s="85">
        <v>1</v>
      </c>
      <c r="C16" s="86" t="s">
        <v>33</v>
      </c>
      <c r="D16" s="87">
        <f>'Rekap 14218'!B15</f>
        <v>0</v>
      </c>
      <c r="E16" s="88">
        <f>'Rekap 14218'!C15</f>
        <v>0</v>
      </c>
      <c r="F16" s="97">
        <f>'Rekap 14218'!D15</f>
        <v>0</v>
      </c>
      <c r="G16" s="51">
        <v>6</v>
      </c>
      <c r="H16" s="106" t="s">
        <v>39</v>
      </c>
      <c r="I16" s="120"/>
      <c r="J16" s="117">
        <v>0</v>
      </c>
    </row>
    <row r="17" spans="1:26" ht="18" customHeight="1" x14ac:dyDescent="0.25">
      <c r="A17" s="10"/>
      <c r="B17" s="58">
        <v>2</v>
      </c>
      <c r="C17" s="62" t="s">
        <v>34</v>
      </c>
      <c r="D17" s="69">
        <f>'Rekap 14218'!B21</f>
        <v>0</v>
      </c>
      <c r="E17" s="67">
        <f>'Rekap 14218'!C21</f>
        <v>0</v>
      </c>
      <c r="F17" s="72">
        <f>'Rekap 14218'!D21</f>
        <v>0</v>
      </c>
      <c r="G17" s="52">
        <v>7</v>
      </c>
      <c r="H17" s="107" t="s">
        <v>40</v>
      </c>
      <c r="I17" s="120"/>
      <c r="J17" s="118">
        <f>'SO 14218'!Z136</f>
        <v>0</v>
      </c>
    </row>
    <row r="18" spans="1:26" ht="18" customHeight="1" x14ac:dyDescent="0.25">
      <c r="A18" s="10"/>
      <c r="B18" s="59">
        <v>3</v>
      </c>
      <c r="C18" s="63" t="s">
        <v>35</v>
      </c>
      <c r="D18" s="70"/>
      <c r="E18" s="68"/>
      <c r="F18" s="73"/>
      <c r="G18" s="52">
        <v>8</v>
      </c>
      <c r="H18" s="107" t="s">
        <v>41</v>
      </c>
      <c r="I18" s="120"/>
      <c r="J18" s="118">
        <v>0</v>
      </c>
    </row>
    <row r="19" spans="1:26" ht="18" customHeight="1" x14ac:dyDescent="0.25">
      <c r="A19" s="10"/>
      <c r="B19" s="59">
        <v>4</v>
      </c>
      <c r="C19" s="64"/>
      <c r="D19" s="70"/>
      <c r="E19" s="68"/>
      <c r="F19" s="73"/>
      <c r="G19" s="52">
        <v>9</v>
      </c>
      <c r="H19" s="116"/>
      <c r="I19" s="120"/>
      <c r="J19" s="119"/>
    </row>
    <row r="20" spans="1:26" ht="18" customHeight="1" thickBot="1" x14ac:dyDescent="0.3">
      <c r="A20" s="10"/>
      <c r="B20" s="59">
        <v>5</v>
      </c>
      <c r="C20" s="65" t="s">
        <v>36</v>
      </c>
      <c r="D20" s="71"/>
      <c r="E20" s="91"/>
      <c r="F20" s="98">
        <f>SUM(F16:F19)</f>
        <v>0</v>
      </c>
      <c r="G20" s="52">
        <v>10</v>
      </c>
      <c r="H20" s="107" t="s">
        <v>36</v>
      </c>
      <c r="I20" s="122"/>
      <c r="J20" s="90">
        <f>SUM(J16:J19)</f>
        <v>0</v>
      </c>
    </row>
    <row r="21" spans="1:26" ht="18" customHeight="1" thickTop="1" x14ac:dyDescent="0.25">
      <c r="A21" s="10"/>
      <c r="B21" s="56" t="s">
        <v>49</v>
      </c>
      <c r="C21" s="60" t="s">
        <v>7</v>
      </c>
      <c r="D21" s="66"/>
      <c r="E21" s="17"/>
      <c r="F21" s="89"/>
      <c r="G21" s="56" t="s">
        <v>55</v>
      </c>
      <c r="H21" s="53" t="s">
        <v>7</v>
      </c>
      <c r="I21" s="27"/>
      <c r="J21" s="123"/>
    </row>
    <row r="22" spans="1:26" ht="18" customHeight="1" x14ac:dyDescent="0.25">
      <c r="A22" s="10"/>
      <c r="B22" s="51">
        <v>11</v>
      </c>
      <c r="C22" s="54" t="s">
        <v>50</v>
      </c>
      <c r="D22" s="78"/>
      <c r="E22" s="80" t="s">
        <v>53</v>
      </c>
      <c r="F22" s="72">
        <f>((F16*U22*0)+(F17*V22*0)+(F18*W22*0))/100</f>
        <v>0</v>
      </c>
      <c r="G22" s="51">
        <v>16</v>
      </c>
      <c r="H22" s="106" t="s">
        <v>56</v>
      </c>
      <c r="I22" s="121" t="s">
        <v>53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0"/>
      <c r="B23" s="52">
        <v>12</v>
      </c>
      <c r="C23" s="55" t="s">
        <v>51</v>
      </c>
      <c r="D23" s="57"/>
      <c r="E23" s="80" t="s">
        <v>54</v>
      </c>
      <c r="F23" s="73">
        <f>((F16*U23*0)+(F17*V23*0)+(F18*W23*0))/100</f>
        <v>0</v>
      </c>
      <c r="G23" s="52">
        <v>17</v>
      </c>
      <c r="H23" s="107" t="s">
        <v>57</v>
      </c>
      <c r="I23" s="121" t="s">
        <v>53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0"/>
      <c r="B24" s="52">
        <v>13</v>
      </c>
      <c r="C24" s="55" t="s">
        <v>52</v>
      </c>
      <c r="D24" s="57"/>
      <c r="E24" s="80" t="s">
        <v>53</v>
      </c>
      <c r="F24" s="73">
        <f>((F16*U24*0)+(F17*V24*0)+(F18*W24*0))/100</f>
        <v>0</v>
      </c>
      <c r="G24" s="52">
        <v>18</v>
      </c>
      <c r="H24" s="107" t="s">
        <v>58</v>
      </c>
      <c r="I24" s="121" t="s">
        <v>54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0"/>
      <c r="B25" s="52">
        <v>14</v>
      </c>
      <c r="C25" s="18"/>
      <c r="D25" s="57"/>
      <c r="E25" s="81"/>
      <c r="F25" s="79"/>
      <c r="G25" s="52">
        <v>19</v>
      </c>
      <c r="H25" s="116"/>
      <c r="I25" s="120"/>
      <c r="J25" s="119"/>
    </row>
    <row r="26" spans="1:26" ht="18" customHeight="1" thickBot="1" x14ac:dyDescent="0.3">
      <c r="A26" s="10"/>
      <c r="B26" s="52">
        <v>15</v>
      </c>
      <c r="C26" s="55"/>
      <c r="D26" s="57"/>
      <c r="E26" s="57"/>
      <c r="F26" s="99"/>
      <c r="G26" s="52">
        <v>20</v>
      </c>
      <c r="H26" s="107" t="s">
        <v>36</v>
      </c>
      <c r="I26" s="122"/>
      <c r="J26" s="90">
        <f>SUM(J22:J25)+SUM(F22:F25)</f>
        <v>0</v>
      </c>
    </row>
    <row r="27" spans="1:26" ht="18" customHeight="1" thickTop="1" x14ac:dyDescent="0.25">
      <c r="A27" s="10"/>
      <c r="B27" s="92"/>
      <c r="C27" s="134" t="s">
        <v>64</v>
      </c>
      <c r="D27" s="127"/>
      <c r="E27" s="93"/>
      <c r="F27" s="28"/>
      <c r="G27" s="100" t="s">
        <v>42</v>
      </c>
      <c r="H27" s="95" t="s">
        <v>43</v>
      </c>
      <c r="I27" s="27"/>
      <c r="J27" s="30"/>
    </row>
    <row r="28" spans="1:26" ht="18" customHeight="1" x14ac:dyDescent="0.25">
      <c r="A28" s="10"/>
      <c r="B28" s="24"/>
      <c r="C28" s="125"/>
      <c r="D28" s="128"/>
      <c r="E28" s="20"/>
      <c r="F28" s="10"/>
      <c r="G28" s="101">
        <v>21</v>
      </c>
      <c r="H28" s="105" t="s">
        <v>44</v>
      </c>
      <c r="I28" s="113"/>
      <c r="J28" s="109">
        <f>F20+J20+F26+J26</f>
        <v>0</v>
      </c>
    </row>
    <row r="29" spans="1:26" ht="18" customHeight="1" x14ac:dyDescent="0.25">
      <c r="A29" s="10"/>
      <c r="B29" s="74"/>
      <c r="C29" s="126"/>
      <c r="D29" s="129"/>
      <c r="E29" s="20"/>
      <c r="F29" s="10"/>
      <c r="G29" s="51">
        <v>22</v>
      </c>
      <c r="H29" s="106" t="s">
        <v>45</v>
      </c>
      <c r="I29" s="114">
        <f>J28-SUM('SO 14218'!K9:'SO 14218'!K135)</f>
        <v>0</v>
      </c>
      <c r="J29" s="110">
        <f>ROUND(((ROUND(I29,2)*20)*1/100),2)</f>
        <v>0</v>
      </c>
    </row>
    <row r="30" spans="1:26" ht="18" customHeight="1" x14ac:dyDescent="0.25">
      <c r="A30" s="10"/>
      <c r="B30" s="21"/>
      <c r="C30" s="116"/>
      <c r="D30" s="120"/>
      <c r="E30" s="20"/>
      <c r="F30" s="10"/>
      <c r="G30" s="52">
        <v>23</v>
      </c>
      <c r="H30" s="107" t="s">
        <v>46</v>
      </c>
      <c r="I30" s="80">
        <f>SUM('SO 14218'!K9:'SO 14218'!K135)</f>
        <v>0</v>
      </c>
      <c r="J30" s="111">
        <f>ROUND(((ROUND(I30,2)*0)/100),2)</f>
        <v>0</v>
      </c>
    </row>
    <row r="31" spans="1:26" ht="18" customHeight="1" x14ac:dyDescent="0.25">
      <c r="A31" s="10"/>
      <c r="B31" s="22"/>
      <c r="C31" s="130"/>
      <c r="D31" s="131"/>
      <c r="E31" s="20"/>
      <c r="F31" s="10"/>
      <c r="G31" s="101">
        <v>24</v>
      </c>
      <c r="H31" s="105" t="s">
        <v>47</v>
      </c>
      <c r="I31" s="104"/>
      <c r="J31" s="124">
        <f>SUM(J28:J30)</f>
        <v>0</v>
      </c>
    </row>
    <row r="32" spans="1:26" ht="18" customHeight="1" thickBot="1" x14ac:dyDescent="0.3">
      <c r="A32" s="10"/>
      <c r="B32" s="40"/>
      <c r="C32" s="108"/>
      <c r="D32" s="115"/>
      <c r="E32" s="75"/>
      <c r="F32" s="76"/>
      <c r="G32" s="51" t="s">
        <v>48</v>
      </c>
      <c r="H32" s="108"/>
      <c r="I32" s="115"/>
      <c r="J32" s="112"/>
    </row>
    <row r="33" spans="1:10" ht="18" customHeight="1" thickTop="1" x14ac:dyDescent="0.25">
      <c r="A33" s="10"/>
      <c r="B33" s="92"/>
      <c r="C33" s="93"/>
      <c r="D33" s="132" t="s">
        <v>62</v>
      </c>
      <c r="E33" s="14"/>
      <c r="F33" s="94"/>
      <c r="G33" s="102">
        <v>26</v>
      </c>
      <c r="H33" s="133" t="s">
        <v>63</v>
      </c>
      <c r="I33" s="28"/>
      <c r="J33" s="103"/>
    </row>
    <row r="34" spans="1:10" ht="18" customHeight="1" x14ac:dyDescent="0.25">
      <c r="A34" s="10"/>
      <c r="B34" s="23"/>
      <c r="C34" s="19"/>
      <c r="D34" s="13"/>
      <c r="E34" s="13"/>
      <c r="F34" s="13"/>
      <c r="G34" s="13"/>
      <c r="H34" s="13"/>
      <c r="I34" s="28"/>
      <c r="J34" s="31"/>
    </row>
    <row r="35" spans="1:10" ht="18" customHeight="1" x14ac:dyDescent="0.25">
      <c r="A35" s="10"/>
      <c r="B35" s="24"/>
      <c r="C35" s="20"/>
      <c r="D35" s="3"/>
      <c r="E35" s="3"/>
      <c r="F35" s="3"/>
      <c r="G35" s="3"/>
      <c r="H35" s="3"/>
      <c r="I35" s="10"/>
      <c r="J35" s="32"/>
    </row>
    <row r="36" spans="1:10" ht="18" customHeight="1" x14ac:dyDescent="0.25">
      <c r="A36" s="10"/>
      <c r="B36" s="24"/>
      <c r="C36" s="20"/>
      <c r="D36" s="3"/>
      <c r="E36" s="3"/>
      <c r="F36" s="3"/>
      <c r="G36" s="3"/>
      <c r="H36" s="3"/>
      <c r="I36" s="10"/>
      <c r="J36" s="32"/>
    </row>
    <row r="37" spans="1:10" ht="18" customHeight="1" x14ac:dyDescent="0.25">
      <c r="A37" s="10"/>
      <c r="B37" s="24"/>
      <c r="C37" s="20"/>
      <c r="D37" s="3"/>
      <c r="E37" s="3"/>
      <c r="F37" s="3"/>
      <c r="G37" s="3"/>
      <c r="H37" s="3"/>
      <c r="I37" s="10"/>
      <c r="J37" s="32"/>
    </row>
    <row r="38" spans="1:10" ht="18" customHeight="1" x14ac:dyDescent="0.25">
      <c r="A38" s="10"/>
      <c r="B38" s="24"/>
      <c r="C38" s="20"/>
      <c r="D38" s="3"/>
      <c r="E38" s="3"/>
      <c r="F38" s="3"/>
      <c r="G38" s="3"/>
      <c r="H38" s="3"/>
      <c r="I38" s="10"/>
      <c r="J38" s="32"/>
    </row>
    <row r="39" spans="1:10" ht="18" customHeight="1" x14ac:dyDescent="0.25">
      <c r="A39" s="10"/>
      <c r="B39" s="24"/>
      <c r="C39" s="20"/>
      <c r="D39" s="3"/>
      <c r="E39" s="3"/>
      <c r="F39" s="3"/>
      <c r="G39" s="3"/>
      <c r="H39" s="3"/>
      <c r="I39" s="10"/>
      <c r="J39" s="32"/>
    </row>
    <row r="40" spans="1:10" ht="18" customHeight="1" thickBot="1" x14ac:dyDescent="0.3">
      <c r="A40" s="10"/>
      <c r="B40" s="74"/>
      <c r="C40" s="75"/>
      <c r="D40" s="11"/>
      <c r="E40" s="11"/>
      <c r="F40" s="11"/>
      <c r="G40" s="11"/>
      <c r="H40" s="11"/>
      <c r="I40" s="76"/>
      <c r="J40" s="77"/>
    </row>
    <row r="41" spans="1:10" ht="15.75" thickTop="1" x14ac:dyDescent="0.25">
      <c r="A41" s="10"/>
      <c r="B41" s="14"/>
      <c r="C41" s="14"/>
      <c r="D41" s="14"/>
      <c r="E41" s="14"/>
      <c r="F41" s="14"/>
      <c r="G41" s="14"/>
      <c r="H41" s="14"/>
      <c r="I41" s="14"/>
      <c r="J41" s="1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1" t="s">
        <v>27</v>
      </c>
      <c r="B1" s="212"/>
      <c r="C1" s="212"/>
      <c r="D1" s="213"/>
      <c r="E1" s="137" t="s">
        <v>24</v>
      </c>
      <c r="F1" s="136"/>
      <c r="W1">
        <v>30.126000000000001</v>
      </c>
    </row>
    <row r="2" spans="1:26" ht="20.100000000000001" customHeight="1" x14ac:dyDescent="0.25">
      <c r="A2" s="211" t="s">
        <v>28</v>
      </c>
      <c r="B2" s="212"/>
      <c r="C2" s="212"/>
      <c r="D2" s="213"/>
      <c r="E2" s="137" t="s">
        <v>22</v>
      </c>
      <c r="F2" s="136"/>
    </row>
    <row r="3" spans="1:26" ht="20.100000000000001" customHeight="1" x14ac:dyDescent="0.25">
      <c r="A3" s="211" t="s">
        <v>29</v>
      </c>
      <c r="B3" s="212"/>
      <c r="C3" s="212"/>
      <c r="D3" s="213"/>
      <c r="E3" s="137" t="s">
        <v>68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438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69</v>
      </c>
      <c r="B8" s="135"/>
      <c r="C8" s="135"/>
      <c r="D8" s="135"/>
      <c r="E8" s="135"/>
      <c r="F8" s="135"/>
    </row>
    <row r="9" spans="1:26" x14ac:dyDescent="0.25">
      <c r="A9" s="140" t="s">
        <v>65</v>
      </c>
      <c r="B9" s="140" t="s">
        <v>59</v>
      </c>
      <c r="C9" s="140" t="s">
        <v>60</v>
      </c>
      <c r="D9" s="140" t="s">
        <v>36</v>
      </c>
      <c r="E9" s="140" t="s">
        <v>66</v>
      </c>
      <c r="F9" s="140" t="s">
        <v>67</v>
      </c>
    </row>
    <row r="10" spans="1:26" x14ac:dyDescent="0.25">
      <c r="A10" s="147" t="s">
        <v>70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71</v>
      </c>
      <c r="B11" s="150">
        <f>'SO 14218'!L20</f>
        <v>0</v>
      </c>
      <c r="C11" s="150">
        <f>'SO 14218'!M20</f>
        <v>0</v>
      </c>
      <c r="D11" s="150">
        <f>'SO 14218'!I20</f>
        <v>0</v>
      </c>
      <c r="E11" s="151">
        <f>'SO 14218'!P20</f>
        <v>0</v>
      </c>
      <c r="F11" s="151">
        <f>'SO 14218'!S20</f>
        <v>0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439</v>
      </c>
      <c r="B12" s="150">
        <f>'SO 14218'!L25</f>
        <v>0</v>
      </c>
      <c r="C12" s="150">
        <f>'SO 14218'!M25</f>
        <v>0</v>
      </c>
      <c r="D12" s="150">
        <f>'SO 14218'!I25</f>
        <v>0</v>
      </c>
      <c r="E12" s="151">
        <f>'SO 14218'!P25</f>
        <v>2.0499999999999998</v>
      </c>
      <c r="F12" s="151">
        <f>'SO 14218'!S25</f>
        <v>18.149999999999999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440</v>
      </c>
      <c r="B13" s="150">
        <f>'SO 14218'!L45</f>
        <v>0</v>
      </c>
      <c r="C13" s="150">
        <f>'SO 14218'!M45</f>
        <v>0</v>
      </c>
      <c r="D13" s="150">
        <f>'SO 14218'!I45</f>
        <v>0</v>
      </c>
      <c r="E13" s="151">
        <f>'SO 14218'!P45</f>
        <v>0.02</v>
      </c>
      <c r="F13" s="151">
        <f>'SO 14218'!S45</f>
        <v>0.04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441</v>
      </c>
      <c r="B14" s="150">
        <f>'SO 14218'!L49</f>
        <v>0</v>
      </c>
      <c r="C14" s="150">
        <f>'SO 14218'!M49</f>
        <v>0</v>
      </c>
      <c r="D14" s="150">
        <f>'SO 14218'!I49</f>
        <v>0</v>
      </c>
      <c r="E14" s="151">
        <f>'SO 14218'!P49</f>
        <v>0</v>
      </c>
      <c r="F14" s="151">
        <f>'SO 14218'!S49</f>
        <v>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2" t="s">
        <v>70</v>
      </c>
      <c r="B15" s="152">
        <f>'SO 14218'!L51</f>
        <v>0</v>
      </c>
      <c r="C15" s="152">
        <f>'SO 14218'!M51</f>
        <v>0</v>
      </c>
      <c r="D15" s="152">
        <f>'SO 14218'!I51</f>
        <v>0</v>
      </c>
      <c r="E15" s="153">
        <f>'SO 14218'!P51</f>
        <v>2.0699999999999998</v>
      </c>
      <c r="F15" s="153">
        <f>'SO 14218'!S51</f>
        <v>18.190000000000001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"/>
      <c r="B16" s="142"/>
      <c r="C16" s="142"/>
      <c r="D16" s="142"/>
      <c r="E16" s="141"/>
      <c r="F16" s="141"/>
    </row>
    <row r="17" spans="1:26" x14ac:dyDescent="0.25">
      <c r="A17" s="2" t="s">
        <v>77</v>
      </c>
      <c r="B17" s="152"/>
      <c r="C17" s="150"/>
      <c r="D17" s="150"/>
      <c r="E17" s="151"/>
      <c r="F17" s="151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149" t="s">
        <v>442</v>
      </c>
      <c r="B18" s="150">
        <f>'SO 14218'!L83</f>
        <v>0</v>
      </c>
      <c r="C18" s="150">
        <f>'SO 14218'!M83</f>
        <v>0</v>
      </c>
      <c r="D18" s="150">
        <f>'SO 14218'!I83</f>
        <v>0</v>
      </c>
      <c r="E18" s="151">
        <f>'SO 14218'!P83</f>
        <v>0.01</v>
      </c>
      <c r="F18" s="151">
        <f>'SO 14218'!S83</f>
        <v>0.03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149" t="s">
        <v>443</v>
      </c>
      <c r="B19" s="150">
        <f>'SO 14218'!L113</f>
        <v>0</v>
      </c>
      <c r="C19" s="150">
        <f>'SO 14218'!M113</f>
        <v>0</v>
      </c>
      <c r="D19" s="150">
        <f>'SO 14218'!I113</f>
        <v>0</v>
      </c>
      <c r="E19" s="151">
        <f>'SO 14218'!P113</f>
        <v>0</v>
      </c>
      <c r="F19" s="151">
        <f>'SO 14218'!S113</f>
        <v>0.01</v>
      </c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</row>
    <row r="20" spans="1:26" x14ac:dyDescent="0.25">
      <c r="A20" s="149" t="s">
        <v>444</v>
      </c>
      <c r="B20" s="150">
        <f>'SO 14218'!L133</f>
        <v>0</v>
      </c>
      <c r="C20" s="150">
        <f>'SO 14218'!M133</f>
        <v>0</v>
      </c>
      <c r="D20" s="150">
        <f>'SO 14218'!I133</f>
        <v>0</v>
      </c>
      <c r="E20" s="151">
        <f>'SO 14218'!P133</f>
        <v>0</v>
      </c>
      <c r="F20" s="151">
        <f>'SO 14218'!S133</f>
        <v>0</v>
      </c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</row>
    <row r="21" spans="1:26" x14ac:dyDescent="0.25">
      <c r="A21" s="2" t="s">
        <v>77</v>
      </c>
      <c r="B21" s="152">
        <f>'SO 14218'!L135</f>
        <v>0</v>
      </c>
      <c r="C21" s="152">
        <f>'SO 14218'!M135</f>
        <v>0</v>
      </c>
      <c r="D21" s="152">
        <f>'SO 14218'!I135</f>
        <v>0</v>
      </c>
      <c r="E21" s="153">
        <f>'SO 14218'!S135</f>
        <v>0.04</v>
      </c>
      <c r="F21" s="153">
        <f>'SO 14218'!V135</f>
        <v>0</v>
      </c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</row>
    <row r="22" spans="1:26" x14ac:dyDescent="0.25">
      <c r="A22" s="1"/>
      <c r="B22" s="142"/>
      <c r="C22" s="142"/>
      <c r="D22" s="142"/>
      <c r="E22" s="141"/>
      <c r="F22" s="141"/>
    </row>
    <row r="23" spans="1:26" x14ac:dyDescent="0.25">
      <c r="A23" s="2" t="s">
        <v>93</v>
      </c>
      <c r="B23" s="152">
        <f>'SO 14218'!L136</f>
        <v>0</v>
      </c>
      <c r="C23" s="152">
        <f>'SO 14218'!M136</f>
        <v>0</v>
      </c>
      <c r="D23" s="152">
        <f>'SO 14218'!I136</f>
        <v>0</v>
      </c>
      <c r="E23" s="153">
        <f>'SO 14218'!S136</f>
        <v>18.23</v>
      </c>
      <c r="F23" s="153">
        <f>'SO 14218'!V136</f>
        <v>0</v>
      </c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</row>
    <row r="24" spans="1:26" x14ac:dyDescent="0.25">
      <c r="A24" s="1"/>
      <c r="B24" s="142"/>
      <c r="C24" s="142"/>
      <c r="D24" s="142"/>
      <c r="E24" s="141"/>
      <c r="F24" s="141"/>
    </row>
    <row r="25" spans="1:26" x14ac:dyDescent="0.25">
      <c r="A25" s="1"/>
      <c r="B25" s="142"/>
      <c r="C25" s="142"/>
      <c r="D25" s="142"/>
      <c r="E25" s="141"/>
      <c r="F25" s="141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6"/>
  <sheetViews>
    <sheetView workbookViewId="0">
      <pane ySplit="8" topLeftCell="A9" activePane="bottomLeft" state="frozen"/>
      <selection pane="bottomLeft" activeCell="G133" sqref="G11:G133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4" t="s">
        <v>27</v>
      </c>
      <c r="C1" s="215"/>
      <c r="D1" s="215"/>
      <c r="E1" s="215"/>
      <c r="F1" s="215"/>
      <c r="G1" s="215"/>
      <c r="H1" s="216"/>
      <c r="I1" s="159" t="s">
        <v>24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4" t="s">
        <v>28</v>
      </c>
      <c r="C2" s="215"/>
      <c r="D2" s="215"/>
      <c r="E2" s="215"/>
      <c r="F2" s="215"/>
      <c r="G2" s="215"/>
      <c r="H2" s="216"/>
      <c r="I2" s="159" t="s">
        <v>22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4" t="s">
        <v>29</v>
      </c>
      <c r="C3" s="215"/>
      <c r="D3" s="215"/>
      <c r="E3" s="215"/>
      <c r="F3" s="215"/>
      <c r="G3" s="215"/>
      <c r="H3" s="216"/>
      <c r="I3" s="159" t="s">
        <v>68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438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1"/>
      <c r="B7" s="12" t="s">
        <v>69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S7" s="11"/>
      <c r="V7" s="162"/>
    </row>
    <row r="8" spans="1:26" ht="15.75" x14ac:dyDescent="0.25">
      <c r="A8" s="161" t="s">
        <v>94</v>
      </c>
      <c r="B8" s="161" t="s">
        <v>95</v>
      </c>
      <c r="C8" s="161" t="s">
        <v>96</v>
      </c>
      <c r="D8" s="161" t="s">
        <v>97</v>
      </c>
      <c r="E8" s="161" t="s">
        <v>98</v>
      </c>
      <c r="F8" s="161" t="s">
        <v>99</v>
      </c>
      <c r="G8" s="161" t="s">
        <v>100</v>
      </c>
      <c r="H8" s="161" t="s">
        <v>60</v>
      </c>
      <c r="I8" s="161" t="s">
        <v>101</v>
      </c>
      <c r="J8" s="161"/>
      <c r="K8" s="161"/>
      <c r="L8" s="161"/>
      <c r="M8" s="161"/>
      <c r="N8" s="161"/>
      <c r="O8" s="161"/>
      <c r="P8" s="161" t="s">
        <v>102</v>
      </c>
      <c r="Q8" s="155"/>
      <c r="R8" s="155"/>
      <c r="S8" s="161" t="s">
        <v>103</v>
      </c>
      <c r="T8" s="157"/>
      <c r="U8" s="157"/>
      <c r="V8" s="163" t="s">
        <v>104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70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71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106</v>
      </c>
      <c r="C11" s="172" t="s">
        <v>445</v>
      </c>
      <c r="D11" s="168" t="s">
        <v>446</v>
      </c>
      <c r="E11" s="168" t="s">
        <v>109</v>
      </c>
      <c r="F11" s="169">
        <v>19.617999999999999</v>
      </c>
      <c r="G11" s="170"/>
      <c r="H11" s="170"/>
      <c r="I11" s="170">
        <f t="shared" ref="I11:I19" si="0">ROUND(F11*(G11+H11),2)</f>
        <v>0</v>
      </c>
      <c r="J11" s="168">
        <f t="shared" ref="J11:J19" si="1">ROUND(F11*(N11),2)</f>
        <v>353.12</v>
      </c>
      <c r="K11" s="1">
        <f t="shared" ref="K11:K19" si="2">ROUND(F11*(O11),2)</f>
        <v>0</v>
      </c>
      <c r="L11" s="1">
        <f t="shared" ref="L11:L19" si="3">ROUND(F11*(G11),2)</f>
        <v>0</v>
      </c>
      <c r="M11" s="1"/>
      <c r="N11" s="1">
        <v>18</v>
      </c>
      <c r="O11" s="1"/>
      <c r="P11" s="160"/>
      <c r="Q11" s="173"/>
      <c r="R11" s="173"/>
      <c r="S11" s="149"/>
      <c r="V11" s="174"/>
      <c r="Z11">
        <v>0</v>
      </c>
    </row>
    <row r="12" spans="1:26" ht="35.1" customHeight="1" x14ac:dyDescent="0.25">
      <c r="A12" s="171"/>
      <c r="B12" s="168" t="s">
        <v>106</v>
      </c>
      <c r="C12" s="172" t="s">
        <v>447</v>
      </c>
      <c r="D12" s="168" t="s">
        <v>448</v>
      </c>
      <c r="E12" s="168" t="s">
        <v>109</v>
      </c>
      <c r="F12" s="169">
        <v>19.617999999999999</v>
      </c>
      <c r="G12" s="170"/>
      <c r="H12" s="170"/>
      <c r="I12" s="170">
        <f t="shared" si="0"/>
        <v>0</v>
      </c>
      <c r="J12" s="168">
        <f t="shared" si="1"/>
        <v>19.62</v>
      </c>
      <c r="K12" s="1">
        <f t="shared" si="2"/>
        <v>0</v>
      </c>
      <c r="L12" s="1">
        <f t="shared" si="3"/>
        <v>0</v>
      </c>
      <c r="M12" s="1"/>
      <c r="N12" s="1">
        <v>1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106</v>
      </c>
      <c r="C13" s="172" t="s">
        <v>449</v>
      </c>
      <c r="D13" s="168" t="s">
        <v>450</v>
      </c>
      <c r="E13" s="168" t="s">
        <v>109</v>
      </c>
      <c r="F13" s="169">
        <v>7.6</v>
      </c>
      <c r="G13" s="170"/>
      <c r="H13" s="170"/>
      <c r="I13" s="170">
        <f t="shared" si="0"/>
        <v>0</v>
      </c>
      <c r="J13" s="168">
        <f t="shared" si="1"/>
        <v>339.34</v>
      </c>
      <c r="K13" s="1">
        <f t="shared" si="2"/>
        <v>0</v>
      </c>
      <c r="L13" s="1">
        <f t="shared" si="3"/>
        <v>0</v>
      </c>
      <c r="M13" s="1"/>
      <c r="N13" s="1">
        <v>44.65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106</v>
      </c>
      <c r="C14" s="172" t="s">
        <v>451</v>
      </c>
      <c r="D14" s="168" t="s">
        <v>452</v>
      </c>
      <c r="E14" s="168" t="s">
        <v>109</v>
      </c>
      <c r="F14" s="169">
        <v>7.6</v>
      </c>
      <c r="G14" s="170"/>
      <c r="H14" s="170"/>
      <c r="I14" s="170">
        <f t="shared" si="0"/>
        <v>0</v>
      </c>
      <c r="J14" s="168">
        <f t="shared" si="1"/>
        <v>46.21</v>
      </c>
      <c r="K14" s="1">
        <f t="shared" si="2"/>
        <v>0</v>
      </c>
      <c r="L14" s="1">
        <f t="shared" si="3"/>
        <v>0</v>
      </c>
      <c r="M14" s="1"/>
      <c r="N14" s="1">
        <v>6.08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106</v>
      </c>
      <c r="C15" s="172" t="s">
        <v>112</v>
      </c>
      <c r="D15" s="168" t="s">
        <v>113</v>
      </c>
      <c r="E15" s="168" t="s">
        <v>109</v>
      </c>
      <c r="F15" s="169">
        <v>9.5150000000000006</v>
      </c>
      <c r="G15" s="170"/>
      <c r="H15" s="170"/>
      <c r="I15" s="170">
        <f t="shared" si="0"/>
        <v>0</v>
      </c>
      <c r="J15" s="168">
        <f t="shared" si="1"/>
        <v>38.06</v>
      </c>
      <c r="K15" s="1">
        <f t="shared" si="2"/>
        <v>0</v>
      </c>
      <c r="L15" s="1">
        <f t="shared" si="3"/>
        <v>0</v>
      </c>
      <c r="M15" s="1"/>
      <c r="N15" s="1">
        <v>4</v>
      </c>
      <c r="O15" s="1"/>
      <c r="P15" s="160"/>
      <c r="Q15" s="173"/>
      <c r="R15" s="173"/>
      <c r="S15" s="149"/>
      <c r="V15" s="174"/>
      <c r="Z15">
        <v>0</v>
      </c>
    </row>
    <row r="16" spans="1:26" ht="35.1" customHeight="1" x14ac:dyDescent="0.25">
      <c r="A16" s="171"/>
      <c r="B16" s="168" t="s">
        <v>106</v>
      </c>
      <c r="C16" s="172" t="s">
        <v>114</v>
      </c>
      <c r="D16" s="168" t="s">
        <v>115</v>
      </c>
      <c r="E16" s="168" t="s">
        <v>109</v>
      </c>
      <c r="F16" s="169">
        <v>9.5150000000000006</v>
      </c>
      <c r="G16" s="170"/>
      <c r="H16" s="170"/>
      <c r="I16" s="170">
        <f t="shared" si="0"/>
        <v>0</v>
      </c>
      <c r="J16" s="168">
        <f t="shared" si="1"/>
        <v>3.81</v>
      </c>
      <c r="K16" s="1">
        <f t="shared" si="2"/>
        <v>0</v>
      </c>
      <c r="L16" s="1">
        <f t="shared" si="3"/>
        <v>0</v>
      </c>
      <c r="M16" s="1"/>
      <c r="N16" s="1">
        <v>0.4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106</v>
      </c>
      <c r="C17" s="172" t="s">
        <v>453</v>
      </c>
      <c r="D17" s="168" t="s">
        <v>454</v>
      </c>
      <c r="E17" s="168" t="s">
        <v>109</v>
      </c>
      <c r="F17" s="169">
        <v>9.5150000000000006</v>
      </c>
      <c r="G17" s="170"/>
      <c r="H17" s="170"/>
      <c r="I17" s="170">
        <f t="shared" si="0"/>
        <v>0</v>
      </c>
      <c r="J17" s="168">
        <f t="shared" si="1"/>
        <v>6.95</v>
      </c>
      <c r="K17" s="1">
        <f t="shared" si="2"/>
        <v>0</v>
      </c>
      <c r="L17" s="1">
        <f t="shared" si="3"/>
        <v>0</v>
      </c>
      <c r="M17" s="1"/>
      <c r="N17" s="1">
        <v>0.73</v>
      </c>
      <c r="O17" s="1"/>
      <c r="P17" s="160"/>
      <c r="Q17" s="173"/>
      <c r="R17" s="173"/>
      <c r="S17" s="149"/>
      <c r="V17" s="174"/>
      <c r="Z17">
        <v>0</v>
      </c>
    </row>
    <row r="18" spans="1:26" ht="24.95" customHeight="1" x14ac:dyDescent="0.25">
      <c r="A18" s="171"/>
      <c r="B18" s="168" t="s">
        <v>106</v>
      </c>
      <c r="C18" s="172" t="s">
        <v>118</v>
      </c>
      <c r="D18" s="168" t="s">
        <v>119</v>
      </c>
      <c r="E18" s="168" t="s">
        <v>120</v>
      </c>
      <c r="F18" s="169">
        <v>27.498999999999999</v>
      </c>
      <c r="G18" s="170"/>
      <c r="H18" s="170"/>
      <c r="I18" s="170">
        <f t="shared" si="0"/>
        <v>0</v>
      </c>
      <c r="J18" s="168">
        <f t="shared" si="1"/>
        <v>302.49</v>
      </c>
      <c r="K18" s="1">
        <f t="shared" si="2"/>
        <v>0</v>
      </c>
      <c r="L18" s="1">
        <f t="shared" si="3"/>
        <v>0</v>
      </c>
      <c r="M18" s="1"/>
      <c r="N18" s="1">
        <v>11</v>
      </c>
      <c r="O18" s="1"/>
      <c r="P18" s="160"/>
      <c r="Q18" s="173"/>
      <c r="R18" s="173"/>
      <c r="S18" s="149"/>
      <c r="V18" s="174"/>
      <c r="Z18">
        <v>0</v>
      </c>
    </row>
    <row r="19" spans="1:26" ht="24.95" customHeight="1" x14ac:dyDescent="0.25">
      <c r="A19" s="171"/>
      <c r="B19" s="168" t="s">
        <v>106</v>
      </c>
      <c r="C19" s="172" t="s">
        <v>455</v>
      </c>
      <c r="D19" s="168" t="s">
        <v>456</v>
      </c>
      <c r="E19" s="168" t="s">
        <v>109</v>
      </c>
      <c r="F19" s="169">
        <v>17.702999999999999</v>
      </c>
      <c r="G19" s="170"/>
      <c r="H19" s="170"/>
      <c r="I19" s="170">
        <f t="shared" si="0"/>
        <v>0</v>
      </c>
      <c r="J19" s="168">
        <f t="shared" si="1"/>
        <v>60.01</v>
      </c>
      <c r="K19" s="1">
        <f t="shared" si="2"/>
        <v>0</v>
      </c>
      <c r="L19" s="1">
        <f t="shared" si="3"/>
        <v>0</v>
      </c>
      <c r="M19" s="1"/>
      <c r="N19" s="1">
        <v>3.39</v>
      </c>
      <c r="O19" s="1"/>
      <c r="P19" s="160"/>
      <c r="Q19" s="173"/>
      <c r="R19" s="173"/>
      <c r="S19" s="149"/>
      <c r="V19" s="174"/>
      <c r="Z19">
        <v>0</v>
      </c>
    </row>
    <row r="20" spans="1:26" x14ac:dyDescent="0.25">
      <c r="A20" s="149"/>
      <c r="B20" s="149"/>
      <c r="C20" s="149"/>
      <c r="D20" s="149" t="s">
        <v>71</v>
      </c>
      <c r="E20" s="149"/>
      <c r="F20" s="167"/>
      <c r="G20" s="152"/>
      <c r="H20" s="152">
        <f>ROUND((SUM(M10:M19))/1,2)</f>
        <v>0</v>
      </c>
      <c r="I20" s="152">
        <f>ROUND((SUM(I10:I19))/1,2)</f>
        <v>0</v>
      </c>
      <c r="J20" s="149"/>
      <c r="K20" s="149"/>
      <c r="L20" s="149">
        <f>ROUND((SUM(L10:L19))/1,2)</f>
        <v>0</v>
      </c>
      <c r="M20" s="149">
        <f>ROUND((SUM(M10:M19))/1,2)</f>
        <v>0</v>
      </c>
      <c r="N20" s="149"/>
      <c r="O20" s="149"/>
      <c r="P20" s="175">
        <f>ROUND((SUM(P10:P19))/1,2)</f>
        <v>0</v>
      </c>
      <c r="Q20" s="146"/>
      <c r="R20" s="146"/>
      <c r="S20" s="175">
        <f>ROUND((SUM(S10:S19))/1,2)</f>
        <v>0</v>
      </c>
      <c r="T20" s="146"/>
      <c r="U20" s="146"/>
      <c r="V20" s="146"/>
      <c r="W20" s="146"/>
      <c r="X20" s="146"/>
      <c r="Y20" s="146"/>
      <c r="Z20" s="146"/>
    </row>
    <row r="21" spans="1:26" x14ac:dyDescent="0.25">
      <c r="A21" s="1"/>
      <c r="B21" s="1"/>
      <c r="C21" s="1"/>
      <c r="D21" s="1"/>
      <c r="E21" s="1"/>
      <c r="F21" s="160"/>
      <c r="G21" s="142"/>
      <c r="H21" s="142"/>
      <c r="I21" s="142"/>
      <c r="J21" s="1"/>
      <c r="K21" s="1"/>
      <c r="L21" s="1"/>
      <c r="M21" s="1"/>
      <c r="N21" s="1"/>
      <c r="O21" s="1"/>
      <c r="P21" s="1"/>
      <c r="S21" s="1"/>
    </row>
    <row r="22" spans="1:26" x14ac:dyDescent="0.25">
      <c r="A22" s="149"/>
      <c r="B22" s="149"/>
      <c r="C22" s="149"/>
      <c r="D22" s="149" t="s">
        <v>439</v>
      </c>
      <c r="E22" s="149"/>
      <c r="F22" s="167"/>
      <c r="G22" s="150"/>
      <c r="H22" s="150"/>
      <c r="I22" s="150"/>
      <c r="J22" s="149"/>
      <c r="K22" s="149"/>
      <c r="L22" s="149"/>
      <c r="M22" s="149"/>
      <c r="N22" s="149"/>
      <c r="O22" s="149"/>
      <c r="P22" s="149"/>
      <c r="Q22" s="146"/>
      <c r="R22" s="146"/>
      <c r="S22" s="149"/>
      <c r="T22" s="146"/>
      <c r="U22" s="146"/>
      <c r="V22" s="146"/>
      <c r="W22" s="146"/>
      <c r="X22" s="146"/>
      <c r="Y22" s="146"/>
      <c r="Z22" s="146"/>
    </row>
    <row r="23" spans="1:26" ht="24.95" customHeight="1" x14ac:dyDescent="0.25">
      <c r="A23" s="171"/>
      <c r="B23" s="168" t="s">
        <v>457</v>
      </c>
      <c r="C23" s="172" t="s">
        <v>458</v>
      </c>
      <c r="D23" s="168" t="s">
        <v>459</v>
      </c>
      <c r="E23" s="168" t="s">
        <v>109</v>
      </c>
      <c r="F23" s="169">
        <v>9.5150000000000006</v>
      </c>
      <c r="G23" s="170"/>
      <c r="H23" s="170"/>
      <c r="I23" s="170">
        <f>ROUND(F23*(G23+H23),2)</f>
        <v>0</v>
      </c>
      <c r="J23" s="168">
        <f>ROUND(F23*(N23),2)</f>
        <v>415.9</v>
      </c>
      <c r="K23" s="1">
        <f>ROUND(F23*(O23),2)</f>
        <v>0</v>
      </c>
      <c r="L23" s="1">
        <f>ROUND(F23*(G23),2)</f>
        <v>0</v>
      </c>
      <c r="M23" s="1"/>
      <c r="N23" s="1">
        <v>43.71</v>
      </c>
      <c r="O23" s="1"/>
      <c r="P23" s="167">
        <v>1.8907700000000001</v>
      </c>
      <c r="Q23" s="173"/>
      <c r="R23" s="173">
        <v>1.8907700000000001</v>
      </c>
      <c r="S23" s="149">
        <f>ROUND(F23*(R23),3)</f>
        <v>17.991</v>
      </c>
      <c r="V23" s="174"/>
      <c r="Z23">
        <v>0</v>
      </c>
    </row>
    <row r="24" spans="1:26" ht="24.95" customHeight="1" x14ac:dyDescent="0.25">
      <c r="A24" s="171"/>
      <c r="B24" s="168" t="s">
        <v>457</v>
      </c>
      <c r="C24" s="172" t="s">
        <v>460</v>
      </c>
      <c r="D24" s="168" t="s">
        <v>461</v>
      </c>
      <c r="E24" s="168" t="s">
        <v>134</v>
      </c>
      <c r="F24" s="169">
        <v>1</v>
      </c>
      <c r="G24" s="170"/>
      <c r="H24" s="170"/>
      <c r="I24" s="170">
        <f>ROUND(F24*(G24+H24),2)</f>
        <v>0</v>
      </c>
      <c r="J24" s="168">
        <f>ROUND(F24*(N24),2)</f>
        <v>32.950000000000003</v>
      </c>
      <c r="K24" s="1">
        <f>ROUND(F24*(O24),2)</f>
        <v>0</v>
      </c>
      <c r="L24" s="1">
        <f>ROUND(F24*(G24),2)</f>
        <v>0</v>
      </c>
      <c r="M24" s="1"/>
      <c r="N24" s="1">
        <v>32.950000000000003</v>
      </c>
      <c r="O24" s="1"/>
      <c r="P24" s="167">
        <v>0.15547999999999998</v>
      </c>
      <c r="Q24" s="173"/>
      <c r="R24" s="173">
        <v>0.15547999999999998</v>
      </c>
      <c r="S24" s="149">
        <f>ROUND(F24*(R24),3)</f>
        <v>0.155</v>
      </c>
      <c r="V24" s="174"/>
      <c r="Z24">
        <v>0</v>
      </c>
    </row>
    <row r="25" spans="1:26" x14ac:dyDescent="0.25">
      <c r="A25" s="149"/>
      <c r="B25" s="149"/>
      <c r="C25" s="149"/>
      <c r="D25" s="149" t="s">
        <v>439</v>
      </c>
      <c r="E25" s="149"/>
      <c r="F25" s="167"/>
      <c r="G25" s="152"/>
      <c r="H25" s="152">
        <f>ROUND((SUM(M22:M24))/1,2)</f>
        <v>0</v>
      </c>
      <c r="I25" s="152">
        <f>ROUND((SUM(I22:I24))/1,2)</f>
        <v>0</v>
      </c>
      <c r="J25" s="149"/>
      <c r="K25" s="149"/>
      <c r="L25" s="149">
        <f>ROUND((SUM(L22:L24))/1,2)</f>
        <v>0</v>
      </c>
      <c r="M25" s="149">
        <f>ROUND((SUM(M22:M24))/1,2)</f>
        <v>0</v>
      </c>
      <c r="N25" s="149"/>
      <c r="O25" s="149"/>
      <c r="P25" s="175">
        <f>ROUND((SUM(P22:P24))/1,2)</f>
        <v>2.0499999999999998</v>
      </c>
      <c r="Q25" s="146"/>
      <c r="R25" s="146"/>
      <c r="S25" s="175">
        <f>ROUND((SUM(S22:S24))/1,2)</f>
        <v>18.149999999999999</v>
      </c>
      <c r="T25" s="146"/>
      <c r="U25" s="146"/>
      <c r="V25" s="146"/>
      <c r="W25" s="146"/>
      <c r="X25" s="146"/>
      <c r="Y25" s="146"/>
      <c r="Z25" s="146"/>
    </row>
    <row r="26" spans="1:26" x14ac:dyDescent="0.25">
      <c r="A26" s="1"/>
      <c r="B26" s="1"/>
      <c r="C26" s="1"/>
      <c r="D26" s="1"/>
      <c r="E26" s="1"/>
      <c r="F26" s="160"/>
      <c r="G26" s="142"/>
      <c r="H26" s="142"/>
      <c r="I26" s="142"/>
      <c r="J26" s="1"/>
      <c r="K26" s="1"/>
      <c r="L26" s="1"/>
      <c r="M26" s="1"/>
      <c r="N26" s="1"/>
      <c r="O26" s="1"/>
      <c r="P26" s="1"/>
      <c r="S26" s="1"/>
    </row>
    <row r="27" spans="1:26" x14ac:dyDescent="0.25">
      <c r="A27" s="149"/>
      <c r="B27" s="149"/>
      <c r="C27" s="149"/>
      <c r="D27" s="149" t="s">
        <v>440</v>
      </c>
      <c r="E27" s="149"/>
      <c r="F27" s="167"/>
      <c r="G27" s="150"/>
      <c r="H27" s="150"/>
      <c r="I27" s="150"/>
      <c r="J27" s="149"/>
      <c r="K27" s="149"/>
      <c r="L27" s="149"/>
      <c r="M27" s="149"/>
      <c r="N27" s="149"/>
      <c r="O27" s="149"/>
      <c r="P27" s="149"/>
      <c r="Q27" s="146"/>
      <c r="R27" s="146"/>
      <c r="S27" s="149"/>
      <c r="T27" s="146"/>
      <c r="U27" s="146"/>
      <c r="V27" s="146"/>
      <c r="W27" s="146"/>
      <c r="X27" s="146"/>
      <c r="Y27" s="146"/>
      <c r="Z27" s="146"/>
    </row>
    <row r="28" spans="1:26" ht="24.95" customHeight="1" x14ac:dyDescent="0.25">
      <c r="A28" s="171"/>
      <c r="B28" s="168" t="s">
        <v>457</v>
      </c>
      <c r="C28" s="172" t="s">
        <v>462</v>
      </c>
      <c r="D28" s="168" t="s">
        <v>463</v>
      </c>
      <c r="E28" s="168" t="s">
        <v>200</v>
      </c>
      <c r="F28" s="169">
        <v>16.5</v>
      </c>
      <c r="G28" s="170"/>
      <c r="H28" s="170"/>
      <c r="I28" s="170">
        <f t="shared" ref="I28:I44" si="4">ROUND(F28*(G28+H28),2)</f>
        <v>0</v>
      </c>
      <c r="J28" s="168">
        <f t="shared" ref="J28:J44" si="5">ROUND(F28*(N28),2)</f>
        <v>52.31</v>
      </c>
      <c r="K28" s="1">
        <f t="shared" ref="K28:K44" si="6">ROUND(F28*(O28),2)</f>
        <v>0</v>
      </c>
      <c r="L28" s="1">
        <f t="shared" ref="L28:L44" si="7">ROUND(F28*(G28),2)</f>
        <v>0</v>
      </c>
      <c r="M28" s="1"/>
      <c r="N28" s="1">
        <v>3.17</v>
      </c>
      <c r="O28" s="1"/>
      <c r="P28" s="160"/>
      <c r="Q28" s="173"/>
      <c r="R28" s="173"/>
      <c r="S28" s="149"/>
      <c r="V28" s="174"/>
      <c r="Z28">
        <v>0</v>
      </c>
    </row>
    <row r="29" spans="1:26" ht="24.95" customHeight="1" x14ac:dyDescent="0.25">
      <c r="A29" s="171"/>
      <c r="B29" s="168" t="s">
        <v>457</v>
      </c>
      <c r="C29" s="172" t="s">
        <v>464</v>
      </c>
      <c r="D29" s="168" t="s">
        <v>465</v>
      </c>
      <c r="E29" s="168" t="s">
        <v>134</v>
      </c>
      <c r="F29" s="169">
        <v>2</v>
      </c>
      <c r="G29" s="170"/>
      <c r="H29" s="170"/>
      <c r="I29" s="170">
        <f t="shared" si="4"/>
        <v>0</v>
      </c>
      <c r="J29" s="168">
        <f t="shared" si="5"/>
        <v>383.84</v>
      </c>
      <c r="K29" s="1">
        <f t="shared" si="6"/>
        <v>0</v>
      </c>
      <c r="L29" s="1">
        <f t="shared" si="7"/>
        <v>0</v>
      </c>
      <c r="M29" s="1"/>
      <c r="N29" s="1">
        <v>191.92</v>
      </c>
      <c r="O29" s="1"/>
      <c r="P29" s="167">
        <v>2.0810000000000002E-2</v>
      </c>
      <c r="Q29" s="173"/>
      <c r="R29" s="173">
        <v>2.0810000000000002E-2</v>
      </c>
      <c r="S29" s="149">
        <f>ROUND(F29*(R29),3)</f>
        <v>4.2000000000000003E-2</v>
      </c>
      <c r="V29" s="174"/>
      <c r="Z29">
        <v>0</v>
      </c>
    </row>
    <row r="30" spans="1:26" ht="24.95" customHeight="1" x14ac:dyDescent="0.25">
      <c r="A30" s="171"/>
      <c r="B30" s="168" t="s">
        <v>457</v>
      </c>
      <c r="C30" s="172" t="s">
        <v>466</v>
      </c>
      <c r="D30" s="168" t="s">
        <v>467</v>
      </c>
      <c r="E30" s="168" t="s">
        <v>200</v>
      </c>
      <c r="F30" s="169">
        <v>15.5</v>
      </c>
      <c r="G30" s="170"/>
      <c r="H30" s="170"/>
      <c r="I30" s="170">
        <f t="shared" si="4"/>
        <v>0</v>
      </c>
      <c r="J30" s="168">
        <f t="shared" si="5"/>
        <v>17.21</v>
      </c>
      <c r="K30" s="1">
        <f t="shared" si="6"/>
        <v>0</v>
      </c>
      <c r="L30" s="1">
        <f t="shared" si="7"/>
        <v>0</v>
      </c>
      <c r="M30" s="1"/>
      <c r="N30" s="1">
        <v>1.1100000000000001</v>
      </c>
      <c r="O30" s="1"/>
      <c r="P30" s="160"/>
      <c r="Q30" s="173"/>
      <c r="R30" s="173"/>
      <c r="S30" s="149"/>
      <c r="V30" s="174"/>
      <c r="Z30">
        <v>0</v>
      </c>
    </row>
    <row r="31" spans="1:26" ht="24.95" customHeight="1" x14ac:dyDescent="0.25">
      <c r="A31" s="171"/>
      <c r="B31" s="168" t="s">
        <v>142</v>
      </c>
      <c r="C31" s="172" t="s">
        <v>468</v>
      </c>
      <c r="D31" s="168" t="s">
        <v>469</v>
      </c>
      <c r="E31" s="168" t="s">
        <v>200</v>
      </c>
      <c r="F31" s="169">
        <v>3.5</v>
      </c>
      <c r="G31" s="170"/>
      <c r="H31" s="170"/>
      <c r="I31" s="170">
        <f t="shared" si="4"/>
        <v>0</v>
      </c>
      <c r="J31" s="168">
        <f t="shared" si="5"/>
        <v>1.79</v>
      </c>
      <c r="K31" s="1">
        <f t="shared" si="6"/>
        <v>0</v>
      </c>
      <c r="L31" s="1">
        <f t="shared" si="7"/>
        <v>0</v>
      </c>
      <c r="M31" s="1"/>
      <c r="N31" s="1">
        <v>0.51</v>
      </c>
      <c r="O31" s="1"/>
      <c r="P31" s="160"/>
      <c r="Q31" s="173"/>
      <c r="R31" s="173"/>
      <c r="S31" s="149"/>
      <c r="V31" s="174"/>
      <c r="Z31">
        <v>0</v>
      </c>
    </row>
    <row r="32" spans="1:26" ht="24.95" customHeight="1" x14ac:dyDescent="0.25">
      <c r="A32" s="171"/>
      <c r="B32" s="168" t="s">
        <v>142</v>
      </c>
      <c r="C32" s="172" t="s">
        <v>470</v>
      </c>
      <c r="D32" s="168" t="s">
        <v>471</v>
      </c>
      <c r="E32" s="168" t="s">
        <v>200</v>
      </c>
      <c r="F32" s="169">
        <v>28</v>
      </c>
      <c r="G32" s="170"/>
      <c r="H32" s="170"/>
      <c r="I32" s="170">
        <f t="shared" si="4"/>
        <v>0</v>
      </c>
      <c r="J32" s="168">
        <f t="shared" si="5"/>
        <v>22.12</v>
      </c>
      <c r="K32" s="1">
        <f t="shared" si="6"/>
        <v>0</v>
      </c>
      <c r="L32" s="1">
        <f t="shared" si="7"/>
        <v>0</v>
      </c>
      <c r="M32" s="1"/>
      <c r="N32" s="1">
        <v>0.79</v>
      </c>
      <c r="O32" s="1"/>
      <c r="P32" s="160"/>
      <c r="Q32" s="173"/>
      <c r="R32" s="173"/>
      <c r="S32" s="149"/>
      <c r="V32" s="174"/>
      <c r="Z32">
        <v>0</v>
      </c>
    </row>
    <row r="33" spans="1:26" ht="24.95" customHeight="1" x14ac:dyDescent="0.25">
      <c r="A33" s="171"/>
      <c r="B33" s="168" t="s">
        <v>142</v>
      </c>
      <c r="C33" s="172" t="s">
        <v>472</v>
      </c>
      <c r="D33" s="168" t="s">
        <v>473</v>
      </c>
      <c r="E33" s="168" t="s">
        <v>200</v>
      </c>
      <c r="F33" s="169">
        <v>37.5</v>
      </c>
      <c r="G33" s="170"/>
      <c r="H33" s="170"/>
      <c r="I33" s="170">
        <f t="shared" si="4"/>
        <v>0</v>
      </c>
      <c r="J33" s="168">
        <f t="shared" si="5"/>
        <v>53.63</v>
      </c>
      <c r="K33" s="1">
        <f t="shared" si="6"/>
        <v>0</v>
      </c>
      <c r="L33" s="1">
        <f t="shared" si="7"/>
        <v>0</v>
      </c>
      <c r="M33" s="1"/>
      <c r="N33" s="1">
        <v>1.43</v>
      </c>
      <c r="O33" s="1"/>
      <c r="P33" s="160"/>
      <c r="Q33" s="173"/>
      <c r="R33" s="173"/>
      <c r="S33" s="149"/>
      <c r="V33" s="174"/>
      <c r="Z33">
        <v>0</v>
      </c>
    </row>
    <row r="34" spans="1:26" ht="24.95" customHeight="1" x14ac:dyDescent="0.25">
      <c r="A34" s="171"/>
      <c r="B34" s="168" t="s">
        <v>142</v>
      </c>
      <c r="C34" s="172" t="s">
        <v>474</v>
      </c>
      <c r="D34" s="168" t="s">
        <v>475</v>
      </c>
      <c r="E34" s="168" t="s">
        <v>134</v>
      </c>
      <c r="F34" s="169">
        <v>1</v>
      </c>
      <c r="G34" s="170"/>
      <c r="H34" s="170"/>
      <c r="I34" s="170">
        <f t="shared" si="4"/>
        <v>0</v>
      </c>
      <c r="J34" s="168">
        <f t="shared" si="5"/>
        <v>49.62</v>
      </c>
      <c r="K34" s="1">
        <f t="shared" si="6"/>
        <v>0</v>
      </c>
      <c r="L34" s="1">
        <f t="shared" si="7"/>
        <v>0</v>
      </c>
      <c r="M34" s="1"/>
      <c r="N34" s="1">
        <v>49.62</v>
      </c>
      <c r="O34" s="1"/>
      <c r="P34" s="160"/>
      <c r="Q34" s="173"/>
      <c r="R34" s="173"/>
      <c r="S34" s="149"/>
      <c r="V34" s="174"/>
      <c r="Z34">
        <v>0</v>
      </c>
    </row>
    <row r="35" spans="1:26" ht="24.95" customHeight="1" x14ac:dyDescent="0.25">
      <c r="A35" s="171"/>
      <c r="B35" s="168" t="s">
        <v>142</v>
      </c>
      <c r="C35" s="172" t="s">
        <v>476</v>
      </c>
      <c r="D35" s="168" t="s">
        <v>477</v>
      </c>
      <c r="E35" s="168" t="s">
        <v>200</v>
      </c>
      <c r="F35" s="169">
        <v>1.5</v>
      </c>
      <c r="G35" s="170"/>
      <c r="H35" s="170"/>
      <c r="I35" s="170">
        <f t="shared" si="4"/>
        <v>0</v>
      </c>
      <c r="J35" s="168">
        <f t="shared" si="5"/>
        <v>1.1399999999999999</v>
      </c>
      <c r="K35" s="1">
        <f t="shared" si="6"/>
        <v>0</v>
      </c>
      <c r="L35" s="1">
        <f t="shared" si="7"/>
        <v>0</v>
      </c>
      <c r="M35" s="1"/>
      <c r="N35" s="1">
        <v>0.76</v>
      </c>
      <c r="O35" s="1"/>
      <c r="P35" s="160"/>
      <c r="Q35" s="173"/>
      <c r="R35" s="173"/>
      <c r="S35" s="149"/>
      <c r="V35" s="174"/>
      <c r="Z35">
        <v>0</v>
      </c>
    </row>
    <row r="36" spans="1:26" ht="24.95" customHeight="1" x14ac:dyDescent="0.25">
      <c r="A36" s="171"/>
      <c r="B36" s="168" t="s">
        <v>142</v>
      </c>
      <c r="C36" s="172" t="s">
        <v>478</v>
      </c>
      <c r="D36" s="168" t="s">
        <v>479</v>
      </c>
      <c r="E36" s="168" t="s">
        <v>200</v>
      </c>
      <c r="F36" s="169">
        <v>26.6</v>
      </c>
      <c r="G36" s="170"/>
      <c r="H36" s="170"/>
      <c r="I36" s="170">
        <f t="shared" si="4"/>
        <v>0</v>
      </c>
      <c r="J36" s="168">
        <f t="shared" si="5"/>
        <v>21.55</v>
      </c>
      <c r="K36" s="1">
        <f t="shared" si="6"/>
        <v>0</v>
      </c>
      <c r="L36" s="1">
        <f t="shared" si="7"/>
        <v>0</v>
      </c>
      <c r="M36" s="1"/>
      <c r="N36" s="1">
        <v>0.81</v>
      </c>
      <c r="O36" s="1"/>
      <c r="P36" s="160"/>
      <c r="Q36" s="173"/>
      <c r="R36" s="173"/>
      <c r="S36" s="149"/>
      <c r="V36" s="174"/>
      <c r="Z36">
        <v>0</v>
      </c>
    </row>
    <row r="37" spans="1:26" ht="24.95" customHeight="1" x14ac:dyDescent="0.25">
      <c r="A37" s="171"/>
      <c r="B37" s="168" t="s">
        <v>145</v>
      </c>
      <c r="C37" s="172" t="s">
        <v>480</v>
      </c>
      <c r="D37" s="168" t="s">
        <v>481</v>
      </c>
      <c r="E37" s="168" t="s">
        <v>200</v>
      </c>
      <c r="F37" s="169">
        <v>3.5</v>
      </c>
      <c r="G37" s="170"/>
      <c r="H37" s="170"/>
      <c r="I37" s="170">
        <f t="shared" si="4"/>
        <v>0</v>
      </c>
      <c r="J37" s="168">
        <f t="shared" si="5"/>
        <v>4.2699999999999996</v>
      </c>
      <c r="K37" s="1">
        <f t="shared" si="6"/>
        <v>0</v>
      </c>
      <c r="L37" s="1">
        <f t="shared" si="7"/>
        <v>0</v>
      </c>
      <c r="M37" s="1"/>
      <c r="N37" s="1">
        <v>1.22</v>
      </c>
      <c r="O37" s="1"/>
      <c r="P37" s="160"/>
      <c r="Q37" s="173"/>
      <c r="R37" s="173"/>
      <c r="S37" s="149"/>
      <c r="V37" s="174"/>
      <c r="Z37">
        <v>0</v>
      </c>
    </row>
    <row r="38" spans="1:26" ht="24.95" customHeight="1" x14ac:dyDescent="0.25">
      <c r="A38" s="171"/>
      <c r="B38" s="168" t="s">
        <v>145</v>
      </c>
      <c r="C38" s="172" t="s">
        <v>482</v>
      </c>
      <c r="D38" s="168" t="s">
        <v>483</v>
      </c>
      <c r="E38" s="168" t="s">
        <v>134</v>
      </c>
      <c r="F38" s="169">
        <v>6</v>
      </c>
      <c r="G38" s="170"/>
      <c r="H38" s="170"/>
      <c r="I38" s="170">
        <f t="shared" si="4"/>
        <v>0</v>
      </c>
      <c r="J38" s="168">
        <f t="shared" si="5"/>
        <v>350.82</v>
      </c>
      <c r="K38" s="1">
        <f t="shared" si="6"/>
        <v>0</v>
      </c>
      <c r="L38" s="1">
        <f t="shared" si="7"/>
        <v>0</v>
      </c>
      <c r="M38" s="1"/>
      <c r="N38" s="1">
        <v>58.47</v>
      </c>
      <c r="O38" s="1"/>
      <c r="P38" s="160"/>
      <c r="Q38" s="173"/>
      <c r="R38" s="173"/>
      <c r="S38" s="149"/>
      <c r="V38" s="174"/>
      <c r="Z38">
        <v>0</v>
      </c>
    </row>
    <row r="39" spans="1:26" ht="24.95" customHeight="1" x14ac:dyDescent="0.25">
      <c r="A39" s="171"/>
      <c r="B39" s="168" t="s">
        <v>145</v>
      </c>
      <c r="C39" s="172" t="s">
        <v>484</v>
      </c>
      <c r="D39" s="168" t="s">
        <v>485</v>
      </c>
      <c r="E39" s="168" t="s">
        <v>134</v>
      </c>
      <c r="F39" s="169">
        <v>1</v>
      </c>
      <c r="G39" s="170"/>
      <c r="H39" s="170"/>
      <c r="I39" s="170">
        <f t="shared" si="4"/>
        <v>0</v>
      </c>
      <c r="J39" s="168">
        <f t="shared" si="5"/>
        <v>3.96</v>
      </c>
      <c r="K39" s="1">
        <f t="shared" si="6"/>
        <v>0</v>
      </c>
      <c r="L39" s="1">
        <f t="shared" si="7"/>
        <v>0</v>
      </c>
      <c r="M39" s="1"/>
      <c r="N39" s="1">
        <v>3.96</v>
      </c>
      <c r="O39" s="1"/>
      <c r="P39" s="160"/>
      <c r="Q39" s="173"/>
      <c r="R39" s="173"/>
      <c r="S39" s="149"/>
      <c r="V39" s="174"/>
      <c r="Z39">
        <v>0</v>
      </c>
    </row>
    <row r="40" spans="1:26" ht="24.95" customHeight="1" x14ac:dyDescent="0.25">
      <c r="A40" s="171"/>
      <c r="B40" s="168" t="s">
        <v>145</v>
      </c>
      <c r="C40" s="172" t="s">
        <v>486</v>
      </c>
      <c r="D40" s="168" t="s">
        <v>487</v>
      </c>
      <c r="E40" s="168" t="s">
        <v>134</v>
      </c>
      <c r="F40" s="169">
        <v>1</v>
      </c>
      <c r="G40" s="170"/>
      <c r="H40" s="170"/>
      <c r="I40" s="170">
        <f t="shared" si="4"/>
        <v>0</v>
      </c>
      <c r="J40" s="168">
        <f t="shared" si="5"/>
        <v>196.45</v>
      </c>
      <c r="K40" s="1">
        <f t="shared" si="6"/>
        <v>0</v>
      </c>
      <c r="L40" s="1">
        <f t="shared" si="7"/>
        <v>0</v>
      </c>
      <c r="M40" s="1"/>
      <c r="N40" s="1">
        <v>196.45</v>
      </c>
      <c r="O40" s="1"/>
      <c r="P40" s="160"/>
      <c r="Q40" s="173"/>
      <c r="R40" s="173"/>
      <c r="S40" s="149"/>
      <c r="V40" s="174"/>
      <c r="Z40">
        <v>0</v>
      </c>
    </row>
    <row r="41" spans="1:26" ht="24.95" customHeight="1" x14ac:dyDescent="0.25">
      <c r="A41" s="171"/>
      <c r="B41" s="168" t="s">
        <v>145</v>
      </c>
      <c r="C41" s="172" t="s">
        <v>488</v>
      </c>
      <c r="D41" s="168" t="s">
        <v>489</v>
      </c>
      <c r="E41" s="168" t="s">
        <v>200</v>
      </c>
      <c r="F41" s="169">
        <v>2</v>
      </c>
      <c r="G41" s="170"/>
      <c r="H41" s="170"/>
      <c r="I41" s="170">
        <f t="shared" si="4"/>
        <v>0</v>
      </c>
      <c r="J41" s="168">
        <f t="shared" si="5"/>
        <v>184.06</v>
      </c>
      <c r="K41" s="1">
        <f t="shared" si="6"/>
        <v>0</v>
      </c>
      <c r="L41" s="1">
        <f t="shared" si="7"/>
        <v>0</v>
      </c>
      <c r="M41" s="1"/>
      <c r="N41" s="1">
        <v>92.03</v>
      </c>
      <c r="O41" s="1"/>
      <c r="P41" s="160"/>
      <c r="Q41" s="173"/>
      <c r="R41" s="173"/>
      <c r="S41" s="149"/>
      <c r="V41" s="174"/>
      <c r="Z41">
        <v>0</v>
      </c>
    </row>
    <row r="42" spans="1:26" ht="24.95" customHeight="1" x14ac:dyDescent="0.25">
      <c r="A42" s="171"/>
      <c r="B42" s="168" t="s">
        <v>145</v>
      </c>
      <c r="C42" s="172" t="s">
        <v>490</v>
      </c>
      <c r="D42" s="168" t="s">
        <v>491</v>
      </c>
      <c r="E42" s="168" t="s">
        <v>134</v>
      </c>
      <c r="F42" s="169">
        <v>2</v>
      </c>
      <c r="G42" s="170"/>
      <c r="H42" s="170"/>
      <c r="I42" s="170">
        <f t="shared" si="4"/>
        <v>0</v>
      </c>
      <c r="J42" s="168">
        <f t="shared" si="5"/>
        <v>46.06</v>
      </c>
      <c r="K42" s="1">
        <f t="shared" si="6"/>
        <v>0</v>
      </c>
      <c r="L42" s="1">
        <f t="shared" si="7"/>
        <v>0</v>
      </c>
      <c r="M42" s="1"/>
      <c r="N42" s="1">
        <v>23.03</v>
      </c>
      <c r="O42" s="1"/>
      <c r="P42" s="160"/>
      <c r="Q42" s="173"/>
      <c r="R42" s="173"/>
      <c r="S42" s="149"/>
      <c r="V42" s="174"/>
      <c r="Z42">
        <v>0</v>
      </c>
    </row>
    <row r="43" spans="1:26" ht="24.95" customHeight="1" x14ac:dyDescent="0.25">
      <c r="A43" s="171"/>
      <c r="B43" s="168" t="s">
        <v>145</v>
      </c>
      <c r="C43" s="172" t="s">
        <v>492</v>
      </c>
      <c r="D43" s="168" t="s">
        <v>493</v>
      </c>
      <c r="E43" s="168" t="s">
        <v>134</v>
      </c>
      <c r="F43" s="169">
        <v>1</v>
      </c>
      <c r="G43" s="170"/>
      <c r="H43" s="170"/>
      <c r="I43" s="170">
        <f t="shared" si="4"/>
        <v>0</v>
      </c>
      <c r="J43" s="168">
        <f t="shared" si="5"/>
        <v>156</v>
      </c>
      <c r="K43" s="1">
        <f t="shared" si="6"/>
        <v>0</v>
      </c>
      <c r="L43" s="1">
        <f t="shared" si="7"/>
        <v>0</v>
      </c>
      <c r="M43" s="1"/>
      <c r="N43" s="1">
        <v>156</v>
      </c>
      <c r="O43" s="1"/>
      <c r="P43" s="160"/>
      <c r="Q43" s="173"/>
      <c r="R43" s="173"/>
      <c r="S43" s="149"/>
      <c r="V43" s="174"/>
      <c r="Z43">
        <v>0</v>
      </c>
    </row>
    <row r="44" spans="1:26" ht="24.95" customHeight="1" x14ac:dyDescent="0.25">
      <c r="A44" s="171"/>
      <c r="B44" s="168" t="s">
        <v>145</v>
      </c>
      <c r="C44" s="172" t="s">
        <v>494</v>
      </c>
      <c r="D44" s="168" t="s">
        <v>495</v>
      </c>
      <c r="E44" s="168" t="s">
        <v>134</v>
      </c>
      <c r="F44" s="169">
        <v>1</v>
      </c>
      <c r="G44" s="170"/>
      <c r="H44" s="170"/>
      <c r="I44" s="170">
        <f t="shared" si="4"/>
        <v>0</v>
      </c>
      <c r="J44" s="168">
        <f t="shared" si="5"/>
        <v>57.63</v>
      </c>
      <c r="K44" s="1">
        <f t="shared" si="6"/>
        <v>0</v>
      </c>
      <c r="L44" s="1">
        <f t="shared" si="7"/>
        <v>0</v>
      </c>
      <c r="M44" s="1"/>
      <c r="N44" s="1">
        <v>57.63</v>
      </c>
      <c r="O44" s="1"/>
      <c r="P44" s="160"/>
      <c r="Q44" s="173"/>
      <c r="R44" s="173"/>
      <c r="S44" s="149"/>
      <c r="V44" s="174"/>
      <c r="Z44">
        <v>0</v>
      </c>
    </row>
    <row r="45" spans="1:26" x14ac:dyDescent="0.25">
      <c r="A45" s="149"/>
      <c r="B45" s="149"/>
      <c r="C45" s="149"/>
      <c r="D45" s="149" t="s">
        <v>440</v>
      </c>
      <c r="E45" s="149"/>
      <c r="F45" s="167"/>
      <c r="G45" s="152"/>
      <c r="H45" s="152">
        <f>ROUND((SUM(M27:M44))/1,2)</f>
        <v>0</v>
      </c>
      <c r="I45" s="152">
        <f>ROUND((SUM(I27:I44))/1,2)</f>
        <v>0</v>
      </c>
      <c r="J45" s="149"/>
      <c r="K45" s="149"/>
      <c r="L45" s="149">
        <f>ROUND((SUM(L27:L44))/1,2)</f>
        <v>0</v>
      </c>
      <c r="M45" s="149">
        <f>ROUND((SUM(M27:M44))/1,2)</f>
        <v>0</v>
      </c>
      <c r="N45" s="149"/>
      <c r="O45" s="149"/>
      <c r="P45" s="175">
        <f>ROUND((SUM(P27:P44))/1,2)</f>
        <v>0.02</v>
      </c>
      <c r="Q45" s="146"/>
      <c r="R45" s="146"/>
      <c r="S45" s="175">
        <f>ROUND((SUM(S27:S44))/1,2)</f>
        <v>0.04</v>
      </c>
      <c r="T45" s="146"/>
      <c r="U45" s="146"/>
      <c r="V45" s="146"/>
      <c r="W45" s="146"/>
      <c r="X45" s="146"/>
      <c r="Y45" s="146"/>
      <c r="Z45" s="146"/>
    </row>
    <row r="46" spans="1:26" x14ac:dyDescent="0.25">
      <c r="A46" s="1"/>
      <c r="B46" s="1"/>
      <c r="C46" s="1"/>
      <c r="D46" s="1"/>
      <c r="E46" s="1"/>
      <c r="F46" s="160"/>
      <c r="G46" s="142"/>
      <c r="H46" s="142"/>
      <c r="I46" s="142"/>
      <c r="J46" s="1"/>
      <c r="K46" s="1"/>
      <c r="L46" s="1"/>
      <c r="M46" s="1"/>
      <c r="N46" s="1"/>
      <c r="O46" s="1"/>
      <c r="P46" s="1"/>
      <c r="S46" s="1"/>
    </row>
    <row r="47" spans="1:26" x14ac:dyDescent="0.25">
      <c r="A47" s="149"/>
      <c r="B47" s="149"/>
      <c r="C47" s="149"/>
      <c r="D47" s="149" t="s">
        <v>441</v>
      </c>
      <c r="E47" s="149"/>
      <c r="F47" s="167"/>
      <c r="G47" s="150"/>
      <c r="H47" s="150"/>
      <c r="I47" s="150"/>
      <c r="J47" s="149"/>
      <c r="K47" s="149"/>
      <c r="L47" s="149"/>
      <c r="M47" s="149"/>
      <c r="N47" s="149"/>
      <c r="O47" s="149"/>
      <c r="P47" s="149"/>
      <c r="Q47" s="146"/>
      <c r="R47" s="146"/>
      <c r="S47" s="149"/>
      <c r="T47" s="146"/>
      <c r="U47" s="146"/>
      <c r="V47" s="146"/>
      <c r="W47" s="146"/>
      <c r="X47" s="146"/>
      <c r="Y47" s="146"/>
      <c r="Z47" s="146"/>
    </row>
    <row r="48" spans="1:26" ht="24.95" customHeight="1" x14ac:dyDescent="0.25">
      <c r="A48" s="171"/>
      <c r="B48" s="168" t="s">
        <v>457</v>
      </c>
      <c r="C48" s="172" t="s">
        <v>496</v>
      </c>
      <c r="D48" s="168" t="s">
        <v>497</v>
      </c>
      <c r="E48" s="168" t="s">
        <v>120</v>
      </c>
      <c r="F48" s="169">
        <v>18.126000000000001</v>
      </c>
      <c r="G48" s="170"/>
      <c r="H48" s="170"/>
      <c r="I48" s="170">
        <f>ROUND(F48*(G48+H48),2)</f>
        <v>0</v>
      </c>
      <c r="J48" s="168">
        <f>ROUND(F48*(N48),2)</f>
        <v>543.24</v>
      </c>
      <c r="K48" s="1">
        <f>ROUND(F48*(O48),2)</f>
        <v>0</v>
      </c>
      <c r="L48" s="1">
        <f>ROUND(F48*(G48),2)</f>
        <v>0</v>
      </c>
      <c r="M48" s="1"/>
      <c r="N48" s="1">
        <v>29.97</v>
      </c>
      <c r="O48" s="1"/>
      <c r="P48" s="160"/>
      <c r="Q48" s="173"/>
      <c r="R48" s="173"/>
      <c r="S48" s="149"/>
      <c r="V48" s="174"/>
      <c r="Z48">
        <v>0</v>
      </c>
    </row>
    <row r="49" spans="1:26" x14ac:dyDescent="0.25">
      <c r="A49" s="149"/>
      <c r="B49" s="149"/>
      <c r="C49" s="149"/>
      <c r="D49" s="149" t="s">
        <v>441</v>
      </c>
      <c r="E49" s="149"/>
      <c r="F49" s="167"/>
      <c r="G49" s="152"/>
      <c r="H49" s="152">
        <f>ROUND((SUM(M47:M48))/1,2)</f>
        <v>0</v>
      </c>
      <c r="I49" s="152">
        <f>ROUND((SUM(I47:I48))/1,2)</f>
        <v>0</v>
      </c>
      <c r="J49" s="149"/>
      <c r="K49" s="149"/>
      <c r="L49" s="149">
        <f>ROUND((SUM(L47:L48))/1,2)</f>
        <v>0</v>
      </c>
      <c r="M49" s="149">
        <f>ROUND((SUM(M47:M48))/1,2)</f>
        <v>0</v>
      </c>
      <c r="N49" s="149"/>
      <c r="O49" s="149"/>
      <c r="P49" s="175">
        <f>ROUND((SUM(P47:P48))/1,2)</f>
        <v>0</v>
      </c>
      <c r="Q49" s="146"/>
      <c r="R49" s="146"/>
      <c r="S49" s="175">
        <f>ROUND((SUM(S47:S48))/1,2)</f>
        <v>0</v>
      </c>
      <c r="T49" s="146"/>
      <c r="U49" s="146"/>
      <c r="V49" s="146"/>
      <c r="W49" s="146"/>
      <c r="X49" s="146"/>
      <c r="Y49" s="146"/>
      <c r="Z49" s="146"/>
    </row>
    <row r="50" spans="1:26" x14ac:dyDescent="0.25">
      <c r="A50" s="1"/>
      <c r="B50" s="1"/>
      <c r="C50" s="1"/>
      <c r="D50" s="1"/>
      <c r="E50" s="1"/>
      <c r="F50" s="160"/>
      <c r="G50" s="142"/>
      <c r="H50" s="142"/>
      <c r="I50" s="142"/>
      <c r="J50" s="1"/>
      <c r="K50" s="1"/>
      <c r="L50" s="1"/>
      <c r="M50" s="1"/>
      <c r="N50" s="1"/>
      <c r="O50" s="1"/>
      <c r="P50" s="1"/>
      <c r="S50" s="1"/>
    </row>
    <row r="51" spans="1:26" x14ac:dyDescent="0.25">
      <c r="A51" s="149"/>
      <c r="B51" s="149"/>
      <c r="C51" s="149"/>
      <c r="D51" s="2" t="s">
        <v>70</v>
      </c>
      <c r="E51" s="149"/>
      <c r="F51" s="167"/>
      <c r="G51" s="152"/>
      <c r="H51" s="152">
        <f>ROUND((SUM(M9:M50))/2,2)</f>
        <v>0</v>
      </c>
      <c r="I51" s="152">
        <f>ROUND((SUM(I9:I50))/2,2)</f>
        <v>0</v>
      </c>
      <c r="J51" s="150"/>
      <c r="K51" s="149"/>
      <c r="L51" s="150">
        <f>ROUND((SUM(L9:L50))/2,2)</f>
        <v>0</v>
      </c>
      <c r="M51" s="150">
        <f>ROUND((SUM(M9:M50))/2,2)</f>
        <v>0</v>
      </c>
      <c r="N51" s="149"/>
      <c r="O51" s="149"/>
      <c r="P51" s="175">
        <f>ROUND((SUM(P9:P50))/2,2)</f>
        <v>2.0699999999999998</v>
      </c>
      <c r="S51" s="175">
        <f>ROUND((SUM(S9:S50))/2,2)</f>
        <v>18.190000000000001</v>
      </c>
    </row>
    <row r="52" spans="1:26" x14ac:dyDescent="0.25">
      <c r="A52" s="1"/>
      <c r="B52" s="1"/>
      <c r="C52" s="1"/>
      <c r="D52" s="1"/>
      <c r="E52" s="1"/>
      <c r="F52" s="160"/>
      <c r="G52" s="142"/>
      <c r="H52" s="142"/>
      <c r="I52" s="142"/>
      <c r="J52" s="1"/>
      <c r="K52" s="1"/>
      <c r="L52" s="1"/>
      <c r="M52" s="1"/>
      <c r="N52" s="1"/>
      <c r="O52" s="1"/>
      <c r="P52" s="1"/>
      <c r="S52" s="1"/>
    </row>
    <row r="53" spans="1:26" x14ac:dyDescent="0.25">
      <c r="A53" s="149"/>
      <c r="B53" s="149"/>
      <c r="C53" s="149"/>
      <c r="D53" s="2" t="s">
        <v>77</v>
      </c>
      <c r="E53" s="149"/>
      <c r="F53" s="167"/>
      <c r="G53" s="150"/>
      <c r="H53" s="150"/>
      <c r="I53" s="150"/>
      <c r="J53" s="149"/>
      <c r="K53" s="149"/>
      <c r="L53" s="149"/>
      <c r="M53" s="149"/>
      <c r="N53" s="149"/>
      <c r="O53" s="149"/>
      <c r="P53" s="149"/>
      <c r="Q53" s="146"/>
      <c r="R53" s="146"/>
      <c r="S53" s="149"/>
      <c r="T53" s="146"/>
      <c r="U53" s="146"/>
      <c r="V53" s="146"/>
      <c r="W53" s="146"/>
      <c r="X53" s="146"/>
      <c r="Y53" s="146"/>
      <c r="Z53" s="146"/>
    </row>
    <row r="54" spans="1:26" x14ac:dyDescent="0.25">
      <c r="A54" s="149"/>
      <c r="B54" s="149"/>
      <c r="C54" s="149"/>
      <c r="D54" s="149" t="s">
        <v>442</v>
      </c>
      <c r="E54" s="149"/>
      <c r="F54" s="167"/>
      <c r="G54" s="150"/>
      <c r="H54" s="150"/>
      <c r="I54" s="150"/>
      <c r="J54" s="149"/>
      <c r="K54" s="149"/>
      <c r="L54" s="149"/>
      <c r="M54" s="149"/>
      <c r="N54" s="149"/>
      <c r="O54" s="149"/>
      <c r="P54" s="149"/>
      <c r="Q54" s="146"/>
      <c r="R54" s="146"/>
      <c r="S54" s="149"/>
      <c r="T54" s="146"/>
      <c r="U54" s="146"/>
      <c r="V54" s="146"/>
      <c r="W54" s="146"/>
      <c r="X54" s="146"/>
      <c r="Y54" s="146"/>
      <c r="Z54" s="146"/>
    </row>
    <row r="55" spans="1:26" ht="24.95" customHeight="1" x14ac:dyDescent="0.25">
      <c r="A55" s="171"/>
      <c r="B55" s="168" t="s">
        <v>498</v>
      </c>
      <c r="C55" s="172" t="s">
        <v>499</v>
      </c>
      <c r="D55" s="168" t="s">
        <v>500</v>
      </c>
      <c r="E55" s="168" t="s">
        <v>200</v>
      </c>
      <c r="F55" s="169">
        <v>2</v>
      </c>
      <c r="G55" s="170"/>
      <c r="H55" s="170"/>
      <c r="I55" s="170">
        <f t="shared" ref="I55:I82" si="8">ROUND(F55*(G55+H55),2)</f>
        <v>0</v>
      </c>
      <c r="J55" s="168">
        <f t="shared" ref="J55:J82" si="9">ROUND(F55*(N55),2)</f>
        <v>28.74</v>
      </c>
      <c r="K55" s="1">
        <f t="shared" ref="K55:K82" si="10">ROUND(F55*(O55),2)</f>
        <v>0</v>
      </c>
      <c r="L55" s="1">
        <f t="shared" ref="L55:L82" si="11">ROUND(F55*(G55),2)</f>
        <v>0</v>
      </c>
      <c r="M55" s="1"/>
      <c r="N55" s="1">
        <v>14.37</v>
      </c>
      <c r="O55" s="1"/>
      <c r="P55" s="167">
        <v>1.17E-3</v>
      </c>
      <c r="Q55" s="173"/>
      <c r="R55" s="173">
        <v>1.17E-3</v>
      </c>
      <c r="S55" s="149">
        <f>ROUND(F55*(R55),3)</f>
        <v>2E-3</v>
      </c>
      <c r="V55" s="174"/>
      <c r="Z55">
        <v>0</v>
      </c>
    </row>
    <row r="56" spans="1:26" ht="24.95" customHeight="1" x14ac:dyDescent="0.25">
      <c r="A56" s="171"/>
      <c r="B56" s="168" t="s">
        <v>498</v>
      </c>
      <c r="C56" s="172" t="s">
        <v>501</v>
      </c>
      <c r="D56" s="168" t="s">
        <v>502</v>
      </c>
      <c r="E56" s="168" t="s">
        <v>200</v>
      </c>
      <c r="F56" s="169">
        <v>8</v>
      </c>
      <c r="G56" s="170"/>
      <c r="H56" s="170"/>
      <c r="I56" s="170">
        <f t="shared" si="8"/>
        <v>0</v>
      </c>
      <c r="J56" s="168">
        <f t="shared" si="9"/>
        <v>131.84</v>
      </c>
      <c r="K56" s="1">
        <f t="shared" si="10"/>
        <v>0</v>
      </c>
      <c r="L56" s="1">
        <f t="shared" si="11"/>
        <v>0</v>
      </c>
      <c r="M56" s="1"/>
      <c r="N56" s="1">
        <v>16.48</v>
      </c>
      <c r="O56" s="1"/>
      <c r="P56" s="167">
        <v>1.6300000000000002E-3</v>
      </c>
      <c r="Q56" s="173"/>
      <c r="R56" s="173">
        <v>1.6300000000000002E-3</v>
      </c>
      <c r="S56" s="149">
        <f>ROUND(F56*(R56),3)</f>
        <v>1.2999999999999999E-2</v>
      </c>
      <c r="V56" s="174"/>
      <c r="Z56">
        <v>0</v>
      </c>
    </row>
    <row r="57" spans="1:26" ht="24.95" customHeight="1" x14ac:dyDescent="0.25">
      <c r="A57" s="171"/>
      <c r="B57" s="168" t="s">
        <v>498</v>
      </c>
      <c r="C57" s="172" t="s">
        <v>503</v>
      </c>
      <c r="D57" s="168" t="s">
        <v>504</v>
      </c>
      <c r="E57" s="168" t="s">
        <v>200</v>
      </c>
      <c r="F57" s="169">
        <v>1.5</v>
      </c>
      <c r="G57" s="170"/>
      <c r="H57" s="170"/>
      <c r="I57" s="170">
        <f t="shared" si="8"/>
        <v>0</v>
      </c>
      <c r="J57" s="168">
        <f t="shared" si="9"/>
        <v>37.46</v>
      </c>
      <c r="K57" s="1">
        <f t="shared" si="10"/>
        <v>0</v>
      </c>
      <c r="L57" s="1">
        <f t="shared" si="11"/>
        <v>0</v>
      </c>
      <c r="M57" s="1"/>
      <c r="N57" s="1">
        <v>24.97</v>
      </c>
      <c r="O57" s="1"/>
      <c r="P57" s="167">
        <v>3.3399999999999997E-3</v>
      </c>
      <c r="Q57" s="173"/>
      <c r="R57" s="173">
        <v>3.3399999999999997E-3</v>
      </c>
      <c r="S57" s="149">
        <f>ROUND(F57*(R57),3)</f>
        <v>5.0000000000000001E-3</v>
      </c>
      <c r="V57" s="174"/>
      <c r="Z57">
        <v>0</v>
      </c>
    </row>
    <row r="58" spans="1:26" ht="24.95" customHeight="1" x14ac:dyDescent="0.25">
      <c r="A58" s="171"/>
      <c r="B58" s="168" t="s">
        <v>498</v>
      </c>
      <c r="C58" s="172" t="s">
        <v>505</v>
      </c>
      <c r="D58" s="168" t="s">
        <v>506</v>
      </c>
      <c r="E58" s="168" t="s">
        <v>200</v>
      </c>
      <c r="F58" s="169">
        <v>4</v>
      </c>
      <c r="G58" s="170"/>
      <c r="H58" s="170"/>
      <c r="I58" s="170">
        <f t="shared" si="8"/>
        <v>0</v>
      </c>
      <c r="J58" s="168">
        <f t="shared" si="9"/>
        <v>33.24</v>
      </c>
      <c r="K58" s="1">
        <f t="shared" si="10"/>
        <v>0</v>
      </c>
      <c r="L58" s="1">
        <f t="shared" si="11"/>
        <v>0</v>
      </c>
      <c r="M58" s="1"/>
      <c r="N58" s="1">
        <v>8.31</v>
      </c>
      <c r="O58" s="1"/>
      <c r="P58" s="167">
        <v>5.9000000000000003E-4</v>
      </c>
      <c r="Q58" s="173"/>
      <c r="R58" s="173">
        <v>5.9000000000000003E-4</v>
      </c>
      <c r="S58" s="149">
        <f>ROUND(F58*(R58),3)</f>
        <v>2E-3</v>
      </c>
      <c r="V58" s="174"/>
      <c r="Z58">
        <v>0</v>
      </c>
    </row>
    <row r="59" spans="1:26" ht="24.95" customHeight="1" x14ac:dyDescent="0.25">
      <c r="A59" s="171"/>
      <c r="B59" s="168" t="s">
        <v>498</v>
      </c>
      <c r="C59" s="172" t="s">
        <v>507</v>
      </c>
      <c r="D59" s="168" t="s">
        <v>508</v>
      </c>
      <c r="E59" s="168" t="s">
        <v>134</v>
      </c>
      <c r="F59" s="169">
        <v>1</v>
      </c>
      <c r="G59" s="170"/>
      <c r="H59" s="170"/>
      <c r="I59" s="170">
        <f t="shared" si="8"/>
        <v>0</v>
      </c>
      <c r="J59" s="168">
        <f t="shared" si="9"/>
        <v>23.63</v>
      </c>
      <c r="K59" s="1">
        <f t="shared" si="10"/>
        <v>0</v>
      </c>
      <c r="L59" s="1">
        <f t="shared" si="11"/>
        <v>0</v>
      </c>
      <c r="M59" s="1"/>
      <c r="N59" s="1">
        <v>23.63</v>
      </c>
      <c r="O59" s="1"/>
      <c r="P59" s="167">
        <v>4.15E-3</v>
      </c>
      <c r="Q59" s="173"/>
      <c r="R59" s="173">
        <v>4.15E-3</v>
      </c>
      <c r="S59" s="149">
        <f>ROUND(F59*(R59),3)</f>
        <v>4.0000000000000001E-3</v>
      </c>
      <c r="V59" s="174"/>
      <c r="Z59">
        <v>0</v>
      </c>
    </row>
    <row r="60" spans="1:26" ht="24.95" customHeight="1" x14ac:dyDescent="0.25">
      <c r="A60" s="171"/>
      <c r="B60" s="168" t="s">
        <v>498</v>
      </c>
      <c r="C60" s="172" t="s">
        <v>509</v>
      </c>
      <c r="D60" s="168" t="s">
        <v>510</v>
      </c>
      <c r="E60" s="168" t="s">
        <v>200</v>
      </c>
      <c r="F60" s="169">
        <v>15.5</v>
      </c>
      <c r="G60" s="170"/>
      <c r="H60" s="170"/>
      <c r="I60" s="170">
        <f t="shared" si="8"/>
        <v>0</v>
      </c>
      <c r="J60" s="168">
        <f t="shared" si="9"/>
        <v>12.25</v>
      </c>
      <c r="K60" s="1">
        <f t="shared" si="10"/>
        <v>0</v>
      </c>
      <c r="L60" s="1">
        <f t="shared" si="11"/>
        <v>0</v>
      </c>
      <c r="M60" s="1"/>
      <c r="N60" s="1">
        <v>0.79</v>
      </c>
      <c r="O60" s="1"/>
      <c r="P60" s="160"/>
      <c r="Q60" s="173"/>
      <c r="R60" s="173"/>
      <c r="S60" s="149"/>
      <c r="V60" s="174"/>
      <c r="Z60">
        <v>0</v>
      </c>
    </row>
    <row r="61" spans="1:26" ht="24.95" customHeight="1" x14ac:dyDescent="0.25">
      <c r="A61" s="171"/>
      <c r="B61" s="168" t="s">
        <v>498</v>
      </c>
      <c r="C61" s="172" t="s">
        <v>511</v>
      </c>
      <c r="D61" s="168" t="s">
        <v>512</v>
      </c>
      <c r="E61" s="168" t="s">
        <v>120</v>
      </c>
      <c r="F61" s="169">
        <v>2.9000000000000001E-2</v>
      </c>
      <c r="G61" s="170"/>
      <c r="H61" s="170"/>
      <c r="I61" s="170">
        <f t="shared" si="8"/>
        <v>0</v>
      </c>
      <c r="J61" s="168">
        <f t="shared" si="9"/>
        <v>0.65</v>
      </c>
      <c r="K61" s="1">
        <f t="shared" si="10"/>
        <v>0</v>
      </c>
      <c r="L61" s="1">
        <f t="shared" si="11"/>
        <v>0</v>
      </c>
      <c r="M61" s="1"/>
      <c r="N61" s="1">
        <v>22.44</v>
      </c>
      <c r="O61" s="1"/>
      <c r="P61" s="160"/>
      <c r="Q61" s="173"/>
      <c r="R61" s="173"/>
      <c r="S61" s="149"/>
      <c r="V61" s="174"/>
      <c r="Z61">
        <v>0</v>
      </c>
    </row>
    <row r="62" spans="1:26" ht="24.95" customHeight="1" x14ac:dyDescent="0.25">
      <c r="A62" s="171"/>
      <c r="B62" s="168" t="s">
        <v>142</v>
      </c>
      <c r="C62" s="172" t="s">
        <v>513</v>
      </c>
      <c r="D62" s="168" t="s">
        <v>514</v>
      </c>
      <c r="E62" s="168" t="s">
        <v>134</v>
      </c>
      <c r="F62" s="169">
        <v>7</v>
      </c>
      <c r="G62" s="170"/>
      <c r="H62" s="170"/>
      <c r="I62" s="170">
        <f t="shared" si="8"/>
        <v>0</v>
      </c>
      <c r="J62" s="168">
        <f t="shared" si="9"/>
        <v>26.95</v>
      </c>
      <c r="K62" s="1">
        <f t="shared" si="10"/>
        <v>0</v>
      </c>
      <c r="L62" s="1">
        <f t="shared" si="11"/>
        <v>0</v>
      </c>
      <c r="M62" s="1"/>
      <c r="N62" s="1">
        <v>3.85</v>
      </c>
      <c r="O62" s="1"/>
      <c r="P62" s="160"/>
      <c r="Q62" s="173"/>
      <c r="R62" s="173"/>
      <c r="S62" s="149"/>
      <c r="V62" s="174"/>
      <c r="Z62">
        <v>0</v>
      </c>
    </row>
    <row r="63" spans="1:26" ht="24.95" customHeight="1" x14ac:dyDescent="0.25">
      <c r="A63" s="171"/>
      <c r="B63" s="168" t="s">
        <v>142</v>
      </c>
      <c r="C63" s="172" t="s">
        <v>515</v>
      </c>
      <c r="D63" s="168" t="s">
        <v>516</v>
      </c>
      <c r="E63" s="168" t="s">
        <v>134</v>
      </c>
      <c r="F63" s="169">
        <v>3</v>
      </c>
      <c r="G63" s="170"/>
      <c r="H63" s="170"/>
      <c r="I63" s="170">
        <f t="shared" si="8"/>
        <v>0</v>
      </c>
      <c r="J63" s="168">
        <f t="shared" si="9"/>
        <v>12.39</v>
      </c>
      <c r="K63" s="1">
        <f t="shared" si="10"/>
        <v>0</v>
      </c>
      <c r="L63" s="1">
        <f t="shared" si="11"/>
        <v>0</v>
      </c>
      <c r="M63" s="1"/>
      <c r="N63" s="1">
        <v>4.13</v>
      </c>
      <c r="O63" s="1"/>
      <c r="P63" s="160"/>
      <c r="Q63" s="173"/>
      <c r="R63" s="173"/>
      <c r="S63" s="149"/>
      <c r="V63" s="174"/>
      <c r="Z63">
        <v>0</v>
      </c>
    </row>
    <row r="64" spans="1:26" ht="24.95" customHeight="1" x14ac:dyDescent="0.25">
      <c r="A64" s="171"/>
      <c r="B64" s="168" t="s">
        <v>142</v>
      </c>
      <c r="C64" s="172" t="s">
        <v>517</v>
      </c>
      <c r="D64" s="168" t="s">
        <v>518</v>
      </c>
      <c r="E64" s="168" t="s">
        <v>134</v>
      </c>
      <c r="F64" s="169">
        <v>1</v>
      </c>
      <c r="G64" s="170"/>
      <c r="H64" s="170"/>
      <c r="I64" s="170">
        <f t="shared" si="8"/>
        <v>0</v>
      </c>
      <c r="J64" s="168">
        <f t="shared" si="9"/>
        <v>4.13</v>
      </c>
      <c r="K64" s="1">
        <f t="shared" si="10"/>
        <v>0</v>
      </c>
      <c r="L64" s="1">
        <f t="shared" si="11"/>
        <v>0</v>
      </c>
      <c r="M64" s="1"/>
      <c r="N64" s="1">
        <v>4.13</v>
      </c>
      <c r="O64" s="1"/>
      <c r="P64" s="160"/>
      <c r="Q64" s="173"/>
      <c r="R64" s="173"/>
      <c r="S64" s="149"/>
      <c r="V64" s="174"/>
      <c r="Z64">
        <v>0</v>
      </c>
    </row>
    <row r="65" spans="1:26" ht="24.95" customHeight="1" x14ac:dyDescent="0.25">
      <c r="A65" s="171"/>
      <c r="B65" s="168" t="s">
        <v>142</v>
      </c>
      <c r="C65" s="172" t="s">
        <v>519</v>
      </c>
      <c r="D65" s="168" t="s">
        <v>520</v>
      </c>
      <c r="E65" s="168" t="s">
        <v>134</v>
      </c>
      <c r="F65" s="169">
        <v>3</v>
      </c>
      <c r="G65" s="170"/>
      <c r="H65" s="170"/>
      <c r="I65" s="170">
        <f t="shared" si="8"/>
        <v>0</v>
      </c>
      <c r="J65" s="168">
        <f t="shared" si="9"/>
        <v>17.88</v>
      </c>
      <c r="K65" s="1">
        <f t="shared" si="10"/>
        <v>0</v>
      </c>
      <c r="L65" s="1">
        <f t="shared" si="11"/>
        <v>0</v>
      </c>
      <c r="M65" s="1"/>
      <c r="N65" s="1">
        <v>5.96</v>
      </c>
      <c r="O65" s="1"/>
      <c r="P65" s="160"/>
      <c r="Q65" s="173"/>
      <c r="R65" s="173"/>
      <c r="S65" s="149"/>
      <c r="V65" s="174"/>
      <c r="Z65">
        <v>0</v>
      </c>
    </row>
    <row r="66" spans="1:26" ht="24.95" customHeight="1" x14ac:dyDescent="0.25">
      <c r="A66" s="171"/>
      <c r="B66" s="168" t="s">
        <v>142</v>
      </c>
      <c r="C66" s="172" t="s">
        <v>521</v>
      </c>
      <c r="D66" s="168" t="s">
        <v>522</v>
      </c>
      <c r="E66" s="168" t="s">
        <v>134</v>
      </c>
      <c r="F66" s="169">
        <v>1</v>
      </c>
      <c r="G66" s="170"/>
      <c r="H66" s="170"/>
      <c r="I66" s="170">
        <f t="shared" si="8"/>
        <v>0</v>
      </c>
      <c r="J66" s="168">
        <f t="shared" si="9"/>
        <v>5.96</v>
      </c>
      <c r="K66" s="1">
        <f t="shared" si="10"/>
        <v>0</v>
      </c>
      <c r="L66" s="1">
        <f t="shared" si="11"/>
        <v>0</v>
      </c>
      <c r="M66" s="1"/>
      <c r="N66" s="1">
        <v>5.96</v>
      </c>
      <c r="O66" s="1"/>
      <c r="P66" s="160"/>
      <c r="Q66" s="173"/>
      <c r="R66" s="173"/>
      <c r="S66" s="149"/>
      <c r="V66" s="174"/>
      <c r="Z66">
        <v>0</v>
      </c>
    </row>
    <row r="67" spans="1:26" ht="24.95" customHeight="1" x14ac:dyDescent="0.25">
      <c r="A67" s="171"/>
      <c r="B67" s="168" t="s">
        <v>142</v>
      </c>
      <c r="C67" s="172" t="s">
        <v>523</v>
      </c>
      <c r="D67" s="168" t="s">
        <v>524</v>
      </c>
      <c r="E67" s="168" t="s">
        <v>134</v>
      </c>
      <c r="F67" s="169">
        <v>4</v>
      </c>
      <c r="G67" s="170"/>
      <c r="H67" s="170"/>
      <c r="I67" s="170">
        <f t="shared" si="8"/>
        <v>0</v>
      </c>
      <c r="J67" s="168">
        <f t="shared" si="9"/>
        <v>18.48</v>
      </c>
      <c r="K67" s="1">
        <f t="shared" si="10"/>
        <v>0</v>
      </c>
      <c r="L67" s="1">
        <f t="shared" si="11"/>
        <v>0</v>
      </c>
      <c r="M67" s="1"/>
      <c r="N67" s="1">
        <v>4.62</v>
      </c>
      <c r="O67" s="1"/>
      <c r="P67" s="160"/>
      <c r="Q67" s="173"/>
      <c r="R67" s="173"/>
      <c r="S67" s="149"/>
      <c r="V67" s="174"/>
      <c r="Z67">
        <v>0</v>
      </c>
    </row>
    <row r="68" spans="1:26" ht="24.95" customHeight="1" x14ac:dyDescent="0.25">
      <c r="A68" s="171"/>
      <c r="B68" s="168" t="s">
        <v>142</v>
      </c>
      <c r="C68" s="172" t="s">
        <v>525</v>
      </c>
      <c r="D68" s="168" t="s">
        <v>526</v>
      </c>
      <c r="E68" s="168" t="s">
        <v>134</v>
      </c>
      <c r="F68" s="169">
        <v>1</v>
      </c>
      <c r="G68" s="170"/>
      <c r="H68" s="170"/>
      <c r="I68" s="170">
        <f t="shared" si="8"/>
        <v>0</v>
      </c>
      <c r="J68" s="168">
        <f t="shared" si="9"/>
        <v>3.6</v>
      </c>
      <c r="K68" s="1">
        <f t="shared" si="10"/>
        <v>0</v>
      </c>
      <c r="L68" s="1">
        <f t="shared" si="11"/>
        <v>0</v>
      </c>
      <c r="M68" s="1"/>
      <c r="N68" s="1">
        <v>3.6</v>
      </c>
      <c r="O68" s="1"/>
      <c r="P68" s="160"/>
      <c r="Q68" s="173"/>
      <c r="R68" s="173"/>
      <c r="S68" s="149"/>
      <c r="V68" s="174"/>
      <c r="Z68">
        <v>0</v>
      </c>
    </row>
    <row r="69" spans="1:26" ht="24.95" customHeight="1" x14ac:dyDescent="0.25">
      <c r="A69" s="171"/>
      <c r="B69" s="168" t="s">
        <v>142</v>
      </c>
      <c r="C69" s="172" t="s">
        <v>527</v>
      </c>
      <c r="D69" s="168" t="s">
        <v>528</v>
      </c>
      <c r="E69" s="168" t="s">
        <v>134</v>
      </c>
      <c r="F69" s="169">
        <v>1</v>
      </c>
      <c r="G69" s="170"/>
      <c r="H69" s="170"/>
      <c r="I69" s="170">
        <f t="shared" si="8"/>
        <v>0</v>
      </c>
      <c r="J69" s="168">
        <f t="shared" si="9"/>
        <v>6.97</v>
      </c>
      <c r="K69" s="1">
        <f t="shared" si="10"/>
        <v>0</v>
      </c>
      <c r="L69" s="1">
        <f t="shared" si="11"/>
        <v>0</v>
      </c>
      <c r="M69" s="1"/>
      <c r="N69" s="1">
        <v>6.97</v>
      </c>
      <c r="O69" s="1"/>
      <c r="P69" s="160"/>
      <c r="Q69" s="173"/>
      <c r="R69" s="173"/>
      <c r="S69" s="149"/>
      <c r="V69" s="174"/>
      <c r="Z69">
        <v>0</v>
      </c>
    </row>
    <row r="70" spans="1:26" ht="24.95" customHeight="1" x14ac:dyDescent="0.25">
      <c r="A70" s="171"/>
      <c r="B70" s="168" t="s">
        <v>145</v>
      </c>
      <c r="C70" s="172" t="s">
        <v>529</v>
      </c>
      <c r="D70" s="168" t="s">
        <v>530</v>
      </c>
      <c r="E70" s="168" t="s">
        <v>134</v>
      </c>
      <c r="F70" s="169">
        <v>1</v>
      </c>
      <c r="G70" s="170"/>
      <c r="H70" s="170"/>
      <c r="I70" s="170">
        <f t="shared" si="8"/>
        <v>0</v>
      </c>
      <c r="J70" s="168">
        <f t="shared" si="9"/>
        <v>0.51</v>
      </c>
      <c r="K70" s="1">
        <f t="shared" si="10"/>
        <v>0</v>
      </c>
      <c r="L70" s="1">
        <f t="shared" si="11"/>
        <v>0</v>
      </c>
      <c r="M70" s="1"/>
      <c r="N70" s="1">
        <v>0.51</v>
      </c>
      <c r="O70" s="1"/>
      <c r="P70" s="160"/>
      <c r="Q70" s="173"/>
      <c r="R70" s="173"/>
      <c r="S70" s="149"/>
      <c r="V70" s="174"/>
      <c r="Z70">
        <v>0</v>
      </c>
    </row>
    <row r="71" spans="1:26" ht="24.95" customHeight="1" x14ac:dyDescent="0.25">
      <c r="A71" s="171"/>
      <c r="B71" s="168" t="s">
        <v>145</v>
      </c>
      <c r="C71" s="172" t="s">
        <v>531</v>
      </c>
      <c r="D71" s="168" t="s">
        <v>532</v>
      </c>
      <c r="E71" s="168" t="s">
        <v>134</v>
      </c>
      <c r="F71" s="169">
        <v>6</v>
      </c>
      <c r="G71" s="170"/>
      <c r="H71" s="170"/>
      <c r="I71" s="170">
        <f t="shared" si="8"/>
        <v>0</v>
      </c>
      <c r="J71" s="168">
        <f t="shared" si="9"/>
        <v>3.06</v>
      </c>
      <c r="K71" s="1">
        <f t="shared" si="10"/>
        <v>0</v>
      </c>
      <c r="L71" s="1">
        <f t="shared" si="11"/>
        <v>0</v>
      </c>
      <c r="M71" s="1"/>
      <c r="N71" s="1">
        <v>0.51</v>
      </c>
      <c r="O71" s="1"/>
      <c r="P71" s="160"/>
      <c r="Q71" s="173"/>
      <c r="R71" s="173"/>
      <c r="S71" s="149"/>
      <c r="V71" s="174"/>
      <c r="Z71">
        <v>0</v>
      </c>
    </row>
    <row r="72" spans="1:26" ht="24.95" customHeight="1" x14ac:dyDescent="0.25">
      <c r="A72" s="171"/>
      <c r="B72" s="168" t="s">
        <v>145</v>
      </c>
      <c r="C72" s="172" t="s">
        <v>533</v>
      </c>
      <c r="D72" s="168" t="s">
        <v>534</v>
      </c>
      <c r="E72" s="168" t="s">
        <v>134</v>
      </c>
      <c r="F72" s="169">
        <v>1</v>
      </c>
      <c r="G72" s="170"/>
      <c r="H72" s="170"/>
      <c r="I72" s="170">
        <f t="shared" si="8"/>
        <v>0</v>
      </c>
      <c r="J72" s="168">
        <f t="shared" si="9"/>
        <v>0.49</v>
      </c>
      <c r="K72" s="1">
        <f t="shared" si="10"/>
        <v>0</v>
      </c>
      <c r="L72" s="1">
        <f t="shared" si="11"/>
        <v>0</v>
      </c>
      <c r="M72" s="1"/>
      <c r="N72" s="1">
        <v>0.49</v>
      </c>
      <c r="O72" s="1"/>
      <c r="P72" s="160"/>
      <c r="Q72" s="173"/>
      <c r="R72" s="173"/>
      <c r="S72" s="149"/>
      <c r="V72" s="174"/>
      <c r="Z72">
        <v>0</v>
      </c>
    </row>
    <row r="73" spans="1:26" ht="24.95" customHeight="1" x14ac:dyDescent="0.25">
      <c r="A73" s="171"/>
      <c r="B73" s="168" t="s">
        <v>145</v>
      </c>
      <c r="C73" s="172" t="s">
        <v>535</v>
      </c>
      <c r="D73" s="168" t="s">
        <v>536</v>
      </c>
      <c r="E73" s="168" t="s">
        <v>134</v>
      </c>
      <c r="F73" s="169">
        <v>2</v>
      </c>
      <c r="G73" s="170"/>
      <c r="H73" s="170"/>
      <c r="I73" s="170">
        <f t="shared" si="8"/>
        <v>0</v>
      </c>
      <c r="J73" s="168">
        <f t="shared" si="9"/>
        <v>0.98</v>
      </c>
      <c r="K73" s="1">
        <f t="shared" si="10"/>
        <v>0</v>
      </c>
      <c r="L73" s="1">
        <f t="shared" si="11"/>
        <v>0</v>
      </c>
      <c r="M73" s="1"/>
      <c r="N73" s="1">
        <v>0.49</v>
      </c>
      <c r="O73" s="1"/>
      <c r="P73" s="160"/>
      <c r="Q73" s="173"/>
      <c r="R73" s="173"/>
      <c r="S73" s="149"/>
      <c r="V73" s="174"/>
      <c r="Z73">
        <v>0</v>
      </c>
    </row>
    <row r="74" spans="1:26" ht="24.95" customHeight="1" x14ac:dyDescent="0.25">
      <c r="A74" s="171"/>
      <c r="B74" s="168" t="s">
        <v>145</v>
      </c>
      <c r="C74" s="172" t="s">
        <v>537</v>
      </c>
      <c r="D74" s="168" t="s">
        <v>538</v>
      </c>
      <c r="E74" s="168" t="s">
        <v>134</v>
      </c>
      <c r="F74" s="169">
        <v>1</v>
      </c>
      <c r="G74" s="170"/>
      <c r="H74" s="170"/>
      <c r="I74" s="170">
        <f t="shared" si="8"/>
        <v>0</v>
      </c>
      <c r="J74" s="168">
        <f t="shared" si="9"/>
        <v>0.99</v>
      </c>
      <c r="K74" s="1">
        <f t="shared" si="10"/>
        <v>0</v>
      </c>
      <c r="L74" s="1">
        <f t="shared" si="11"/>
        <v>0</v>
      </c>
      <c r="M74" s="1"/>
      <c r="N74" s="1">
        <v>0.99</v>
      </c>
      <c r="O74" s="1"/>
      <c r="P74" s="160"/>
      <c r="Q74" s="173"/>
      <c r="R74" s="173"/>
      <c r="S74" s="149"/>
      <c r="V74" s="174"/>
      <c r="Z74">
        <v>0</v>
      </c>
    </row>
    <row r="75" spans="1:26" ht="23.25" x14ac:dyDescent="0.25">
      <c r="A75" s="171"/>
      <c r="B75" s="168" t="s">
        <v>145</v>
      </c>
      <c r="C75" s="172" t="s">
        <v>539</v>
      </c>
      <c r="D75" s="168" t="s">
        <v>540</v>
      </c>
      <c r="E75" s="168" t="s">
        <v>134</v>
      </c>
      <c r="F75" s="169">
        <v>1</v>
      </c>
      <c r="G75" s="170"/>
      <c r="H75" s="170"/>
      <c r="I75" s="170">
        <f t="shared" si="8"/>
        <v>0</v>
      </c>
      <c r="J75" s="168">
        <f t="shared" si="9"/>
        <v>17.72</v>
      </c>
      <c r="K75" s="1">
        <f t="shared" si="10"/>
        <v>0</v>
      </c>
      <c r="L75" s="1">
        <f t="shared" si="11"/>
        <v>0</v>
      </c>
      <c r="M75" s="1"/>
      <c r="N75" s="1">
        <v>17.72</v>
      </c>
      <c r="O75" s="1"/>
      <c r="P75" s="160"/>
      <c r="Q75" s="173"/>
      <c r="R75" s="173"/>
      <c r="S75" s="149"/>
      <c r="V75" s="174"/>
      <c r="Z75">
        <v>0</v>
      </c>
    </row>
    <row r="76" spans="1:26" ht="23.25" x14ac:dyDescent="0.25">
      <c r="A76" s="171"/>
      <c r="B76" s="168" t="s">
        <v>145</v>
      </c>
      <c r="C76" s="172" t="s">
        <v>541</v>
      </c>
      <c r="D76" s="168" t="s">
        <v>542</v>
      </c>
      <c r="E76" s="168" t="s">
        <v>134</v>
      </c>
      <c r="F76" s="169">
        <v>1</v>
      </c>
      <c r="G76" s="170"/>
      <c r="H76" s="170"/>
      <c r="I76" s="170">
        <f t="shared" si="8"/>
        <v>0</v>
      </c>
      <c r="J76" s="168">
        <f t="shared" si="9"/>
        <v>9.02</v>
      </c>
      <c r="K76" s="1">
        <f t="shared" si="10"/>
        <v>0</v>
      </c>
      <c r="L76" s="1">
        <f t="shared" si="11"/>
        <v>0</v>
      </c>
      <c r="M76" s="1"/>
      <c r="N76" s="1">
        <v>9.02</v>
      </c>
      <c r="O76" s="1"/>
      <c r="P76" s="160"/>
      <c r="Q76" s="173"/>
      <c r="R76" s="173"/>
      <c r="S76" s="149"/>
      <c r="V76" s="174"/>
      <c r="Z76">
        <v>0</v>
      </c>
    </row>
    <row r="77" spans="1:26" ht="35.1" customHeight="1" x14ac:dyDescent="0.25">
      <c r="A77" s="171"/>
      <c r="B77" s="168" t="s">
        <v>145</v>
      </c>
      <c r="C77" s="172" t="s">
        <v>543</v>
      </c>
      <c r="D77" s="168" t="s">
        <v>544</v>
      </c>
      <c r="E77" s="168" t="s">
        <v>134</v>
      </c>
      <c r="F77" s="169">
        <v>1</v>
      </c>
      <c r="G77" s="170"/>
      <c r="H77" s="170"/>
      <c r="I77" s="170">
        <f t="shared" si="8"/>
        <v>0</v>
      </c>
      <c r="J77" s="168">
        <f t="shared" si="9"/>
        <v>8.5399999999999991</v>
      </c>
      <c r="K77" s="1">
        <f t="shared" si="10"/>
        <v>0</v>
      </c>
      <c r="L77" s="1">
        <f t="shared" si="11"/>
        <v>0</v>
      </c>
      <c r="M77" s="1"/>
      <c r="N77" s="1">
        <v>8.5399999999999991</v>
      </c>
      <c r="O77" s="1"/>
      <c r="P77" s="160"/>
      <c r="Q77" s="173"/>
      <c r="R77" s="173"/>
      <c r="S77" s="149"/>
      <c r="V77" s="174"/>
      <c r="Z77">
        <v>0</v>
      </c>
    </row>
    <row r="78" spans="1:26" ht="24.95" customHeight="1" x14ac:dyDescent="0.25">
      <c r="A78" s="171"/>
      <c r="B78" s="168" t="s">
        <v>145</v>
      </c>
      <c r="C78" s="172" t="s">
        <v>545</v>
      </c>
      <c r="D78" s="168" t="s">
        <v>546</v>
      </c>
      <c r="E78" s="168" t="s">
        <v>134</v>
      </c>
      <c r="F78" s="169">
        <v>1</v>
      </c>
      <c r="G78" s="170"/>
      <c r="H78" s="170"/>
      <c r="I78" s="170">
        <f t="shared" si="8"/>
        <v>0</v>
      </c>
      <c r="J78" s="168">
        <f t="shared" si="9"/>
        <v>3.59</v>
      </c>
      <c r="K78" s="1">
        <f t="shared" si="10"/>
        <v>0</v>
      </c>
      <c r="L78" s="1">
        <f t="shared" si="11"/>
        <v>0</v>
      </c>
      <c r="M78" s="1"/>
      <c r="N78" s="1">
        <v>3.59</v>
      </c>
      <c r="O78" s="1"/>
      <c r="P78" s="160"/>
      <c r="Q78" s="173"/>
      <c r="R78" s="173"/>
      <c r="S78" s="149"/>
      <c r="V78" s="174"/>
      <c r="Z78">
        <v>0</v>
      </c>
    </row>
    <row r="79" spans="1:26" ht="35.1" customHeight="1" x14ac:dyDescent="0.25">
      <c r="A79" s="171"/>
      <c r="B79" s="168" t="s">
        <v>145</v>
      </c>
      <c r="C79" s="172" t="s">
        <v>547</v>
      </c>
      <c r="D79" s="168" t="s">
        <v>548</v>
      </c>
      <c r="E79" s="168" t="s">
        <v>134</v>
      </c>
      <c r="F79" s="169">
        <v>2</v>
      </c>
      <c r="G79" s="170"/>
      <c r="H79" s="170"/>
      <c r="I79" s="170">
        <f t="shared" si="8"/>
        <v>0</v>
      </c>
      <c r="J79" s="168">
        <f t="shared" si="9"/>
        <v>8.52</v>
      </c>
      <c r="K79" s="1">
        <f t="shared" si="10"/>
        <v>0</v>
      </c>
      <c r="L79" s="1">
        <f t="shared" si="11"/>
        <v>0</v>
      </c>
      <c r="M79" s="1"/>
      <c r="N79" s="1">
        <v>4.26</v>
      </c>
      <c r="O79" s="1"/>
      <c r="P79" s="160"/>
      <c r="Q79" s="173"/>
      <c r="R79" s="173"/>
      <c r="S79" s="149"/>
      <c r="V79" s="174"/>
      <c r="Z79">
        <v>0</v>
      </c>
    </row>
    <row r="80" spans="1:26" ht="35.1" customHeight="1" x14ac:dyDescent="0.25">
      <c r="A80" s="171"/>
      <c r="B80" s="168" t="s">
        <v>145</v>
      </c>
      <c r="C80" s="172" t="s">
        <v>549</v>
      </c>
      <c r="D80" s="168" t="s">
        <v>550</v>
      </c>
      <c r="E80" s="168" t="s">
        <v>134</v>
      </c>
      <c r="F80" s="169">
        <v>2</v>
      </c>
      <c r="G80" s="170"/>
      <c r="H80" s="170"/>
      <c r="I80" s="170">
        <f t="shared" si="8"/>
        <v>0</v>
      </c>
      <c r="J80" s="168">
        <f t="shared" si="9"/>
        <v>8.52</v>
      </c>
      <c r="K80" s="1">
        <f t="shared" si="10"/>
        <v>0</v>
      </c>
      <c r="L80" s="1">
        <f t="shared" si="11"/>
        <v>0</v>
      </c>
      <c r="M80" s="1"/>
      <c r="N80" s="1">
        <v>4.26</v>
      </c>
      <c r="O80" s="1"/>
      <c r="P80" s="160"/>
      <c r="Q80" s="173"/>
      <c r="R80" s="173"/>
      <c r="S80" s="149"/>
      <c r="V80" s="174"/>
      <c r="Z80">
        <v>0</v>
      </c>
    </row>
    <row r="81" spans="1:26" ht="35.1" customHeight="1" x14ac:dyDescent="0.25">
      <c r="A81" s="171"/>
      <c r="B81" s="168" t="s">
        <v>145</v>
      </c>
      <c r="C81" s="172" t="s">
        <v>551</v>
      </c>
      <c r="D81" s="168" t="s">
        <v>552</v>
      </c>
      <c r="E81" s="168" t="s">
        <v>134</v>
      </c>
      <c r="F81" s="169">
        <v>1</v>
      </c>
      <c r="G81" s="170"/>
      <c r="H81" s="170"/>
      <c r="I81" s="170">
        <f t="shared" si="8"/>
        <v>0</v>
      </c>
      <c r="J81" s="168">
        <f t="shared" si="9"/>
        <v>1.21</v>
      </c>
      <c r="K81" s="1">
        <f t="shared" si="10"/>
        <v>0</v>
      </c>
      <c r="L81" s="1">
        <f t="shared" si="11"/>
        <v>0</v>
      </c>
      <c r="M81" s="1"/>
      <c r="N81" s="1">
        <v>1.21</v>
      </c>
      <c r="O81" s="1"/>
      <c r="P81" s="160"/>
      <c r="Q81" s="173"/>
      <c r="R81" s="173"/>
      <c r="S81" s="149"/>
      <c r="V81" s="174"/>
      <c r="Z81">
        <v>0</v>
      </c>
    </row>
    <row r="82" spans="1:26" ht="35.1" customHeight="1" x14ac:dyDescent="0.25">
      <c r="A82" s="171"/>
      <c r="B82" s="168" t="s">
        <v>145</v>
      </c>
      <c r="C82" s="172" t="s">
        <v>553</v>
      </c>
      <c r="D82" s="168" t="s">
        <v>554</v>
      </c>
      <c r="E82" s="168" t="s">
        <v>134</v>
      </c>
      <c r="F82" s="169">
        <v>1</v>
      </c>
      <c r="G82" s="170"/>
      <c r="H82" s="170"/>
      <c r="I82" s="170">
        <f t="shared" si="8"/>
        <v>0</v>
      </c>
      <c r="J82" s="168">
        <f t="shared" si="9"/>
        <v>9.1999999999999993</v>
      </c>
      <c r="K82" s="1">
        <f t="shared" si="10"/>
        <v>0</v>
      </c>
      <c r="L82" s="1">
        <f t="shared" si="11"/>
        <v>0</v>
      </c>
      <c r="M82" s="1"/>
      <c r="N82" s="1">
        <v>9.1999999999999993</v>
      </c>
      <c r="O82" s="1"/>
      <c r="P82" s="160"/>
      <c r="Q82" s="173"/>
      <c r="R82" s="173"/>
      <c r="S82" s="149"/>
      <c r="V82" s="174"/>
      <c r="Z82">
        <v>0</v>
      </c>
    </row>
    <row r="83" spans="1:26" x14ac:dyDescent="0.25">
      <c r="A83" s="149"/>
      <c r="B83" s="149"/>
      <c r="C83" s="149"/>
      <c r="D83" s="149" t="s">
        <v>442</v>
      </c>
      <c r="E83" s="149"/>
      <c r="F83" s="167"/>
      <c r="G83" s="152"/>
      <c r="H83" s="152">
        <f>ROUND((SUM(M54:M82))/1,2)</f>
        <v>0</v>
      </c>
      <c r="I83" s="152">
        <f>ROUND((SUM(I54:I82))/1,2)</f>
        <v>0</v>
      </c>
      <c r="J83" s="149"/>
      <c r="K83" s="149"/>
      <c r="L83" s="149">
        <f>ROUND((SUM(L54:L82))/1,2)</f>
        <v>0</v>
      </c>
      <c r="M83" s="149">
        <f>ROUND((SUM(M54:M82))/1,2)</f>
        <v>0</v>
      </c>
      <c r="N83" s="149"/>
      <c r="O83" s="149"/>
      <c r="P83" s="175">
        <f>ROUND((SUM(P54:P82))/1,2)</f>
        <v>0.01</v>
      </c>
      <c r="Q83" s="146"/>
      <c r="R83" s="146"/>
      <c r="S83" s="175">
        <f>ROUND((SUM(S54:S82))/1,2)</f>
        <v>0.03</v>
      </c>
      <c r="T83" s="146"/>
      <c r="U83" s="146"/>
      <c r="V83" s="146"/>
      <c r="W83" s="146"/>
      <c r="X83" s="146"/>
      <c r="Y83" s="146"/>
      <c r="Z83" s="146"/>
    </row>
    <row r="84" spans="1:26" x14ac:dyDescent="0.25">
      <c r="A84" s="1"/>
      <c r="B84" s="1"/>
      <c r="C84" s="1"/>
      <c r="D84" s="1"/>
      <c r="E84" s="1"/>
      <c r="F84" s="160"/>
      <c r="G84" s="142"/>
      <c r="H84" s="142"/>
      <c r="I84" s="142"/>
      <c r="J84" s="1"/>
      <c r="K84" s="1"/>
      <c r="L84" s="1"/>
      <c r="M84" s="1"/>
      <c r="N84" s="1"/>
      <c r="O84" s="1"/>
      <c r="P84" s="1"/>
      <c r="S84" s="1"/>
    </row>
    <row r="85" spans="1:26" x14ac:dyDescent="0.25">
      <c r="A85" s="149"/>
      <c r="B85" s="149"/>
      <c r="C85" s="149"/>
      <c r="D85" s="149" t="s">
        <v>443</v>
      </c>
      <c r="E85" s="149"/>
      <c r="F85" s="167"/>
      <c r="G85" s="150"/>
      <c r="H85" s="150"/>
      <c r="I85" s="150"/>
      <c r="J85" s="149"/>
      <c r="K85" s="149"/>
      <c r="L85" s="149"/>
      <c r="M85" s="149"/>
      <c r="N85" s="149"/>
      <c r="O85" s="149"/>
      <c r="P85" s="149"/>
      <c r="Q85" s="146"/>
      <c r="R85" s="146"/>
      <c r="S85" s="149"/>
      <c r="T85" s="146"/>
      <c r="U85" s="146"/>
      <c r="V85" s="146"/>
      <c r="W85" s="146"/>
      <c r="X85" s="146"/>
      <c r="Y85" s="146"/>
      <c r="Z85" s="146"/>
    </row>
    <row r="86" spans="1:26" ht="24.95" customHeight="1" x14ac:dyDescent="0.25">
      <c r="A86" s="171"/>
      <c r="B86" s="168" t="s">
        <v>555</v>
      </c>
      <c r="C86" s="172" t="s">
        <v>556</v>
      </c>
      <c r="D86" s="168" t="s">
        <v>557</v>
      </c>
      <c r="E86" s="168" t="s">
        <v>200</v>
      </c>
      <c r="F86" s="169">
        <v>5</v>
      </c>
      <c r="G86" s="170"/>
      <c r="H86" s="170"/>
      <c r="I86" s="170">
        <f t="shared" ref="I86:I112" si="12">ROUND(F86*(G86+H86),2)</f>
        <v>0</v>
      </c>
      <c r="J86" s="168">
        <f t="shared" ref="J86:J112" si="13">ROUND(F86*(N86),2)</f>
        <v>36.75</v>
      </c>
      <c r="K86" s="1">
        <f t="shared" ref="K86:K112" si="14">ROUND(F86*(O86),2)</f>
        <v>0</v>
      </c>
      <c r="L86" s="1">
        <f t="shared" ref="L86:L112" si="15">ROUND(F86*(G86),2)</f>
        <v>0</v>
      </c>
      <c r="M86" s="1"/>
      <c r="N86" s="1">
        <v>7.35</v>
      </c>
      <c r="O86" s="1"/>
      <c r="P86" s="167">
        <v>4.6000000000000001E-4</v>
      </c>
      <c r="Q86" s="173"/>
      <c r="R86" s="173">
        <v>4.6000000000000001E-4</v>
      </c>
      <c r="S86" s="149">
        <f t="shared" ref="S86:S93" si="16">ROUND(F86*(R86),3)</f>
        <v>2E-3</v>
      </c>
      <c r="V86" s="174"/>
      <c r="Z86">
        <v>0</v>
      </c>
    </row>
    <row r="87" spans="1:26" ht="24.95" customHeight="1" x14ac:dyDescent="0.25">
      <c r="A87" s="171"/>
      <c r="B87" s="168" t="s">
        <v>555</v>
      </c>
      <c r="C87" s="172" t="s">
        <v>558</v>
      </c>
      <c r="D87" s="168" t="s">
        <v>559</v>
      </c>
      <c r="E87" s="168" t="s">
        <v>200</v>
      </c>
      <c r="F87" s="169">
        <v>4</v>
      </c>
      <c r="G87" s="170"/>
      <c r="H87" s="170"/>
      <c r="I87" s="170">
        <f t="shared" si="12"/>
        <v>0</v>
      </c>
      <c r="J87" s="168">
        <f t="shared" si="13"/>
        <v>31</v>
      </c>
      <c r="K87" s="1">
        <f t="shared" si="14"/>
        <v>0</v>
      </c>
      <c r="L87" s="1">
        <f t="shared" si="15"/>
        <v>0</v>
      </c>
      <c r="M87" s="1"/>
      <c r="N87" s="1">
        <v>7.75</v>
      </c>
      <c r="O87" s="1"/>
      <c r="P87" s="167">
        <v>5.3000000000000009E-4</v>
      </c>
      <c r="Q87" s="173"/>
      <c r="R87" s="173">
        <v>5.3000000000000009E-4</v>
      </c>
      <c r="S87" s="149">
        <f t="shared" si="16"/>
        <v>2E-3</v>
      </c>
      <c r="V87" s="174"/>
      <c r="Z87">
        <v>0</v>
      </c>
    </row>
    <row r="88" spans="1:26" ht="24.95" customHeight="1" x14ac:dyDescent="0.25">
      <c r="A88" s="171"/>
      <c r="B88" s="168" t="s">
        <v>555</v>
      </c>
      <c r="C88" s="172" t="s">
        <v>560</v>
      </c>
      <c r="D88" s="168" t="s">
        <v>561</v>
      </c>
      <c r="E88" s="168" t="s">
        <v>200</v>
      </c>
      <c r="F88" s="169">
        <v>4</v>
      </c>
      <c r="G88" s="170"/>
      <c r="H88" s="170"/>
      <c r="I88" s="170">
        <f t="shared" si="12"/>
        <v>0</v>
      </c>
      <c r="J88" s="168">
        <f t="shared" si="13"/>
        <v>37.72</v>
      </c>
      <c r="K88" s="1">
        <f t="shared" si="14"/>
        <v>0</v>
      </c>
      <c r="L88" s="1">
        <f t="shared" si="15"/>
        <v>0</v>
      </c>
      <c r="M88" s="1"/>
      <c r="N88" s="1">
        <v>9.43</v>
      </c>
      <c r="O88" s="1"/>
      <c r="P88" s="167">
        <v>7.6000000000000004E-4</v>
      </c>
      <c r="Q88" s="173"/>
      <c r="R88" s="173">
        <v>7.6000000000000004E-4</v>
      </c>
      <c r="S88" s="149">
        <f t="shared" si="16"/>
        <v>3.0000000000000001E-3</v>
      </c>
      <c r="V88" s="174"/>
      <c r="Z88">
        <v>0</v>
      </c>
    </row>
    <row r="89" spans="1:26" ht="24.95" customHeight="1" x14ac:dyDescent="0.25">
      <c r="A89" s="171"/>
      <c r="B89" s="168" t="s">
        <v>555</v>
      </c>
      <c r="C89" s="172" t="s">
        <v>562</v>
      </c>
      <c r="D89" s="168" t="s">
        <v>563</v>
      </c>
      <c r="E89" s="168" t="s">
        <v>134</v>
      </c>
      <c r="F89" s="169">
        <v>1</v>
      </c>
      <c r="G89" s="170"/>
      <c r="H89" s="170"/>
      <c r="I89" s="170">
        <f t="shared" si="12"/>
        <v>0</v>
      </c>
      <c r="J89" s="168">
        <f t="shared" si="13"/>
        <v>2.46</v>
      </c>
      <c r="K89" s="1">
        <f t="shared" si="14"/>
        <v>0</v>
      </c>
      <c r="L89" s="1">
        <f t="shared" si="15"/>
        <v>0</v>
      </c>
      <c r="M89" s="1"/>
      <c r="N89" s="1">
        <v>2.46</v>
      </c>
      <c r="O89" s="1"/>
      <c r="P89" s="167">
        <v>2.7999999999999998E-4</v>
      </c>
      <c r="Q89" s="173"/>
      <c r="R89" s="173">
        <v>2.7999999999999998E-4</v>
      </c>
      <c r="S89" s="149">
        <f t="shared" si="16"/>
        <v>0</v>
      </c>
      <c r="V89" s="174"/>
      <c r="Z89">
        <v>0</v>
      </c>
    </row>
    <row r="90" spans="1:26" ht="24.95" customHeight="1" x14ac:dyDescent="0.25">
      <c r="A90" s="171"/>
      <c r="B90" s="168" t="s">
        <v>555</v>
      </c>
      <c r="C90" s="172" t="s">
        <v>564</v>
      </c>
      <c r="D90" s="168" t="s">
        <v>565</v>
      </c>
      <c r="E90" s="168" t="s">
        <v>134</v>
      </c>
      <c r="F90" s="169">
        <v>1</v>
      </c>
      <c r="G90" s="170"/>
      <c r="H90" s="170"/>
      <c r="I90" s="170">
        <f t="shared" si="12"/>
        <v>0</v>
      </c>
      <c r="J90" s="168">
        <f t="shared" si="13"/>
        <v>2.81</v>
      </c>
      <c r="K90" s="1">
        <f t="shared" si="14"/>
        <v>0</v>
      </c>
      <c r="L90" s="1">
        <f t="shared" si="15"/>
        <v>0</v>
      </c>
      <c r="M90" s="1"/>
      <c r="N90" s="1">
        <v>2.81</v>
      </c>
      <c r="O90" s="1"/>
      <c r="P90" s="167">
        <v>2.7999999999999998E-4</v>
      </c>
      <c r="Q90" s="173"/>
      <c r="R90" s="173">
        <v>2.7999999999999998E-4</v>
      </c>
      <c r="S90" s="149">
        <f t="shared" si="16"/>
        <v>0</v>
      </c>
      <c r="V90" s="174"/>
      <c r="Z90">
        <v>0</v>
      </c>
    </row>
    <row r="91" spans="1:26" ht="24.95" customHeight="1" x14ac:dyDescent="0.25">
      <c r="A91" s="171"/>
      <c r="B91" s="168" t="s">
        <v>555</v>
      </c>
      <c r="C91" s="172" t="s">
        <v>566</v>
      </c>
      <c r="D91" s="168" t="s">
        <v>567</v>
      </c>
      <c r="E91" s="168" t="s">
        <v>134</v>
      </c>
      <c r="F91" s="169">
        <v>1</v>
      </c>
      <c r="G91" s="170"/>
      <c r="H91" s="170"/>
      <c r="I91" s="170">
        <f t="shared" si="12"/>
        <v>0</v>
      </c>
      <c r="J91" s="168">
        <f t="shared" si="13"/>
        <v>3.13</v>
      </c>
      <c r="K91" s="1">
        <f t="shared" si="14"/>
        <v>0</v>
      </c>
      <c r="L91" s="1">
        <f t="shared" si="15"/>
        <v>0</v>
      </c>
      <c r="M91" s="1"/>
      <c r="N91" s="1">
        <v>3.13</v>
      </c>
      <c r="O91" s="1"/>
      <c r="P91" s="167">
        <v>2.9999999999999997E-4</v>
      </c>
      <c r="Q91" s="173"/>
      <c r="R91" s="173">
        <v>2.9999999999999997E-4</v>
      </c>
      <c r="S91" s="149">
        <f t="shared" si="16"/>
        <v>0</v>
      </c>
      <c r="V91" s="174"/>
      <c r="Z91">
        <v>0</v>
      </c>
    </row>
    <row r="92" spans="1:26" ht="24.95" customHeight="1" x14ac:dyDescent="0.25">
      <c r="A92" s="171"/>
      <c r="B92" s="168" t="s">
        <v>555</v>
      </c>
      <c r="C92" s="172" t="s">
        <v>568</v>
      </c>
      <c r="D92" s="168" t="s">
        <v>569</v>
      </c>
      <c r="E92" s="168" t="s">
        <v>200</v>
      </c>
      <c r="F92" s="169">
        <v>9.5</v>
      </c>
      <c r="G92" s="170"/>
      <c r="H92" s="170"/>
      <c r="I92" s="170">
        <f t="shared" si="12"/>
        <v>0</v>
      </c>
      <c r="J92" s="168">
        <f t="shared" si="13"/>
        <v>19.190000000000001</v>
      </c>
      <c r="K92" s="1">
        <f t="shared" si="14"/>
        <v>0</v>
      </c>
      <c r="L92" s="1">
        <f t="shared" si="15"/>
        <v>0</v>
      </c>
      <c r="M92" s="1"/>
      <c r="N92" s="1">
        <v>2.02</v>
      </c>
      <c r="O92" s="1"/>
      <c r="P92" s="167">
        <v>2.3000000000000001E-4</v>
      </c>
      <c r="Q92" s="173"/>
      <c r="R92" s="173">
        <v>2.3000000000000001E-4</v>
      </c>
      <c r="S92" s="149">
        <f t="shared" si="16"/>
        <v>2E-3</v>
      </c>
      <c r="V92" s="174"/>
      <c r="Z92">
        <v>0</v>
      </c>
    </row>
    <row r="93" spans="1:26" ht="24.95" customHeight="1" x14ac:dyDescent="0.25">
      <c r="A93" s="171"/>
      <c r="B93" s="168" t="s">
        <v>555</v>
      </c>
      <c r="C93" s="172" t="s">
        <v>570</v>
      </c>
      <c r="D93" s="168" t="s">
        <v>571</v>
      </c>
      <c r="E93" s="168" t="s">
        <v>200</v>
      </c>
      <c r="F93" s="169">
        <v>13</v>
      </c>
      <c r="G93" s="170"/>
      <c r="H93" s="170"/>
      <c r="I93" s="170">
        <f t="shared" si="12"/>
        <v>0</v>
      </c>
      <c r="J93" s="168">
        <f t="shared" si="13"/>
        <v>18.59</v>
      </c>
      <c r="K93" s="1">
        <f t="shared" si="14"/>
        <v>0</v>
      </c>
      <c r="L93" s="1">
        <f t="shared" si="15"/>
        <v>0</v>
      </c>
      <c r="M93" s="1"/>
      <c r="N93" s="1">
        <v>1.43</v>
      </c>
      <c r="O93" s="1"/>
      <c r="P93" s="167">
        <v>1.7999999999999998E-4</v>
      </c>
      <c r="Q93" s="173"/>
      <c r="R93" s="173">
        <v>1.7999999999999998E-4</v>
      </c>
      <c r="S93" s="149">
        <f t="shared" si="16"/>
        <v>2E-3</v>
      </c>
      <c r="V93" s="174"/>
      <c r="Z93">
        <v>0</v>
      </c>
    </row>
    <row r="94" spans="1:26" ht="24.95" customHeight="1" x14ac:dyDescent="0.25">
      <c r="A94" s="171"/>
      <c r="B94" s="168" t="s">
        <v>142</v>
      </c>
      <c r="C94" s="172" t="s">
        <v>572</v>
      </c>
      <c r="D94" s="168" t="s">
        <v>573</v>
      </c>
      <c r="E94" s="168" t="s">
        <v>134</v>
      </c>
      <c r="F94" s="169">
        <v>2</v>
      </c>
      <c r="G94" s="170"/>
      <c r="H94" s="170"/>
      <c r="I94" s="170">
        <f t="shared" si="12"/>
        <v>0</v>
      </c>
      <c r="J94" s="168">
        <f t="shared" si="13"/>
        <v>5.62</v>
      </c>
      <c r="K94" s="1">
        <f t="shared" si="14"/>
        <v>0</v>
      </c>
      <c r="L94" s="1">
        <f t="shared" si="15"/>
        <v>0</v>
      </c>
      <c r="M94" s="1"/>
      <c r="N94" s="1">
        <v>2.81</v>
      </c>
      <c r="O94" s="1"/>
      <c r="P94" s="160"/>
      <c r="Q94" s="173"/>
      <c r="R94" s="173"/>
      <c r="S94" s="149"/>
      <c r="V94" s="174"/>
      <c r="Z94">
        <v>0</v>
      </c>
    </row>
    <row r="95" spans="1:26" ht="24.95" customHeight="1" x14ac:dyDescent="0.25">
      <c r="A95" s="171"/>
      <c r="B95" s="168" t="s">
        <v>142</v>
      </c>
      <c r="C95" s="172" t="s">
        <v>574</v>
      </c>
      <c r="D95" s="168" t="s">
        <v>575</v>
      </c>
      <c r="E95" s="168" t="s">
        <v>134</v>
      </c>
      <c r="F95" s="169">
        <v>2</v>
      </c>
      <c r="G95" s="170"/>
      <c r="H95" s="170"/>
      <c r="I95" s="170">
        <f t="shared" si="12"/>
        <v>0</v>
      </c>
      <c r="J95" s="168">
        <f t="shared" si="13"/>
        <v>6.26</v>
      </c>
      <c r="K95" s="1">
        <f t="shared" si="14"/>
        <v>0</v>
      </c>
      <c r="L95" s="1">
        <f t="shared" si="15"/>
        <v>0</v>
      </c>
      <c r="M95" s="1"/>
      <c r="N95" s="1">
        <v>3.13</v>
      </c>
      <c r="O95" s="1"/>
      <c r="P95" s="160"/>
      <c r="Q95" s="173"/>
      <c r="R95" s="173"/>
      <c r="S95" s="149"/>
      <c r="V95" s="174"/>
      <c r="Z95">
        <v>0</v>
      </c>
    </row>
    <row r="96" spans="1:26" ht="24.95" customHeight="1" x14ac:dyDescent="0.25">
      <c r="A96" s="171"/>
      <c r="B96" s="168" t="s">
        <v>142</v>
      </c>
      <c r="C96" s="172" t="s">
        <v>576</v>
      </c>
      <c r="D96" s="168" t="s">
        <v>577</v>
      </c>
      <c r="E96" s="168" t="s">
        <v>134</v>
      </c>
      <c r="F96" s="169">
        <v>1</v>
      </c>
      <c r="G96" s="170"/>
      <c r="H96" s="170"/>
      <c r="I96" s="170">
        <f t="shared" si="12"/>
        <v>0</v>
      </c>
      <c r="J96" s="168">
        <f t="shared" si="13"/>
        <v>2.81</v>
      </c>
      <c r="K96" s="1">
        <f t="shared" si="14"/>
        <v>0</v>
      </c>
      <c r="L96" s="1">
        <f t="shared" si="15"/>
        <v>0</v>
      </c>
      <c r="M96" s="1"/>
      <c r="N96" s="1">
        <v>2.81</v>
      </c>
      <c r="O96" s="1"/>
      <c r="P96" s="160"/>
      <c r="Q96" s="173"/>
      <c r="R96" s="173"/>
      <c r="S96" s="149"/>
      <c r="V96" s="174"/>
      <c r="Z96">
        <v>0</v>
      </c>
    </row>
    <row r="97" spans="1:26" ht="24.95" customHeight="1" x14ac:dyDescent="0.25">
      <c r="A97" s="171"/>
      <c r="B97" s="168" t="s">
        <v>142</v>
      </c>
      <c r="C97" s="172" t="s">
        <v>578</v>
      </c>
      <c r="D97" s="168" t="s">
        <v>579</v>
      </c>
      <c r="E97" s="168" t="s">
        <v>134</v>
      </c>
      <c r="F97" s="169">
        <v>1</v>
      </c>
      <c r="G97" s="170"/>
      <c r="H97" s="170"/>
      <c r="I97" s="170">
        <f t="shared" si="12"/>
        <v>0</v>
      </c>
      <c r="J97" s="168">
        <f t="shared" si="13"/>
        <v>3.13</v>
      </c>
      <c r="K97" s="1">
        <f t="shared" si="14"/>
        <v>0</v>
      </c>
      <c r="L97" s="1">
        <f t="shared" si="15"/>
        <v>0</v>
      </c>
      <c r="M97" s="1"/>
      <c r="N97" s="1">
        <v>3.13</v>
      </c>
      <c r="O97" s="1"/>
      <c r="P97" s="160"/>
      <c r="Q97" s="173"/>
      <c r="R97" s="173"/>
      <c r="S97" s="149"/>
      <c r="V97" s="174"/>
      <c r="Z97">
        <v>0</v>
      </c>
    </row>
    <row r="98" spans="1:26" ht="24.95" customHeight="1" x14ac:dyDescent="0.25">
      <c r="A98" s="171"/>
      <c r="B98" s="168" t="s">
        <v>142</v>
      </c>
      <c r="C98" s="172" t="s">
        <v>580</v>
      </c>
      <c r="D98" s="168" t="s">
        <v>581</v>
      </c>
      <c r="E98" s="168" t="s">
        <v>134</v>
      </c>
      <c r="F98" s="169">
        <v>1</v>
      </c>
      <c r="G98" s="170"/>
      <c r="H98" s="170"/>
      <c r="I98" s="170">
        <f t="shared" si="12"/>
        <v>0</v>
      </c>
      <c r="J98" s="168">
        <f t="shared" si="13"/>
        <v>3.34</v>
      </c>
      <c r="K98" s="1">
        <f t="shared" si="14"/>
        <v>0</v>
      </c>
      <c r="L98" s="1">
        <f t="shared" si="15"/>
        <v>0</v>
      </c>
      <c r="M98" s="1"/>
      <c r="N98" s="1">
        <v>3.34</v>
      </c>
      <c r="O98" s="1"/>
      <c r="P98" s="160"/>
      <c r="Q98" s="173"/>
      <c r="R98" s="173"/>
      <c r="S98" s="149"/>
      <c r="V98" s="174"/>
      <c r="Z98">
        <v>0</v>
      </c>
    </row>
    <row r="99" spans="1:26" ht="24.95" customHeight="1" x14ac:dyDescent="0.25">
      <c r="A99" s="171"/>
      <c r="B99" s="168" t="s">
        <v>142</v>
      </c>
      <c r="C99" s="172" t="s">
        <v>582</v>
      </c>
      <c r="D99" s="168" t="s">
        <v>583</v>
      </c>
      <c r="E99" s="168" t="s">
        <v>134</v>
      </c>
      <c r="F99" s="169">
        <v>1</v>
      </c>
      <c r="G99" s="170"/>
      <c r="H99" s="170"/>
      <c r="I99" s="170">
        <f t="shared" si="12"/>
        <v>0</v>
      </c>
      <c r="J99" s="168">
        <f t="shared" si="13"/>
        <v>1.46</v>
      </c>
      <c r="K99" s="1">
        <f t="shared" si="14"/>
        <v>0</v>
      </c>
      <c r="L99" s="1">
        <f t="shared" si="15"/>
        <v>0</v>
      </c>
      <c r="M99" s="1"/>
      <c r="N99" s="1">
        <v>1.46</v>
      </c>
      <c r="O99" s="1"/>
      <c r="P99" s="160"/>
      <c r="Q99" s="173"/>
      <c r="R99" s="173"/>
      <c r="S99" s="149"/>
      <c r="V99" s="174"/>
      <c r="Z99">
        <v>0</v>
      </c>
    </row>
    <row r="100" spans="1:26" ht="24.95" customHeight="1" x14ac:dyDescent="0.25">
      <c r="A100" s="171"/>
      <c r="B100" s="168" t="s">
        <v>142</v>
      </c>
      <c r="C100" s="172" t="s">
        <v>584</v>
      </c>
      <c r="D100" s="168" t="s">
        <v>585</v>
      </c>
      <c r="E100" s="168" t="s">
        <v>134</v>
      </c>
      <c r="F100" s="169">
        <v>4</v>
      </c>
      <c r="G100" s="170"/>
      <c r="H100" s="170"/>
      <c r="I100" s="170">
        <f t="shared" si="12"/>
        <v>0</v>
      </c>
      <c r="J100" s="168">
        <f t="shared" si="13"/>
        <v>9.08</v>
      </c>
      <c r="K100" s="1">
        <f t="shared" si="14"/>
        <v>0</v>
      </c>
      <c r="L100" s="1">
        <f t="shared" si="15"/>
        <v>0</v>
      </c>
      <c r="M100" s="1"/>
      <c r="N100" s="1">
        <v>2.27</v>
      </c>
      <c r="O100" s="1"/>
      <c r="P100" s="160"/>
      <c r="Q100" s="173"/>
      <c r="R100" s="173"/>
      <c r="S100" s="149"/>
      <c r="V100" s="174"/>
      <c r="Z100">
        <v>0</v>
      </c>
    </row>
    <row r="101" spans="1:26" ht="24.95" customHeight="1" x14ac:dyDescent="0.25">
      <c r="A101" s="171"/>
      <c r="B101" s="168" t="s">
        <v>142</v>
      </c>
      <c r="C101" s="172" t="s">
        <v>586</v>
      </c>
      <c r="D101" s="168" t="s">
        <v>587</v>
      </c>
      <c r="E101" s="168" t="s">
        <v>134</v>
      </c>
      <c r="F101" s="169">
        <v>1</v>
      </c>
      <c r="G101" s="170"/>
      <c r="H101" s="170"/>
      <c r="I101" s="170">
        <f t="shared" si="12"/>
        <v>0</v>
      </c>
      <c r="J101" s="168">
        <f t="shared" si="13"/>
        <v>3.78</v>
      </c>
      <c r="K101" s="1">
        <f t="shared" si="14"/>
        <v>0</v>
      </c>
      <c r="L101" s="1">
        <f t="shared" si="15"/>
        <v>0</v>
      </c>
      <c r="M101" s="1"/>
      <c r="N101" s="1">
        <v>3.7800000000000002</v>
      </c>
      <c r="O101" s="1"/>
      <c r="P101" s="160"/>
      <c r="Q101" s="173"/>
      <c r="R101" s="173"/>
      <c r="S101" s="149"/>
      <c r="V101" s="174"/>
      <c r="Z101">
        <v>0</v>
      </c>
    </row>
    <row r="102" spans="1:26" ht="24.95" customHeight="1" x14ac:dyDescent="0.25">
      <c r="A102" s="171"/>
      <c r="B102" s="168" t="s">
        <v>145</v>
      </c>
      <c r="C102" s="172" t="s">
        <v>588</v>
      </c>
      <c r="D102" s="168" t="s">
        <v>589</v>
      </c>
      <c r="E102" s="168" t="s">
        <v>134</v>
      </c>
      <c r="F102" s="169">
        <v>1</v>
      </c>
      <c r="G102" s="170"/>
      <c r="H102" s="170"/>
      <c r="I102" s="170">
        <f t="shared" si="12"/>
        <v>0</v>
      </c>
      <c r="J102" s="168">
        <f t="shared" si="13"/>
        <v>0.15</v>
      </c>
      <c r="K102" s="1">
        <f t="shared" si="14"/>
        <v>0</v>
      </c>
      <c r="L102" s="1">
        <f t="shared" si="15"/>
        <v>0</v>
      </c>
      <c r="M102" s="1"/>
      <c r="N102" s="1">
        <v>0.15</v>
      </c>
      <c r="O102" s="1"/>
      <c r="P102" s="160"/>
      <c r="Q102" s="173"/>
      <c r="R102" s="173"/>
      <c r="S102" s="149"/>
      <c r="V102" s="174"/>
      <c r="Z102">
        <v>0</v>
      </c>
    </row>
    <row r="103" spans="1:26" ht="24.95" customHeight="1" x14ac:dyDescent="0.25">
      <c r="A103" s="171"/>
      <c r="B103" s="168" t="s">
        <v>145</v>
      </c>
      <c r="C103" s="172" t="s">
        <v>590</v>
      </c>
      <c r="D103" s="168" t="s">
        <v>591</v>
      </c>
      <c r="E103" s="168" t="s">
        <v>134</v>
      </c>
      <c r="F103" s="169">
        <v>1</v>
      </c>
      <c r="G103" s="170"/>
      <c r="H103" s="170"/>
      <c r="I103" s="170">
        <f t="shared" si="12"/>
        <v>0</v>
      </c>
      <c r="J103" s="168">
        <f t="shared" si="13"/>
        <v>0.16</v>
      </c>
      <c r="K103" s="1">
        <f t="shared" si="14"/>
        <v>0</v>
      </c>
      <c r="L103" s="1">
        <f t="shared" si="15"/>
        <v>0</v>
      </c>
      <c r="M103" s="1"/>
      <c r="N103" s="1">
        <v>0.16</v>
      </c>
      <c r="O103" s="1"/>
      <c r="P103" s="160"/>
      <c r="Q103" s="173"/>
      <c r="R103" s="173"/>
      <c r="S103" s="149"/>
      <c r="V103" s="174"/>
      <c r="Z103">
        <v>0</v>
      </c>
    </row>
    <row r="104" spans="1:26" ht="24.95" customHeight="1" x14ac:dyDescent="0.25">
      <c r="A104" s="171"/>
      <c r="B104" s="168" t="s">
        <v>145</v>
      </c>
      <c r="C104" s="172" t="s">
        <v>592</v>
      </c>
      <c r="D104" s="168" t="s">
        <v>593</v>
      </c>
      <c r="E104" s="168" t="s">
        <v>134</v>
      </c>
      <c r="F104" s="169">
        <v>1</v>
      </c>
      <c r="G104" s="170"/>
      <c r="H104" s="170"/>
      <c r="I104" s="170">
        <f t="shared" si="12"/>
        <v>0</v>
      </c>
      <c r="J104" s="168">
        <f t="shared" si="13"/>
        <v>0.2</v>
      </c>
      <c r="K104" s="1">
        <f t="shared" si="14"/>
        <v>0</v>
      </c>
      <c r="L104" s="1">
        <f t="shared" si="15"/>
        <v>0</v>
      </c>
      <c r="M104" s="1"/>
      <c r="N104" s="1">
        <v>0.2</v>
      </c>
      <c r="O104" s="1"/>
      <c r="P104" s="160"/>
      <c r="Q104" s="173"/>
      <c r="R104" s="173"/>
      <c r="S104" s="149"/>
      <c r="V104" s="174"/>
      <c r="Z104">
        <v>0</v>
      </c>
    </row>
    <row r="105" spans="1:26" ht="35.1" customHeight="1" x14ac:dyDescent="0.25">
      <c r="A105" s="171"/>
      <c r="B105" s="168" t="s">
        <v>145</v>
      </c>
      <c r="C105" s="172" t="s">
        <v>594</v>
      </c>
      <c r="D105" s="168" t="s">
        <v>595</v>
      </c>
      <c r="E105" s="168" t="s">
        <v>134</v>
      </c>
      <c r="F105" s="169">
        <v>2</v>
      </c>
      <c r="G105" s="170"/>
      <c r="H105" s="170"/>
      <c r="I105" s="170">
        <f t="shared" si="12"/>
        <v>0</v>
      </c>
      <c r="J105" s="168">
        <f t="shared" si="13"/>
        <v>1.06</v>
      </c>
      <c r="K105" s="1">
        <f t="shared" si="14"/>
        <v>0</v>
      </c>
      <c r="L105" s="1">
        <f t="shared" si="15"/>
        <v>0</v>
      </c>
      <c r="M105" s="1"/>
      <c r="N105" s="1">
        <v>0.53</v>
      </c>
      <c r="O105" s="1"/>
      <c r="P105" s="160"/>
      <c r="Q105" s="173"/>
      <c r="R105" s="173"/>
      <c r="S105" s="149"/>
      <c r="V105" s="174"/>
      <c r="Z105">
        <v>0</v>
      </c>
    </row>
    <row r="106" spans="1:26" ht="35.1" customHeight="1" x14ac:dyDescent="0.25">
      <c r="A106" s="171"/>
      <c r="B106" s="168" t="s">
        <v>145</v>
      </c>
      <c r="C106" s="172" t="s">
        <v>596</v>
      </c>
      <c r="D106" s="168" t="s">
        <v>597</v>
      </c>
      <c r="E106" s="168" t="s">
        <v>134</v>
      </c>
      <c r="F106" s="169">
        <v>2</v>
      </c>
      <c r="G106" s="170"/>
      <c r="H106" s="170"/>
      <c r="I106" s="170">
        <f t="shared" si="12"/>
        <v>0</v>
      </c>
      <c r="J106" s="168">
        <f t="shared" si="13"/>
        <v>0.62</v>
      </c>
      <c r="K106" s="1">
        <f t="shared" si="14"/>
        <v>0</v>
      </c>
      <c r="L106" s="1">
        <f t="shared" si="15"/>
        <v>0</v>
      </c>
      <c r="M106" s="1"/>
      <c r="N106" s="1">
        <v>0.31</v>
      </c>
      <c r="O106" s="1"/>
      <c r="P106" s="160"/>
      <c r="Q106" s="173"/>
      <c r="R106" s="173"/>
      <c r="S106" s="149"/>
      <c r="V106" s="174"/>
      <c r="Z106">
        <v>0</v>
      </c>
    </row>
    <row r="107" spans="1:26" ht="24.95" customHeight="1" x14ac:dyDescent="0.25">
      <c r="A107" s="171"/>
      <c r="B107" s="168" t="s">
        <v>145</v>
      </c>
      <c r="C107" s="172" t="s">
        <v>598</v>
      </c>
      <c r="D107" s="168" t="s">
        <v>599</v>
      </c>
      <c r="E107" s="168" t="s">
        <v>134</v>
      </c>
      <c r="F107" s="169">
        <v>1</v>
      </c>
      <c r="G107" s="170"/>
      <c r="H107" s="170"/>
      <c r="I107" s="170">
        <f t="shared" si="12"/>
        <v>0</v>
      </c>
      <c r="J107" s="168">
        <f t="shared" si="13"/>
        <v>0.25</v>
      </c>
      <c r="K107" s="1">
        <f t="shared" si="14"/>
        <v>0</v>
      </c>
      <c r="L107" s="1">
        <f t="shared" si="15"/>
        <v>0</v>
      </c>
      <c r="M107" s="1"/>
      <c r="N107" s="1">
        <v>0.25</v>
      </c>
      <c r="O107" s="1"/>
      <c r="P107" s="160"/>
      <c r="Q107" s="173"/>
      <c r="R107" s="173"/>
      <c r="S107" s="149"/>
      <c r="V107" s="174"/>
      <c r="Z107">
        <v>0</v>
      </c>
    </row>
    <row r="108" spans="1:26" ht="24.95" customHeight="1" x14ac:dyDescent="0.25">
      <c r="A108" s="171"/>
      <c r="B108" s="168" t="s">
        <v>145</v>
      </c>
      <c r="C108" s="172" t="s">
        <v>600</v>
      </c>
      <c r="D108" s="168" t="s">
        <v>601</v>
      </c>
      <c r="E108" s="168" t="s">
        <v>134</v>
      </c>
      <c r="F108" s="169">
        <v>1</v>
      </c>
      <c r="G108" s="170"/>
      <c r="H108" s="170"/>
      <c r="I108" s="170">
        <f t="shared" si="12"/>
        <v>0</v>
      </c>
      <c r="J108" s="168">
        <f t="shared" si="13"/>
        <v>0.19</v>
      </c>
      <c r="K108" s="1">
        <f t="shared" si="14"/>
        <v>0</v>
      </c>
      <c r="L108" s="1">
        <f t="shared" si="15"/>
        <v>0</v>
      </c>
      <c r="M108" s="1"/>
      <c r="N108" s="1">
        <v>0.19</v>
      </c>
      <c r="O108" s="1"/>
      <c r="P108" s="160"/>
      <c r="Q108" s="173"/>
      <c r="R108" s="173"/>
      <c r="S108" s="149"/>
      <c r="V108" s="174"/>
      <c r="Z108">
        <v>0</v>
      </c>
    </row>
    <row r="109" spans="1:26" ht="24.95" customHeight="1" x14ac:dyDescent="0.25">
      <c r="A109" s="171"/>
      <c r="B109" s="168" t="s">
        <v>145</v>
      </c>
      <c r="C109" s="172" t="s">
        <v>602</v>
      </c>
      <c r="D109" s="168" t="s">
        <v>603</v>
      </c>
      <c r="E109" s="168" t="s">
        <v>134</v>
      </c>
      <c r="F109" s="169">
        <v>1</v>
      </c>
      <c r="G109" s="170"/>
      <c r="H109" s="170"/>
      <c r="I109" s="170">
        <f t="shared" si="12"/>
        <v>0</v>
      </c>
      <c r="J109" s="168">
        <f t="shared" si="13"/>
        <v>0.3</v>
      </c>
      <c r="K109" s="1">
        <f t="shared" si="14"/>
        <v>0</v>
      </c>
      <c r="L109" s="1">
        <f t="shared" si="15"/>
        <v>0</v>
      </c>
      <c r="M109" s="1"/>
      <c r="N109" s="1">
        <v>0.3</v>
      </c>
      <c r="O109" s="1"/>
      <c r="P109" s="160"/>
      <c r="Q109" s="173"/>
      <c r="R109" s="173"/>
      <c r="S109" s="149"/>
      <c r="V109" s="174"/>
      <c r="Z109">
        <v>0</v>
      </c>
    </row>
    <row r="110" spans="1:26" ht="35.1" customHeight="1" x14ac:dyDescent="0.25">
      <c r="A110" s="171"/>
      <c r="B110" s="168" t="s">
        <v>145</v>
      </c>
      <c r="C110" s="172" t="s">
        <v>604</v>
      </c>
      <c r="D110" s="168" t="s">
        <v>605</v>
      </c>
      <c r="E110" s="168" t="s">
        <v>134</v>
      </c>
      <c r="F110" s="169">
        <v>1</v>
      </c>
      <c r="G110" s="170"/>
      <c r="H110" s="170"/>
      <c r="I110" s="170">
        <f t="shared" si="12"/>
        <v>0</v>
      </c>
      <c r="J110" s="168">
        <f t="shared" si="13"/>
        <v>4.07</v>
      </c>
      <c r="K110" s="1">
        <f t="shared" si="14"/>
        <v>0</v>
      </c>
      <c r="L110" s="1">
        <f t="shared" si="15"/>
        <v>0</v>
      </c>
      <c r="M110" s="1"/>
      <c r="N110" s="1">
        <v>4.07</v>
      </c>
      <c r="O110" s="1"/>
      <c r="P110" s="160"/>
      <c r="Q110" s="173"/>
      <c r="R110" s="173"/>
      <c r="S110" s="149"/>
      <c r="V110" s="174"/>
      <c r="Z110">
        <v>0</v>
      </c>
    </row>
    <row r="111" spans="1:26" ht="24.95" customHeight="1" x14ac:dyDescent="0.25">
      <c r="A111" s="171"/>
      <c r="B111" s="168" t="s">
        <v>145</v>
      </c>
      <c r="C111" s="172" t="s">
        <v>606</v>
      </c>
      <c r="D111" s="168" t="s">
        <v>607</v>
      </c>
      <c r="E111" s="168" t="s">
        <v>134</v>
      </c>
      <c r="F111" s="169">
        <v>4</v>
      </c>
      <c r="G111" s="170"/>
      <c r="H111" s="170"/>
      <c r="I111" s="170">
        <f t="shared" si="12"/>
        <v>0</v>
      </c>
      <c r="J111" s="168">
        <f t="shared" si="13"/>
        <v>43.28</v>
      </c>
      <c r="K111" s="1">
        <f t="shared" si="14"/>
        <v>0</v>
      </c>
      <c r="L111" s="1">
        <f t="shared" si="15"/>
        <v>0</v>
      </c>
      <c r="M111" s="1"/>
      <c r="N111" s="1">
        <v>10.82</v>
      </c>
      <c r="O111" s="1"/>
      <c r="P111" s="160"/>
      <c r="Q111" s="173"/>
      <c r="R111" s="173"/>
      <c r="S111" s="149"/>
      <c r="V111" s="174"/>
      <c r="Z111">
        <v>0</v>
      </c>
    </row>
    <row r="112" spans="1:26" ht="24.95" customHeight="1" x14ac:dyDescent="0.25">
      <c r="A112" s="171"/>
      <c r="B112" s="168" t="s">
        <v>145</v>
      </c>
      <c r="C112" s="172" t="s">
        <v>608</v>
      </c>
      <c r="D112" s="168" t="s">
        <v>609</v>
      </c>
      <c r="E112" s="168" t="s">
        <v>134</v>
      </c>
      <c r="F112" s="169">
        <v>1</v>
      </c>
      <c r="G112" s="170"/>
      <c r="H112" s="170"/>
      <c r="I112" s="170">
        <f t="shared" si="12"/>
        <v>0</v>
      </c>
      <c r="J112" s="168">
        <f t="shared" si="13"/>
        <v>14.41</v>
      </c>
      <c r="K112" s="1">
        <f t="shared" si="14"/>
        <v>0</v>
      </c>
      <c r="L112" s="1">
        <f t="shared" si="15"/>
        <v>0</v>
      </c>
      <c r="M112" s="1"/>
      <c r="N112" s="1">
        <v>14.41</v>
      </c>
      <c r="O112" s="1"/>
      <c r="P112" s="160"/>
      <c r="Q112" s="173"/>
      <c r="R112" s="173"/>
      <c r="S112" s="149"/>
      <c r="V112" s="174"/>
      <c r="Z112">
        <v>0</v>
      </c>
    </row>
    <row r="113" spans="1:26" x14ac:dyDescent="0.25">
      <c r="A113" s="149"/>
      <c r="B113" s="149"/>
      <c r="C113" s="149"/>
      <c r="D113" s="149" t="s">
        <v>443</v>
      </c>
      <c r="E113" s="149"/>
      <c r="F113" s="167"/>
      <c r="G113" s="152"/>
      <c r="H113" s="152">
        <f>ROUND((SUM(M85:M112))/1,2)</f>
        <v>0</v>
      </c>
      <c r="I113" s="152">
        <f>ROUND((SUM(I85:I112))/1,2)</f>
        <v>0</v>
      </c>
      <c r="J113" s="149"/>
      <c r="K113" s="149"/>
      <c r="L113" s="149">
        <f>ROUND((SUM(L85:L112))/1,2)</f>
        <v>0</v>
      </c>
      <c r="M113" s="149">
        <f>ROUND((SUM(M85:M112))/1,2)</f>
        <v>0</v>
      </c>
      <c r="N113" s="149"/>
      <c r="O113" s="149"/>
      <c r="P113" s="175">
        <f>ROUND((SUM(P85:P112))/1,2)</f>
        <v>0</v>
      </c>
      <c r="Q113" s="146"/>
      <c r="R113" s="146"/>
      <c r="S113" s="175">
        <f>ROUND((SUM(S85:S112))/1,2)</f>
        <v>0.01</v>
      </c>
      <c r="T113" s="146"/>
      <c r="U113" s="146"/>
      <c r="V113" s="146"/>
      <c r="W113" s="146"/>
      <c r="X113" s="146"/>
      <c r="Y113" s="146"/>
      <c r="Z113" s="146"/>
    </row>
    <row r="114" spans="1:26" x14ac:dyDescent="0.25">
      <c r="A114" s="1"/>
      <c r="B114" s="1"/>
      <c r="C114" s="1"/>
      <c r="D114" s="1"/>
      <c r="E114" s="1"/>
      <c r="F114" s="160"/>
      <c r="G114" s="142"/>
      <c r="H114" s="142"/>
      <c r="I114" s="142"/>
      <c r="J114" s="1"/>
      <c r="K114" s="1"/>
      <c r="L114" s="1"/>
      <c r="M114" s="1"/>
      <c r="N114" s="1"/>
      <c r="O114" s="1"/>
      <c r="P114" s="1"/>
      <c r="S114" s="1"/>
    </row>
    <row r="115" spans="1:26" x14ac:dyDescent="0.25">
      <c r="A115" s="149"/>
      <c r="B115" s="149"/>
      <c r="C115" s="149"/>
      <c r="D115" s="149" t="s">
        <v>444</v>
      </c>
      <c r="E115" s="149"/>
      <c r="F115" s="167"/>
      <c r="G115" s="150"/>
      <c r="H115" s="150"/>
      <c r="I115" s="150"/>
      <c r="J115" s="149"/>
      <c r="K115" s="149"/>
      <c r="L115" s="149"/>
      <c r="M115" s="149"/>
      <c r="N115" s="149"/>
      <c r="O115" s="149"/>
      <c r="P115" s="149"/>
      <c r="Q115" s="146"/>
      <c r="R115" s="146"/>
      <c r="S115" s="149"/>
      <c r="T115" s="146"/>
      <c r="U115" s="146"/>
      <c r="V115" s="146"/>
      <c r="W115" s="146"/>
      <c r="X115" s="146"/>
      <c r="Y115" s="146"/>
      <c r="Z115" s="146"/>
    </row>
    <row r="116" spans="1:26" ht="24.95" customHeight="1" x14ac:dyDescent="0.25">
      <c r="A116" s="171"/>
      <c r="B116" s="168" t="s">
        <v>610</v>
      </c>
      <c r="C116" s="172" t="s">
        <v>611</v>
      </c>
      <c r="D116" s="168" t="s">
        <v>612</v>
      </c>
      <c r="E116" s="168" t="s">
        <v>613</v>
      </c>
      <c r="F116" s="169">
        <v>2</v>
      </c>
      <c r="G116" s="170"/>
      <c r="H116" s="170"/>
      <c r="I116" s="170">
        <f t="shared" ref="I116:I132" si="17">ROUND(F116*(G116+H116),2)</f>
        <v>0</v>
      </c>
      <c r="J116" s="168">
        <f t="shared" ref="J116:J132" si="18">ROUND(F116*(N116),2)</f>
        <v>47.98</v>
      </c>
      <c r="K116" s="1">
        <f t="shared" ref="K116:K132" si="19">ROUND(F116*(O116),2)</f>
        <v>0</v>
      </c>
      <c r="L116" s="1">
        <f t="shared" ref="L116:L132" si="20">ROUND(F116*(G116),2)</f>
        <v>0</v>
      </c>
      <c r="M116" s="1"/>
      <c r="N116" s="1">
        <v>23.99</v>
      </c>
      <c r="O116" s="1"/>
      <c r="P116" s="167">
        <v>6.6E-4</v>
      </c>
      <c r="Q116" s="173"/>
      <c r="R116" s="173">
        <v>6.6E-4</v>
      </c>
      <c r="S116" s="149">
        <f>ROUND(F116*(R116),3)</f>
        <v>1E-3</v>
      </c>
      <c r="V116" s="174"/>
      <c r="Z116">
        <v>0</v>
      </c>
    </row>
    <row r="117" spans="1:26" ht="24.95" customHeight="1" x14ac:dyDescent="0.25">
      <c r="A117" s="171"/>
      <c r="B117" s="168" t="s">
        <v>610</v>
      </c>
      <c r="C117" s="172" t="s">
        <v>614</v>
      </c>
      <c r="D117" s="168" t="s">
        <v>615</v>
      </c>
      <c r="E117" s="168" t="s">
        <v>613</v>
      </c>
      <c r="F117" s="169">
        <v>1</v>
      </c>
      <c r="G117" s="170"/>
      <c r="H117" s="170"/>
      <c r="I117" s="170">
        <f t="shared" si="17"/>
        <v>0</v>
      </c>
      <c r="J117" s="168">
        <f t="shared" si="18"/>
        <v>22.72</v>
      </c>
      <c r="K117" s="1">
        <f t="shared" si="19"/>
        <v>0</v>
      </c>
      <c r="L117" s="1">
        <f t="shared" si="20"/>
        <v>0</v>
      </c>
      <c r="M117" s="1"/>
      <c r="N117" s="1">
        <v>22.72</v>
      </c>
      <c r="O117" s="1"/>
      <c r="P117" s="167">
        <v>3.6999999999999999E-4</v>
      </c>
      <c r="Q117" s="173"/>
      <c r="R117" s="173">
        <v>3.6999999999999999E-4</v>
      </c>
      <c r="S117" s="149">
        <f>ROUND(F117*(R117),3)</f>
        <v>0</v>
      </c>
      <c r="V117" s="174"/>
      <c r="Z117">
        <v>0</v>
      </c>
    </row>
    <row r="118" spans="1:26" ht="24.95" customHeight="1" x14ac:dyDescent="0.25">
      <c r="A118" s="171"/>
      <c r="B118" s="168" t="s">
        <v>610</v>
      </c>
      <c r="C118" s="172" t="s">
        <v>616</v>
      </c>
      <c r="D118" s="168" t="s">
        <v>617</v>
      </c>
      <c r="E118" s="168" t="s">
        <v>134</v>
      </c>
      <c r="F118" s="169">
        <v>2</v>
      </c>
      <c r="G118" s="170"/>
      <c r="H118" s="170"/>
      <c r="I118" s="170">
        <f t="shared" si="17"/>
        <v>0</v>
      </c>
      <c r="J118" s="168">
        <f t="shared" si="18"/>
        <v>57.16</v>
      </c>
      <c r="K118" s="1">
        <f t="shared" si="19"/>
        <v>0</v>
      </c>
      <c r="L118" s="1">
        <f t="shared" si="20"/>
        <v>0</v>
      </c>
      <c r="M118" s="1"/>
      <c r="N118" s="1">
        <v>28.58</v>
      </c>
      <c r="O118" s="1"/>
      <c r="P118" s="167">
        <v>5.7000000000000009E-4</v>
      </c>
      <c r="Q118" s="173"/>
      <c r="R118" s="173">
        <v>5.7000000000000009E-4</v>
      </c>
      <c r="S118" s="149">
        <f>ROUND(F118*(R118),3)</f>
        <v>1E-3</v>
      </c>
      <c r="V118" s="174"/>
      <c r="Z118">
        <v>0</v>
      </c>
    </row>
    <row r="119" spans="1:26" ht="24.95" customHeight="1" x14ac:dyDescent="0.25">
      <c r="A119" s="171"/>
      <c r="B119" s="168" t="s">
        <v>610</v>
      </c>
      <c r="C119" s="172" t="s">
        <v>618</v>
      </c>
      <c r="D119" s="168" t="s">
        <v>619</v>
      </c>
      <c r="E119" s="168" t="s">
        <v>613</v>
      </c>
      <c r="F119" s="169">
        <v>6</v>
      </c>
      <c r="G119" s="170"/>
      <c r="H119" s="170"/>
      <c r="I119" s="170">
        <f t="shared" si="17"/>
        <v>0</v>
      </c>
      <c r="J119" s="168">
        <f t="shared" si="18"/>
        <v>16.5</v>
      </c>
      <c r="K119" s="1">
        <f t="shared" si="19"/>
        <v>0</v>
      </c>
      <c r="L119" s="1">
        <f t="shared" si="20"/>
        <v>0</v>
      </c>
      <c r="M119" s="1"/>
      <c r="N119" s="1">
        <v>2.75</v>
      </c>
      <c r="O119" s="1"/>
      <c r="P119" s="167">
        <v>4.0000000000000003E-5</v>
      </c>
      <c r="Q119" s="173"/>
      <c r="R119" s="173">
        <v>4.0000000000000003E-5</v>
      </c>
      <c r="S119" s="149">
        <f>ROUND(F119*(R119),3)</f>
        <v>0</v>
      </c>
      <c r="V119" s="174"/>
      <c r="Z119">
        <v>0</v>
      </c>
    </row>
    <row r="120" spans="1:26" ht="24.95" customHeight="1" x14ac:dyDescent="0.25">
      <c r="A120" s="171"/>
      <c r="B120" s="168" t="s">
        <v>610</v>
      </c>
      <c r="C120" s="172" t="s">
        <v>620</v>
      </c>
      <c r="D120" s="168" t="s">
        <v>621</v>
      </c>
      <c r="E120" s="168" t="s">
        <v>613</v>
      </c>
      <c r="F120" s="169">
        <v>1</v>
      </c>
      <c r="G120" s="170"/>
      <c r="H120" s="170"/>
      <c r="I120" s="170">
        <f t="shared" si="17"/>
        <v>0</v>
      </c>
      <c r="J120" s="168">
        <f t="shared" si="18"/>
        <v>2.97</v>
      </c>
      <c r="K120" s="1">
        <f t="shared" si="19"/>
        <v>0</v>
      </c>
      <c r="L120" s="1">
        <f t="shared" si="20"/>
        <v>0</v>
      </c>
      <c r="M120" s="1"/>
      <c r="N120" s="1">
        <v>2.9699999999999998</v>
      </c>
      <c r="O120" s="1"/>
      <c r="P120" s="160"/>
      <c r="Q120" s="173"/>
      <c r="R120" s="173"/>
      <c r="S120" s="149"/>
      <c r="V120" s="174"/>
      <c r="Z120">
        <v>0</v>
      </c>
    </row>
    <row r="121" spans="1:26" ht="24.95" customHeight="1" x14ac:dyDescent="0.25">
      <c r="A121" s="171"/>
      <c r="B121" s="168" t="s">
        <v>610</v>
      </c>
      <c r="C121" s="172" t="s">
        <v>622</v>
      </c>
      <c r="D121" s="168" t="s">
        <v>623</v>
      </c>
      <c r="E121" s="168" t="s">
        <v>134</v>
      </c>
      <c r="F121" s="169">
        <v>2</v>
      </c>
      <c r="G121" s="170"/>
      <c r="H121" s="170"/>
      <c r="I121" s="170">
        <f t="shared" si="17"/>
        <v>0</v>
      </c>
      <c r="J121" s="168">
        <f t="shared" si="18"/>
        <v>13.62</v>
      </c>
      <c r="K121" s="1">
        <f t="shared" si="19"/>
        <v>0</v>
      </c>
      <c r="L121" s="1">
        <f t="shared" si="20"/>
        <v>0</v>
      </c>
      <c r="M121" s="1"/>
      <c r="N121" s="1">
        <v>6.8100000000000005</v>
      </c>
      <c r="O121" s="1"/>
      <c r="P121" s="167">
        <v>1.2E-4</v>
      </c>
      <c r="Q121" s="173"/>
      <c r="R121" s="173">
        <v>1.2E-4</v>
      </c>
      <c r="S121" s="149">
        <f>ROUND(F121*(R121),3)</f>
        <v>0</v>
      </c>
      <c r="V121" s="174"/>
      <c r="Z121">
        <v>0</v>
      </c>
    </row>
    <row r="122" spans="1:26" ht="24.95" customHeight="1" x14ac:dyDescent="0.25">
      <c r="A122" s="171"/>
      <c r="B122" s="168" t="s">
        <v>624</v>
      </c>
      <c r="C122" s="172" t="s">
        <v>625</v>
      </c>
      <c r="D122" s="168" t="s">
        <v>626</v>
      </c>
      <c r="E122" s="168" t="s">
        <v>435</v>
      </c>
      <c r="F122" s="169">
        <v>32</v>
      </c>
      <c r="G122" s="170"/>
      <c r="H122" s="170"/>
      <c r="I122" s="170">
        <f t="shared" si="17"/>
        <v>0</v>
      </c>
      <c r="J122" s="168">
        <f t="shared" si="18"/>
        <v>554.24</v>
      </c>
      <c r="K122" s="1">
        <f t="shared" si="19"/>
        <v>0</v>
      </c>
      <c r="L122" s="1">
        <f t="shared" si="20"/>
        <v>0</v>
      </c>
      <c r="M122" s="1"/>
      <c r="N122" s="1">
        <v>17.32</v>
      </c>
      <c r="O122" s="1"/>
      <c r="P122" s="160"/>
      <c r="Q122" s="173"/>
      <c r="R122" s="173"/>
      <c r="S122" s="149"/>
      <c r="V122" s="174"/>
      <c r="Z122">
        <v>0</v>
      </c>
    </row>
    <row r="123" spans="1:26" ht="24.95" customHeight="1" x14ac:dyDescent="0.25">
      <c r="A123" s="171"/>
      <c r="B123" s="168" t="s">
        <v>142</v>
      </c>
      <c r="C123" s="172" t="s">
        <v>627</v>
      </c>
      <c r="D123" s="168" t="s">
        <v>628</v>
      </c>
      <c r="E123" s="168" t="s">
        <v>134</v>
      </c>
      <c r="F123" s="169">
        <v>1</v>
      </c>
      <c r="G123" s="170"/>
      <c r="H123" s="170"/>
      <c r="I123" s="170">
        <f t="shared" si="17"/>
        <v>0</v>
      </c>
      <c r="J123" s="168">
        <f t="shared" si="18"/>
        <v>4.0599999999999996</v>
      </c>
      <c r="K123" s="1">
        <f t="shared" si="19"/>
        <v>0</v>
      </c>
      <c r="L123" s="1">
        <f t="shared" si="20"/>
        <v>0</v>
      </c>
      <c r="M123" s="1"/>
      <c r="N123" s="1">
        <v>4.0599999999999996</v>
      </c>
      <c r="O123" s="1"/>
      <c r="P123" s="160"/>
      <c r="Q123" s="173"/>
      <c r="R123" s="173"/>
      <c r="S123" s="149"/>
      <c r="V123" s="174"/>
      <c r="Z123">
        <v>0</v>
      </c>
    </row>
    <row r="124" spans="1:26" ht="35.1" customHeight="1" x14ac:dyDescent="0.25">
      <c r="A124" s="171"/>
      <c r="B124" s="168" t="s">
        <v>145</v>
      </c>
      <c r="C124" s="172" t="s">
        <v>629</v>
      </c>
      <c r="D124" s="168" t="s">
        <v>630</v>
      </c>
      <c r="E124" s="168" t="s">
        <v>134</v>
      </c>
      <c r="F124" s="169">
        <v>2</v>
      </c>
      <c r="G124" s="170"/>
      <c r="H124" s="170"/>
      <c r="I124" s="170">
        <f t="shared" si="17"/>
        <v>0</v>
      </c>
      <c r="J124" s="168">
        <f t="shared" si="18"/>
        <v>313.54000000000002</v>
      </c>
      <c r="K124" s="1">
        <f t="shared" si="19"/>
        <v>0</v>
      </c>
      <c r="L124" s="1">
        <f t="shared" si="20"/>
        <v>0</v>
      </c>
      <c r="M124" s="1"/>
      <c r="N124" s="1">
        <v>156.77000000000001</v>
      </c>
      <c r="O124" s="1"/>
      <c r="P124" s="160"/>
      <c r="Q124" s="173"/>
      <c r="R124" s="173"/>
      <c r="S124" s="149"/>
      <c r="V124" s="174"/>
      <c r="Z124">
        <v>0</v>
      </c>
    </row>
    <row r="125" spans="1:26" ht="24.95" customHeight="1" x14ac:dyDescent="0.25">
      <c r="A125" s="171"/>
      <c r="B125" s="168" t="s">
        <v>145</v>
      </c>
      <c r="C125" s="172" t="s">
        <v>631</v>
      </c>
      <c r="D125" s="168" t="s">
        <v>632</v>
      </c>
      <c r="E125" s="168" t="s">
        <v>134</v>
      </c>
      <c r="F125" s="169">
        <v>2</v>
      </c>
      <c r="G125" s="170"/>
      <c r="H125" s="170"/>
      <c r="I125" s="170">
        <f t="shared" si="17"/>
        <v>0</v>
      </c>
      <c r="J125" s="168">
        <f t="shared" si="18"/>
        <v>51.04</v>
      </c>
      <c r="K125" s="1">
        <f t="shared" si="19"/>
        <v>0</v>
      </c>
      <c r="L125" s="1">
        <f t="shared" si="20"/>
        <v>0</v>
      </c>
      <c r="M125" s="1"/>
      <c r="N125" s="1">
        <v>25.52</v>
      </c>
      <c r="O125" s="1"/>
      <c r="P125" s="160"/>
      <c r="Q125" s="173"/>
      <c r="R125" s="173"/>
      <c r="S125" s="149"/>
      <c r="V125" s="174"/>
      <c r="Z125">
        <v>0</v>
      </c>
    </row>
    <row r="126" spans="1:26" ht="24.95" customHeight="1" x14ac:dyDescent="0.25">
      <c r="A126" s="171"/>
      <c r="B126" s="168" t="s">
        <v>145</v>
      </c>
      <c r="C126" s="172" t="s">
        <v>633</v>
      </c>
      <c r="D126" s="168" t="s">
        <v>634</v>
      </c>
      <c r="E126" s="168" t="s">
        <v>134</v>
      </c>
      <c r="F126" s="169">
        <v>2</v>
      </c>
      <c r="G126" s="170"/>
      <c r="H126" s="170"/>
      <c r="I126" s="170">
        <f t="shared" si="17"/>
        <v>0</v>
      </c>
      <c r="J126" s="168">
        <f t="shared" si="18"/>
        <v>75.760000000000005</v>
      </c>
      <c r="K126" s="1">
        <f t="shared" si="19"/>
        <v>0</v>
      </c>
      <c r="L126" s="1">
        <f t="shared" si="20"/>
        <v>0</v>
      </c>
      <c r="M126" s="1"/>
      <c r="N126" s="1">
        <v>37.880000000000003</v>
      </c>
      <c r="O126" s="1"/>
      <c r="P126" s="160"/>
      <c r="Q126" s="173"/>
      <c r="R126" s="173"/>
      <c r="S126" s="149"/>
      <c r="V126" s="174"/>
      <c r="Z126">
        <v>0</v>
      </c>
    </row>
    <row r="127" spans="1:26" ht="24.95" customHeight="1" x14ac:dyDescent="0.25">
      <c r="A127" s="171"/>
      <c r="B127" s="168" t="s">
        <v>145</v>
      </c>
      <c r="C127" s="172" t="s">
        <v>635</v>
      </c>
      <c r="D127" s="168" t="s">
        <v>636</v>
      </c>
      <c r="E127" s="168" t="s">
        <v>134</v>
      </c>
      <c r="F127" s="169">
        <v>2</v>
      </c>
      <c r="G127" s="170"/>
      <c r="H127" s="170"/>
      <c r="I127" s="170">
        <f t="shared" si="17"/>
        <v>0</v>
      </c>
      <c r="J127" s="168">
        <f t="shared" si="18"/>
        <v>85.48</v>
      </c>
      <c r="K127" s="1">
        <f t="shared" si="19"/>
        <v>0</v>
      </c>
      <c r="L127" s="1">
        <f t="shared" si="20"/>
        <v>0</v>
      </c>
      <c r="M127" s="1"/>
      <c r="N127" s="1">
        <v>42.74</v>
      </c>
      <c r="O127" s="1"/>
      <c r="P127" s="160"/>
      <c r="Q127" s="173"/>
      <c r="R127" s="173"/>
      <c r="S127" s="149"/>
      <c r="V127" s="174"/>
      <c r="Z127">
        <v>0</v>
      </c>
    </row>
    <row r="128" spans="1:26" ht="24.95" customHeight="1" x14ac:dyDescent="0.25">
      <c r="A128" s="171"/>
      <c r="B128" s="168" t="s">
        <v>145</v>
      </c>
      <c r="C128" s="172" t="s">
        <v>637</v>
      </c>
      <c r="D128" s="168" t="s">
        <v>638</v>
      </c>
      <c r="E128" s="168" t="s">
        <v>134</v>
      </c>
      <c r="F128" s="169">
        <v>1</v>
      </c>
      <c r="G128" s="170"/>
      <c r="H128" s="170"/>
      <c r="I128" s="170">
        <f t="shared" si="17"/>
        <v>0</v>
      </c>
      <c r="J128" s="168">
        <f t="shared" si="18"/>
        <v>195.32</v>
      </c>
      <c r="K128" s="1">
        <f t="shared" si="19"/>
        <v>0</v>
      </c>
      <c r="L128" s="1">
        <f t="shared" si="20"/>
        <v>0</v>
      </c>
      <c r="M128" s="1"/>
      <c r="N128" s="1">
        <v>195.32</v>
      </c>
      <c r="O128" s="1"/>
      <c r="P128" s="160"/>
      <c r="Q128" s="173"/>
      <c r="R128" s="173"/>
      <c r="S128" s="149"/>
      <c r="V128" s="174"/>
      <c r="Z128">
        <v>0</v>
      </c>
    </row>
    <row r="129" spans="1:26" ht="24.95" customHeight="1" x14ac:dyDescent="0.25">
      <c r="A129" s="171"/>
      <c r="B129" s="168" t="s">
        <v>145</v>
      </c>
      <c r="C129" s="172" t="s">
        <v>639</v>
      </c>
      <c r="D129" s="168" t="s">
        <v>640</v>
      </c>
      <c r="E129" s="168" t="s">
        <v>134</v>
      </c>
      <c r="F129" s="169">
        <v>1</v>
      </c>
      <c r="G129" s="170"/>
      <c r="H129" s="170"/>
      <c r="I129" s="170">
        <f t="shared" si="17"/>
        <v>0</v>
      </c>
      <c r="J129" s="168">
        <f t="shared" si="18"/>
        <v>333.9</v>
      </c>
      <c r="K129" s="1">
        <f t="shared" si="19"/>
        <v>0</v>
      </c>
      <c r="L129" s="1">
        <f t="shared" si="20"/>
        <v>0</v>
      </c>
      <c r="M129" s="1"/>
      <c r="N129" s="1">
        <v>333.9</v>
      </c>
      <c r="O129" s="1"/>
      <c r="P129" s="160"/>
      <c r="Q129" s="173"/>
      <c r="R129" s="173"/>
      <c r="S129" s="149"/>
      <c r="V129" s="174"/>
      <c r="Z129">
        <v>0</v>
      </c>
    </row>
    <row r="130" spans="1:26" ht="24.95" customHeight="1" x14ac:dyDescent="0.25">
      <c r="A130" s="171"/>
      <c r="B130" s="168" t="s">
        <v>145</v>
      </c>
      <c r="C130" s="172" t="s">
        <v>641</v>
      </c>
      <c r="D130" s="168" t="s">
        <v>642</v>
      </c>
      <c r="E130" s="168" t="s">
        <v>134</v>
      </c>
      <c r="F130" s="169">
        <v>2</v>
      </c>
      <c r="G130" s="170"/>
      <c r="H130" s="170"/>
      <c r="I130" s="170">
        <f t="shared" si="17"/>
        <v>0</v>
      </c>
      <c r="J130" s="168">
        <f t="shared" si="18"/>
        <v>149</v>
      </c>
      <c r="K130" s="1">
        <f t="shared" si="19"/>
        <v>0</v>
      </c>
      <c r="L130" s="1">
        <f t="shared" si="20"/>
        <v>0</v>
      </c>
      <c r="M130" s="1"/>
      <c r="N130" s="1">
        <v>74.5</v>
      </c>
      <c r="O130" s="1"/>
      <c r="P130" s="160"/>
      <c r="Q130" s="173"/>
      <c r="R130" s="173"/>
      <c r="S130" s="149"/>
      <c r="V130" s="174"/>
      <c r="Z130">
        <v>0</v>
      </c>
    </row>
    <row r="131" spans="1:26" ht="24.95" customHeight="1" x14ac:dyDescent="0.25">
      <c r="A131" s="171"/>
      <c r="B131" s="168" t="s">
        <v>145</v>
      </c>
      <c r="C131" s="172" t="s">
        <v>643</v>
      </c>
      <c r="D131" s="168" t="s">
        <v>644</v>
      </c>
      <c r="E131" s="168" t="s">
        <v>134</v>
      </c>
      <c r="F131" s="169">
        <v>2</v>
      </c>
      <c r="G131" s="170"/>
      <c r="H131" s="170"/>
      <c r="I131" s="170">
        <f t="shared" si="17"/>
        <v>0</v>
      </c>
      <c r="J131" s="168">
        <f t="shared" si="18"/>
        <v>319.62</v>
      </c>
      <c r="K131" s="1">
        <f t="shared" si="19"/>
        <v>0</v>
      </c>
      <c r="L131" s="1">
        <f t="shared" si="20"/>
        <v>0</v>
      </c>
      <c r="M131" s="1"/>
      <c r="N131" s="1">
        <v>159.81</v>
      </c>
      <c r="O131" s="1"/>
      <c r="P131" s="160"/>
      <c r="Q131" s="173"/>
      <c r="R131" s="173"/>
      <c r="S131" s="149"/>
      <c r="V131" s="174"/>
      <c r="Z131">
        <v>0</v>
      </c>
    </row>
    <row r="132" spans="1:26" ht="24.95" customHeight="1" x14ac:dyDescent="0.25">
      <c r="A132" s="171"/>
      <c r="B132" s="168" t="s">
        <v>145</v>
      </c>
      <c r="C132" s="172" t="s">
        <v>645</v>
      </c>
      <c r="D132" s="168" t="s">
        <v>646</v>
      </c>
      <c r="E132" s="168" t="s">
        <v>134</v>
      </c>
      <c r="F132" s="169">
        <v>1</v>
      </c>
      <c r="G132" s="170"/>
      <c r="H132" s="170"/>
      <c r="I132" s="170">
        <f t="shared" si="17"/>
        <v>0</v>
      </c>
      <c r="J132" s="168">
        <f t="shared" si="18"/>
        <v>393.33</v>
      </c>
      <c r="K132" s="1">
        <f t="shared" si="19"/>
        <v>0</v>
      </c>
      <c r="L132" s="1">
        <f t="shared" si="20"/>
        <v>0</v>
      </c>
      <c r="M132" s="1"/>
      <c r="N132" s="1">
        <v>393.33</v>
      </c>
      <c r="O132" s="1"/>
      <c r="P132" s="160"/>
      <c r="Q132" s="173"/>
      <c r="R132" s="173"/>
      <c r="S132" s="149"/>
      <c r="V132" s="174"/>
      <c r="Z132">
        <v>0</v>
      </c>
    </row>
    <row r="133" spans="1:26" x14ac:dyDescent="0.25">
      <c r="A133" s="149"/>
      <c r="B133" s="149"/>
      <c r="C133" s="149"/>
      <c r="D133" s="149" t="s">
        <v>444</v>
      </c>
      <c r="E133" s="149"/>
      <c r="F133" s="167"/>
      <c r="G133" s="152"/>
      <c r="H133" s="152"/>
      <c r="I133" s="152">
        <f>ROUND((SUM(I115:I132))/1,2)</f>
        <v>0</v>
      </c>
      <c r="J133" s="149"/>
      <c r="K133" s="149"/>
      <c r="L133" s="149">
        <f>ROUND((SUM(L115:L132))/1,2)</f>
        <v>0</v>
      </c>
      <c r="M133" s="149">
        <f>ROUND((SUM(M115:M132))/1,2)</f>
        <v>0</v>
      </c>
      <c r="N133" s="149"/>
      <c r="O133" s="149"/>
      <c r="P133" s="175"/>
      <c r="S133" s="167">
        <f>ROUND((SUM(S115:S132))/1,2)</f>
        <v>0</v>
      </c>
      <c r="V133">
        <f>ROUND((SUM(V115:V132))/1,2)</f>
        <v>0</v>
      </c>
    </row>
    <row r="134" spans="1:26" x14ac:dyDescent="0.25">
      <c r="A134" s="1"/>
      <c r="B134" s="1"/>
      <c r="C134" s="1"/>
      <c r="D134" s="1"/>
      <c r="E134" s="1"/>
      <c r="F134" s="160"/>
      <c r="G134" s="142"/>
      <c r="H134" s="142"/>
      <c r="I134" s="142"/>
      <c r="J134" s="1"/>
      <c r="K134" s="1"/>
      <c r="L134" s="1"/>
      <c r="M134" s="1"/>
      <c r="N134" s="1"/>
      <c r="O134" s="1"/>
      <c r="P134" s="1"/>
      <c r="S134" s="1"/>
    </row>
    <row r="135" spans="1:26" x14ac:dyDescent="0.25">
      <c r="A135" s="149"/>
      <c r="B135" s="149"/>
      <c r="C135" s="149"/>
      <c r="D135" s="2" t="s">
        <v>77</v>
      </c>
      <c r="E135" s="149"/>
      <c r="F135" s="167"/>
      <c r="G135" s="152"/>
      <c r="H135" s="152">
        <f>ROUND((SUM(M53:M134))/2,2)</f>
        <v>0</v>
      </c>
      <c r="I135" s="152">
        <f>ROUND((SUM(I53:I134))/2,2)</f>
        <v>0</v>
      </c>
      <c r="J135" s="149"/>
      <c r="K135" s="149"/>
      <c r="L135" s="149">
        <f>ROUND((SUM(L53:L134))/2,2)</f>
        <v>0</v>
      </c>
      <c r="M135" s="149">
        <f>ROUND((SUM(M53:M134))/2,2)</f>
        <v>0</v>
      </c>
      <c r="N135" s="149"/>
      <c r="O135" s="149"/>
      <c r="P135" s="175"/>
      <c r="S135" s="175">
        <f>ROUND((SUM(S53:S134))/2,2)</f>
        <v>0.04</v>
      </c>
      <c r="V135">
        <f>ROUND((SUM(V53:V134))/2,2)</f>
        <v>0</v>
      </c>
    </row>
    <row r="136" spans="1:26" x14ac:dyDescent="0.25">
      <c r="A136" s="176"/>
      <c r="B136" s="176"/>
      <c r="C136" s="176"/>
      <c r="D136" s="176" t="s">
        <v>93</v>
      </c>
      <c r="E136" s="176"/>
      <c r="F136" s="177"/>
      <c r="G136" s="178"/>
      <c r="H136" s="178">
        <f>ROUND((SUM(M9:M135))/3,2)</f>
        <v>0</v>
      </c>
      <c r="I136" s="178">
        <f>ROUND((SUM(I9:I135))/3,2)</f>
        <v>0</v>
      </c>
      <c r="J136" s="176"/>
      <c r="K136" s="176">
        <f>ROUND((SUM(K9:K135))/3,2)</f>
        <v>0</v>
      </c>
      <c r="L136" s="176">
        <f>ROUND((SUM(L9:L135))/3,2)</f>
        <v>0</v>
      </c>
      <c r="M136" s="176">
        <f>ROUND((SUM(M9:M135))/3,2)</f>
        <v>0</v>
      </c>
      <c r="N136" s="176"/>
      <c r="O136" s="176"/>
      <c r="P136" s="177"/>
      <c r="Q136" s="179"/>
      <c r="R136" s="179"/>
      <c r="S136" s="197">
        <f>ROUND((SUM(S9:S135))/3,2)</f>
        <v>18.23</v>
      </c>
      <c r="T136" s="179"/>
      <c r="U136" s="179"/>
      <c r="V136" s="179">
        <f>ROUND((SUM(V9:V135))/3,2)</f>
        <v>0</v>
      </c>
      <c r="Z136">
        <f>(SUM(Z9:Z135))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MODERNIZÁCIA MESTSKEJ TRŽNICE VO VRANOVE NAD TOPĽOU / ZTI</oddHeader>
    <oddFooter>&amp;RStrana &amp;P z &amp;N    &amp;L&amp;7Spracované systémom Systematic®pyramida.wsn,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1"/>
      <c r="C1" s="11"/>
      <c r="D1" s="11"/>
      <c r="E1" s="11"/>
      <c r="F1" s="12" t="s">
        <v>19</v>
      </c>
      <c r="G1" s="11"/>
      <c r="H1" s="11"/>
      <c r="I1" s="11"/>
      <c r="J1" s="11"/>
      <c r="W1">
        <v>30.126000000000001</v>
      </c>
    </row>
    <row r="2" spans="1:23" ht="18" customHeight="1" thickTop="1" x14ac:dyDescent="0.25">
      <c r="A2" s="10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25">
      <c r="A3" s="10"/>
      <c r="B3" s="33" t="s">
        <v>647</v>
      </c>
      <c r="C3" s="34"/>
      <c r="D3" s="35"/>
      <c r="E3" s="35"/>
      <c r="F3" s="35"/>
      <c r="G3" s="15"/>
      <c r="H3" s="15"/>
      <c r="I3" s="36" t="s">
        <v>20</v>
      </c>
      <c r="J3" s="29"/>
    </row>
    <row r="4" spans="1:23" ht="18" customHeight="1" x14ac:dyDescent="0.25">
      <c r="A4" s="10"/>
      <c r="B4" s="21"/>
      <c r="C4" s="18"/>
      <c r="D4" s="15"/>
      <c r="E4" s="15"/>
      <c r="F4" s="15"/>
      <c r="G4" s="15"/>
      <c r="H4" s="15"/>
      <c r="I4" s="36" t="s">
        <v>22</v>
      </c>
      <c r="J4" s="29"/>
    </row>
    <row r="5" spans="1:23" ht="18" customHeight="1" thickBot="1" x14ac:dyDescent="0.3">
      <c r="A5" s="10"/>
      <c r="B5" s="37" t="s">
        <v>23</v>
      </c>
      <c r="C5" s="18"/>
      <c r="D5" s="15"/>
      <c r="E5" s="15"/>
      <c r="F5" s="38" t="s">
        <v>24</v>
      </c>
      <c r="G5" s="15"/>
      <c r="H5" s="15"/>
      <c r="I5" s="36" t="s">
        <v>25</v>
      </c>
      <c r="J5" s="39" t="s">
        <v>26</v>
      </c>
    </row>
    <row r="6" spans="1:23" ht="20.100000000000001" customHeight="1" thickTop="1" x14ac:dyDescent="0.25">
      <c r="A6" s="10"/>
      <c r="B6" s="202" t="s">
        <v>27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25">
      <c r="A7" s="10"/>
      <c r="B7" s="48" t="s">
        <v>30</v>
      </c>
      <c r="C7" s="41"/>
      <c r="D7" s="16"/>
      <c r="E7" s="16"/>
      <c r="F7" s="16"/>
      <c r="G7" s="49" t="s">
        <v>31</v>
      </c>
      <c r="H7" s="16"/>
      <c r="I7" s="27"/>
      <c r="J7" s="42"/>
    </row>
    <row r="8" spans="1:23" ht="20.100000000000001" customHeight="1" x14ac:dyDescent="0.25">
      <c r="A8" s="10"/>
      <c r="B8" s="205" t="s">
        <v>28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25">
      <c r="A9" s="10"/>
      <c r="B9" s="37" t="s">
        <v>30</v>
      </c>
      <c r="C9" s="18"/>
      <c r="D9" s="15"/>
      <c r="E9" s="15"/>
      <c r="F9" s="15"/>
      <c r="G9" s="38" t="s">
        <v>31</v>
      </c>
      <c r="H9" s="15"/>
      <c r="I9" s="26"/>
      <c r="J9" s="29"/>
    </row>
    <row r="10" spans="1:23" ht="20.100000000000001" customHeight="1" x14ac:dyDescent="0.25">
      <c r="A10" s="10"/>
      <c r="B10" s="205" t="s">
        <v>29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">
      <c r="A11" s="10"/>
      <c r="B11" s="37" t="s">
        <v>30</v>
      </c>
      <c r="C11" s="18"/>
      <c r="D11" s="15"/>
      <c r="E11" s="15"/>
      <c r="F11" s="15"/>
      <c r="G11" s="38" t="s">
        <v>31</v>
      </c>
      <c r="H11" s="15"/>
      <c r="I11" s="26"/>
      <c r="J11" s="29"/>
    </row>
    <row r="12" spans="1:23" ht="18" customHeight="1" thickTop="1" x14ac:dyDescent="0.25">
      <c r="A12" s="10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25">
      <c r="A13" s="10"/>
      <c r="B13" s="40"/>
      <c r="C13" s="41"/>
      <c r="D13" s="16"/>
      <c r="E13" s="16"/>
      <c r="F13" s="16"/>
      <c r="G13" s="16"/>
      <c r="H13" s="16"/>
      <c r="I13" s="27"/>
      <c r="J13" s="42"/>
    </row>
    <row r="14" spans="1:23" ht="18" customHeight="1" thickBot="1" x14ac:dyDescent="0.3">
      <c r="A14" s="10"/>
      <c r="B14" s="21"/>
      <c r="C14" s="18"/>
      <c r="D14" s="15"/>
      <c r="E14" s="15"/>
      <c r="F14" s="15"/>
      <c r="G14" s="15"/>
      <c r="H14" s="15"/>
      <c r="I14" s="26"/>
      <c r="J14" s="29"/>
    </row>
    <row r="15" spans="1:23" ht="18" customHeight="1" thickTop="1" x14ac:dyDescent="0.25">
      <c r="A15" s="10"/>
      <c r="B15" s="82" t="s">
        <v>32</v>
      </c>
      <c r="C15" s="83" t="s">
        <v>6</v>
      </c>
      <c r="D15" s="83" t="s">
        <v>59</v>
      </c>
      <c r="E15" s="84" t="s">
        <v>60</v>
      </c>
      <c r="F15" s="96" t="s">
        <v>61</v>
      </c>
      <c r="G15" s="50" t="s">
        <v>37</v>
      </c>
      <c r="H15" s="53" t="s">
        <v>38</v>
      </c>
      <c r="I15" s="25"/>
      <c r="J15" s="47"/>
    </row>
    <row r="16" spans="1:23" ht="18" customHeight="1" x14ac:dyDescent="0.25">
      <c r="A16" s="10"/>
      <c r="B16" s="85">
        <v>1</v>
      </c>
      <c r="C16" s="86" t="s">
        <v>33</v>
      </c>
      <c r="D16" s="87">
        <f>'Rekap 14219'!B12</f>
        <v>0</v>
      </c>
      <c r="E16" s="88">
        <f>'Rekap 14219'!C12</f>
        <v>0</v>
      </c>
      <c r="F16" s="97">
        <f>'Rekap 14219'!D12</f>
        <v>0</v>
      </c>
      <c r="G16" s="51">
        <v>6</v>
      </c>
      <c r="H16" s="106" t="s">
        <v>39</v>
      </c>
      <c r="I16" s="120"/>
      <c r="J16" s="117">
        <v>0</v>
      </c>
    </row>
    <row r="17" spans="1:26" ht="18" customHeight="1" x14ac:dyDescent="0.25">
      <c r="A17" s="10"/>
      <c r="B17" s="58">
        <v>2</v>
      </c>
      <c r="C17" s="62" t="s">
        <v>34</v>
      </c>
      <c r="D17" s="69"/>
      <c r="E17" s="67"/>
      <c r="F17" s="72"/>
      <c r="G17" s="52">
        <v>7</v>
      </c>
      <c r="H17" s="107" t="s">
        <v>40</v>
      </c>
      <c r="I17" s="120"/>
      <c r="J17" s="118">
        <f>'SO 14219'!Z162</f>
        <v>0</v>
      </c>
    </row>
    <row r="18" spans="1:26" ht="18" customHeight="1" x14ac:dyDescent="0.25">
      <c r="A18" s="10"/>
      <c r="B18" s="59">
        <v>3</v>
      </c>
      <c r="C18" s="63" t="s">
        <v>35</v>
      </c>
      <c r="D18" s="70">
        <f>'Rekap 14219'!B17</f>
        <v>0</v>
      </c>
      <c r="E18" s="68">
        <f>'Rekap 14219'!C17</f>
        <v>0</v>
      </c>
      <c r="F18" s="73">
        <f>'Rekap 14219'!D17</f>
        <v>0</v>
      </c>
      <c r="G18" s="52">
        <v>8</v>
      </c>
      <c r="H18" s="107" t="s">
        <v>41</v>
      </c>
      <c r="I18" s="120"/>
      <c r="J18" s="118">
        <v>0</v>
      </c>
    </row>
    <row r="19" spans="1:26" ht="18" customHeight="1" x14ac:dyDescent="0.25">
      <c r="A19" s="10"/>
      <c r="B19" s="59">
        <v>4</v>
      </c>
      <c r="C19" s="64"/>
      <c r="D19" s="70"/>
      <c r="E19" s="68"/>
      <c r="F19" s="73"/>
      <c r="G19" s="52">
        <v>9</v>
      </c>
      <c r="H19" s="116"/>
      <c r="I19" s="120"/>
      <c r="J19" s="119"/>
    </row>
    <row r="20" spans="1:26" ht="18" customHeight="1" thickBot="1" x14ac:dyDescent="0.3">
      <c r="A20" s="10"/>
      <c r="B20" s="59">
        <v>5</v>
      </c>
      <c r="C20" s="65" t="s">
        <v>36</v>
      </c>
      <c r="D20" s="71"/>
      <c r="E20" s="91"/>
      <c r="F20" s="98">
        <f>SUM(F16:F19)</f>
        <v>0</v>
      </c>
      <c r="G20" s="52">
        <v>10</v>
      </c>
      <c r="H20" s="107" t="s">
        <v>36</v>
      </c>
      <c r="I20" s="122"/>
      <c r="J20" s="90">
        <f>SUM(J16:J19)</f>
        <v>0</v>
      </c>
    </row>
    <row r="21" spans="1:26" ht="18" customHeight="1" thickTop="1" x14ac:dyDescent="0.25">
      <c r="A21" s="10"/>
      <c r="B21" s="56" t="s">
        <v>49</v>
      </c>
      <c r="C21" s="60" t="s">
        <v>7</v>
      </c>
      <c r="D21" s="66"/>
      <c r="E21" s="17"/>
      <c r="F21" s="89"/>
      <c r="G21" s="56" t="s">
        <v>55</v>
      </c>
      <c r="H21" s="53" t="s">
        <v>7</v>
      </c>
      <c r="I21" s="27"/>
      <c r="J21" s="123"/>
    </row>
    <row r="22" spans="1:26" ht="18" customHeight="1" x14ac:dyDescent="0.25">
      <c r="A22" s="10"/>
      <c r="B22" s="51">
        <v>11</v>
      </c>
      <c r="C22" s="54" t="s">
        <v>50</v>
      </c>
      <c r="D22" s="78"/>
      <c r="E22" s="80" t="s">
        <v>53</v>
      </c>
      <c r="F22" s="72">
        <f>((F16*U22*0)+(F17*V22*0)+(F18*W22*0))/100</f>
        <v>0</v>
      </c>
      <c r="G22" s="51">
        <v>16</v>
      </c>
      <c r="H22" s="106" t="s">
        <v>56</v>
      </c>
      <c r="I22" s="121" t="s">
        <v>53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0"/>
      <c r="B23" s="52">
        <v>12</v>
      </c>
      <c r="C23" s="55" t="s">
        <v>51</v>
      </c>
      <c r="D23" s="57"/>
      <c r="E23" s="80" t="s">
        <v>54</v>
      </c>
      <c r="F23" s="73">
        <f>((F16*U23*0)+(F17*V23*0)+(F18*W23*0))/100</f>
        <v>0</v>
      </c>
      <c r="G23" s="52">
        <v>17</v>
      </c>
      <c r="H23" s="107" t="s">
        <v>57</v>
      </c>
      <c r="I23" s="121" t="s">
        <v>53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0"/>
      <c r="B24" s="52">
        <v>13</v>
      </c>
      <c r="C24" s="55" t="s">
        <v>52</v>
      </c>
      <c r="D24" s="57"/>
      <c r="E24" s="80" t="s">
        <v>53</v>
      </c>
      <c r="F24" s="73">
        <f>((F16*U24*0)+(F17*V24*0)+(F18*W24*0))/100</f>
        <v>0</v>
      </c>
      <c r="G24" s="52">
        <v>18</v>
      </c>
      <c r="H24" s="107" t="s">
        <v>58</v>
      </c>
      <c r="I24" s="121" t="s">
        <v>54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0"/>
      <c r="B25" s="52">
        <v>14</v>
      </c>
      <c r="C25" s="18"/>
      <c r="D25" s="57"/>
      <c r="E25" s="81"/>
      <c r="F25" s="79"/>
      <c r="G25" s="52">
        <v>19</v>
      </c>
      <c r="H25" s="116"/>
      <c r="I25" s="120"/>
      <c r="J25" s="119"/>
    </row>
    <row r="26" spans="1:26" ht="18" customHeight="1" thickBot="1" x14ac:dyDescent="0.3">
      <c r="A26" s="10"/>
      <c r="B26" s="52">
        <v>15</v>
      </c>
      <c r="C26" s="55"/>
      <c r="D26" s="57"/>
      <c r="E26" s="57"/>
      <c r="F26" s="99"/>
      <c r="G26" s="52">
        <v>20</v>
      </c>
      <c r="H26" s="107" t="s">
        <v>36</v>
      </c>
      <c r="I26" s="122"/>
      <c r="J26" s="90">
        <f>SUM(J22:J25)+SUM(F22:F25)</f>
        <v>0</v>
      </c>
    </row>
    <row r="27" spans="1:26" ht="18" customHeight="1" thickTop="1" x14ac:dyDescent="0.25">
      <c r="A27" s="10"/>
      <c r="B27" s="92"/>
      <c r="C27" s="134" t="s">
        <v>64</v>
      </c>
      <c r="D27" s="127"/>
      <c r="E27" s="93"/>
      <c r="F27" s="28"/>
      <c r="G27" s="100" t="s">
        <v>42</v>
      </c>
      <c r="H27" s="95" t="s">
        <v>43</v>
      </c>
      <c r="I27" s="27"/>
      <c r="J27" s="30"/>
    </row>
    <row r="28" spans="1:26" ht="18" customHeight="1" x14ac:dyDescent="0.25">
      <c r="A28" s="10"/>
      <c r="B28" s="24"/>
      <c r="C28" s="125"/>
      <c r="D28" s="128"/>
      <c r="E28" s="20"/>
      <c r="F28" s="10"/>
      <c r="G28" s="101">
        <v>21</v>
      </c>
      <c r="H28" s="105" t="s">
        <v>44</v>
      </c>
      <c r="I28" s="113"/>
      <c r="J28" s="109">
        <f>F20+J20+F26+J26</f>
        <v>0</v>
      </c>
    </row>
    <row r="29" spans="1:26" ht="18" customHeight="1" x14ac:dyDescent="0.25">
      <c r="A29" s="10"/>
      <c r="B29" s="74"/>
      <c r="C29" s="126"/>
      <c r="D29" s="129"/>
      <c r="E29" s="20"/>
      <c r="F29" s="10"/>
      <c r="G29" s="51">
        <v>22</v>
      </c>
      <c r="H29" s="106" t="s">
        <v>45</v>
      </c>
      <c r="I29" s="114">
        <f>J28-SUM('SO 14219'!K9:'SO 14219'!K161)</f>
        <v>0</v>
      </c>
      <c r="J29" s="110">
        <f>ROUND(((ROUND(I29,2)*20)*1/100),2)</f>
        <v>0</v>
      </c>
    </row>
    <row r="30" spans="1:26" ht="18" customHeight="1" x14ac:dyDescent="0.25">
      <c r="A30" s="10"/>
      <c r="B30" s="21"/>
      <c r="C30" s="116"/>
      <c r="D30" s="120"/>
      <c r="E30" s="20"/>
      <c r="F30" s="10"/>
      <c r="G30" s="52">
        <v>23</v>
      </c>
      <c r="H30" s="107" t="s">
        <v>46</v>
      </c>
      <c r="I30" s="80">
        <f>SUM('SO 14219'!K9:'SO 14219'!K161)</f>
        <v>0</v>
      </c>
      <c r="J30" s="111">
        <f>ROUND(((ROUND(I30,2)*0)/100),2)</f>
        <v>0</v>
      </c>
    </row>
    <row r="31" spans="1:26" ht="18" customHeight="1" x14ac:dyDescent="0.25">
      <c r="A31" s="10"/>
      <c r="B31" s="22"/>
      <c r="C31" s="130"/>
      <c r="D31" s="131"/>
      <c r="E31" s="20"/>
      <c r="F31" s="10"/>
      <c r="G31" s="101">
        <v>24</v>
      </c>
      <c r="H31" s="105" t="s">
        <v>47</v>
      </c>
      <c r="I31" s="104"/>
      <c r="J31" s="124">
        <f>SUM(J28:J30)</f>
        <v>0</v>
      </c>
    </row>
    <row r="32" spans="1:26" ht="18" customHeight="1" thickBot="1" x14ac:dyDescent="0.3">
      <c r="A32" s="10"/>
      <c r="B32" s="40"/>
      <c r="C32" s="108"/>
      <c r="D32" s="115"/>
      <c r="E32" s="75"/>
      <c r="F32" s="76"/>
      <c r="G32" s="51" t="s">
        <v>48</v>
      </c>
      <c r="H32" s="108"/>
      <c r="I32" s="115"/>
      <c r="J32" s="112"/>
    </row>
    <row r="33" spans="1:10" ht="18" customHeight="1" thickTop="1" x14ac:dyDescent="0.25">
      <c r="A33" s="10"/>
      <c r="B33" s="92"/>
      <c r="C33" s="93"/>
      <c r="D33" s="132" t="s">
        <v>62</v>
      </c>
      <c r="E33" s="14"/>
      <c r="F33" s="94"/>
      <c r="G33" s="102">
        <v>26</v>
      </c>
      <c r="H33" s="133" t="s">
        <v>63</v>
      </c>
      <c r="I33" s="28"/>
      <c r="J33" s="103"/>
    </row>
    <row r="34" spans="1:10" ht="18" customHeight="1" x14ac:dyDescent="0.25">
      <c r="A34" s="10"/>
      <c r="B34" s="23"/>
      <c r="C34" s="19"/>
      <c r="D34" s="13"/>
      <c r="E34" s="13"/>
      <c r="F34" s="13"/>
      <c r="G34" s="13"/>
      <c r="H34" s="13"/>
      <c r="I34" s="28"/>
      <c r="J34" s="31"/>
    </row>
    <row r="35" spans="1:10" ht="18" customHeight="1" x14ac:dyDescent="0.25">
      <c r="A35" s="10"/>
      <c r="B35" s="24"/>
      <c r="C35" s="20"/>
      <c r="D35" s="3"/>
      <c r="E35" s="3"/>
      <c r="F35" s="3"/>
      <c r="G35" s="3"/>
      <c r="H35" s="3"/>
      <c r="I35" s="10"/>
      <c r="J35" s="32"/>
    </row>
    <row r="36" spans="1:10" ht="18" customHeight="1" x14ac:dyDescent="0.25">
      <c r="A36" s="10"/>
      <c r="B36" s="24"/>
      <c r="C36" s="20"/>
      <c r="D36" s="3"/>
      <c r="E36" s="3"/>
      <c r="F36" s="3"/>
      <c r="G36" s="3"/>
      <c r="H36" s="3"/>
      <c r="I36" s="10"/>
      <c r="J36" s="32"/>
    </row>
    <row r="37" spans="1:10" ht="18" customHeight="1" x14ac:dyDescent="0.25">
      <c r="A37" s="10"/>
      <c r="B37" s="24"/>
      <c r="C37" s="20"/>
      <c r="D37" s="3"/>
      <c r="E37" s="3"/>
      <c r="F37" s="3"/>
      <c r="G37" s="3"/>
      <c r="H37" s="3"/>
      <c r="I37" s="10"/>
      <c r="J37" s="32"/>
    </row>
    <row r="38" spans="1:10" ht="18" customHeight="1" x14ac:dyDescent="0.25">
      <c r="A38" s="10"/>
      <c r="B38" s="24"/>
      <c r="C38" s="20"/>
      <c r="D38" s="3"/>
      <c r="E38" s="3"/>
      <c r="F38" s="3"/>
      <c r="G38" s="3"/>
      <c r="H38" s="3"/>
      <c r="I38" s="10"/>
      <c r="J38" s="32"/>
    </row>
    <row r="39" spans="1:10" ht="18" customHeight="1" x14ac:dyDescent="0.25">
      <c r="A39" s="10"/>
      <c r="B39" s="24"/>
      <c r="C39" s="20"/>
      <c r="D39" s="3"/>
      <c r="E39" s="3"/>
      <c r="F39" s="3"/>
      <c r="G39" s="3"/>
      <c r="H39" s="3"/>
      <c r="I39" s="10"/>
      <c r="J39" s="32"/>
    </row>
    <row r="40" spans="1:10" ht="18" customHeight="1" thickBot="1" x14ac:dyDescent="0.3">
      <c r="A40" s="10"/>
      <c r="B40" s="74"/>
      <c r="C40" s="75"/>
      <c r="D40" s="11"/>
      <c r="E40" s="11"/>
      <c r="F40" s="11"/>
      <c r="G40" s="11"/>
      <c r="H40" s="11"/>
      <c r="I40" s="76"/>
      <c r="J40" s="77"/>
    </row>
    <row r="41" spans="1:10" ht="15.75" thickTop="1" x14ac:dyDescent="0.25">
      <c r="A41" s="10"/>
      <c r="B41" s="14"/>
      <c r="C41" s="14"/>
      <c r="D41" s="14"/>
      <c r="E41" s="14"/>
      <c r="F41" s="14"/>
      <c r="G41" s="14"/>
      <c r="H41" s="14"/>
      <c r="I41" s="14"/>
      <c r="J41" s="1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23</vt:i4>
      </vt:variant>
      <vt:variant>
        <vt:lpstr>Pomenované rozsahy</vt:lpstr>
      </vt:variant>
      <vt:variant>
        <vt:i4>14</vt:i4>
      </vt:variant>
    </vt:vector>
  </HeadingPairs>
  <TitlesOfParts>
    <vt:vector size="37" baseType="lpstr">
      <vt:lpstr>Rekapitulácia</vt:lpstr>
      <vt:lpstr>Krycí list stavby</vt:lpstr>
      <vt:lpstr>Kryci_list 14217</vt:lpstr>
      <vt:lpstr>Rekap 14217</vt:lpstr>
      <vt:lpstr>SO 14217</vt:lpstr>
      <vt:lpstr>Kryci_list 14218</vt:lpstr>
      <vt:lpstr>Rekap 14218</vt:lpstr>
      <vt:lpstr>SO 14218</vt:lpstr>
      <vt:lpstr>Kryci_list 14219</vt:lpstr>
      <vt:lpstr>Rekap 14219</vt:lpstr>
      <vt:lpstr>SO 14219</vt:lpstr>
      <vt:lpstr>Kryci_list 14220</vt:lpstr>
      <vt:lpstr>Rekap 14220</vt:lpstr>
      <vt:lpstr>SO 14220</vt:lpstr>
      <vt:lpstr>Kryci_list 14221</vt:lpstr>
      <vt:lpstr>Rekap 14221</vt:lpstr>
      <vt:lpstr>SO 14221</vt:lpstr>
      <vt:lpstr>Kryci_list 14222</vt:lpstr>
      <vt:lpstr>Rekap 14222</vt:lpstr>
      <vt:lpstr>SO 14222</vt:lpstr>
      <vt:lpstr>Rekap 14223</vt:lpstr>
      <vt:lpstr>SO 14223</vt:lpstr>
      <vt:lpstr>Kryci_list 14223</vt:lpstr>
      <vt:lpstr>'Rekap 14217'!Názvy_tlače</vt:lpstr>
      <vt:lpstr>'Rekap 14218'!Názvy_tlače</vt:lpstr>
      <vt:lpstr>'Rekap 14219'!Názvy_tlače</vt:lpstr>
      <vt:lpstr>'Rekap 14220'!Názvy_tlače</vt:lpstr>
      <vt:lpstr>'Rekap 14221'!Názvy_tlače</vt:lpstr>
      <vt:lpstr>'Rekap 14222'!Názvy_tlače</vt:lpstr>
      <vt:lpstr>'Rekap 14223'!Názvy_tlače</vt:lpstr>
      <vt:lpstr>'SO 14217'!Názvy_tlače</vt:lpstr>
      <vt:lpstr>'SO 14218'!Názvy_tlače</vt:lpstr>
      <vt:lpstr>'SO 14219'!Názvy_tlače</vt:lpstr>
      <vt:lpstr>'SO 14220'!Názvy_tlače</vt:lpstr>
      <vt:lpstr>'SO 14221'!Názvy_tlače</vt:lpstr>
      <vt:lpstr>'SO 14222'!Názvy_tlače</vt:lpstr>
      <vt:lpstr>'SO 14223'!Názvy_tlače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Halgaš</dc:creator>
  <cp:lastModifiedBy>Ján Halgaš</cp:lastModifiedBy>
  <dcterms:created xsi:type="dcterms:W3CDTF">2019-07-28T14:35:01Z</dcterms:created>
  <dcterms:modified xsi:type="dcterms:W3CDTF">2019-07-29T13:37:10Z</dcterms:modified>
</cp:coreProperties>
</file>