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tarina.chovanova\Documents\A_SUTAZE_2019\Podlimitné zákazky\2_Most_Čermel\"/>
    </mc:Choice>
  </mc:AlternateContent>
  <bookViews>
    <workbookView xWindow="390" yWindow="525" windowWidth="16935" windowHeight="8895"/>
  </bookViews>
  <sheets>
    <sheet name="Rekapitulácia stavby" sheetId="1" r:id="rId1"/>
    <sheet name="201-00 - Rekonštrukcia mosta" sheetId="2" r:id="rId2"/>
    <sheet name="601-00 - Preložka verejné..." sheetId="3" r:id="rId3"/>
    <sheet name="602-00 - Preložka vedenia..." sheetId="4" r:id="rId4"/>
  </sheets>
  <definedNames>
    <definedName name="_xlnm._FilterDatabase" localSheetId="1" hidden="1">'201-00 - Rekonštrukcia mosta'!$C$145:$K$547</definedName>
    <definedName name="_xlnm._FilterDatabase" localSheetId="2" hidden="1">'601-00 - Preložka verejné...'!$C$119:$K$138</definedName>
    <definedName name="_xlnm._FilterDatabase" localSheetId="3" hidden="1">'602-00 - Preložka vedenia...'!$C$120:$K$136</definedName>
    <definedName name="_xlnm.Print_Titles" localSheetId="1">'201-00 - Rekonštrukcia mosta'!$145:$145</definedName>
    <definedName name="_xlnm.Print_Titles" localSheetId="2">'601-00 - Preložka verejné...'!$119:$119</definedName>
    <definedName name="_xlnm.Print_Titles" localSheetId="3">'602-00 - Preložka vedenia...'!$120:$120</definedName>
    <definedName name="_xlnm.Print_Titles" localSheetId="0">'Rekapitulácia stavby'!$92:$92</definedName>
    <definedName name="_xlnm.Print_Area" localSheetId="1">'201-00 - Rekonštrukcia mosta'!$C$82:$J$127,'201-00 - Rekonštrukcia mosta'!$C$133:$K$547</definedName>
    <definedName name="_xlnm.Print_Area" localSheetId="2">'601-00 - Preložka verejné...'!$C$82:$J$101,'601-00 - Preložka verejné...'!$C$107:$K$138</definedName>
    <definedName name="_xlnm.Print_Area" localSheetId="3">'602-00 - Preložka vedenia...'!$C$82:$J$102,'602-00 - Preložka vedenia...'!$C$108:$K$136</definedName>
    <definedName name="_xlnm.Print_Area" localSheetId="0">'Rekapitulácia stavby'!$D$4:$AO$76,'Rekapitulácia stavby'!$C$82:$AQ$98</definedName>
  </definedNames>
  <calcPr calcId="162913"/>
</workbook>
</file>

<file path=xl/calcChain.xml><?xml version="1.0" encoding="utf-8"?>
<calcChain xmlns="http://schemas.openxmlformats.org/spreadsheetml/2006/main">
  <c r="J37" i="4" l="1"/>
  <c r="J36" i="4"/>
  <c r="AY97" i="1" s="1"/>
  <c r="J35" i="4"/>
  <c r="AX97" i="1" s="1"/>
  <c r="BI136" i="4"/>
  <c r="BH136" i="4"/>
  <c r="BG136" i="4"/>
  <c r="BE136" i="4"/>
  <c r="T136" i="4"/>
  <c r="T135" i="4" s="1"/>
  <c r="R136" i="4"/>
  <c r="R135" i="4" s="1"/>
  <c r="P136" i="4"/>
  <c r="P135" i="4" s="1"/>
  <c r="BK136" i="4"/>
  <c r="BK135" i="4" s="1"/>
  <c r="J135" i="4" s="1"/>
  <c r="J101" i="4" s="1"/>
  <c r="J136" i="4"/>
  <c r="BF136" i="4"/>
  <c r="BI134" i="4"/>
  <c r="BH134" i="4"/>
  <c r="BG134" i="4"/>
  <c r="BE134" i="4"/>
  <c r="T134" i="4"/>
  <c r="R134" i="4"/>
  <c r="P134" i="4"/>
  <c r="BK134" i="4"/>
  <c r="J134" i="4"/>
  <c r="BF134" i="4" s="1"/>
  <c r="BI133" i="4"/>
  <c r="BH133" i="4"/>
  <c r="BG133" i="4"/>
  <c r="BE133" i="4"/>
  <c r="T133" i="4"/>
  <c r="R133" i="4"/>
  <c r="P133" i="4"/>
  <c r="BK133" i="4"/>
  <c r="J133" i="4"/>
  <c r="BF133" i="4" s="1"/>
  <c r="BI132" i="4"/>
  <c r="BH132" i="4"/>
  <c r="BG132" i="4"/>
  <c r="BE132" i="4"/>
  <c r="T132" i="4"/>
  <c r="R132" i="4"/>
  <c r="R131" i="4" s="1"/>
  <c r="P132" i="4"/>
  <c r="P131" i="4"/>
  <c r="BK132" i="4"/>
  <c r="BK131" i="4"/>
  <c r="J131" i="4" s="1"/>
  <c r="J100" i="4" s="1"/>
  <c r="J132" i="4"/>
  <c r="BF132" i="4"/>
  <c r="BI130" i="4"/>
  <c r="BH130" i="4"/>
  <c r="BG130" i="4"/>
  <c r="BE130" i="4"/>
  <c r="T130" i="4"/>
  <c r="R130" i="4"/>
  <c r="P130" i="4"/>
  <c r="BK130" i="4"/>
  <c r="J130" i="4"/>
  <c r="BF130" i="4"/>
  <c r="BI129" i="4"/>
  <c r="BH129" i="4"/>
  <c r="BG129" i="4"/>
  <c r="BE129" i="4"/>
  <c r="T129" i="4"/>
  <c r="T128" i="4"/>
  <c r="R129" i="4"/>
  <c r="R128" i="4"/>
  <c r="P129" i="4"/>
  <c r="P128" i="4"/>
  <c r="BK129" i="4"/>
  <c r="BK128" i="4"/>
  <c r="J128" i="4" s="1"/>
  <c r="J99" i="4" s="1"/>
  <c r="J129" i="4"/>
  <c r="BF129" i="4"/>
  <c r="BI127" i="4"/>
  <c r="BH127" i="4"/>
  <c r="BG127" i="4"/>
  <c r="BE127" i="4"/>
  <c r="T127" i="4"/>
  <c r="R127" i="4"/>
  <c r="P127" i="4"/>
  <c r="BK127" i="4"/>
  <c r="J127" i="4"/>
  <c r="BF127" i="4"/>
  <c r="BI126" i="4"/>
  <c r="BH126" i="4"/>
  <c r="BG126" i="4"/>
  <c r="BE126" i="4"/>
  <c r="T126" i="4"/>
  <c r="R126" i="4"/>
  <c r="P126" i="4"/>
  <c r="BK126" i="4"/>
  <c r="J126" i="4"/>
  <c r="BF126" i="4"/>
  <c r="BI125" i="4"/>
  <c r="BH125" i="4"/>
  <c r="BG125" i="4"/>
  <c r="BE125" i="4"/>
  <c r="T125" i="4"/>
  <c r="R125" i="4"/>
  <c r="R123" i="4" s="1"/>
  <c r="R122" i="4" s="1"/>
  <c r="R121" i="4" s="1"/>
  <c r="P125" i="4"/>
  <c r="BK125" i="4"/>
  <c r="J125" i="4"/>
  <c r="BF125" i="4"/>
  <c r="BI124" i="4"/>
  <c r="F37" i="4"/>
  <c r="BD97" i="1" s="1"/>
  <c r="BH124" i="4"/>
  <c r="BG124" i="4"/>
  <c r="F35" i="4" s="1"/>
  <c r="BB97" i="1" s="1"/>
  <c r="BE124" i="4"/>
  <c r="T124" i="4"/>
  <c r="T123" i="4"/>
  <c r="R124" i="4"/>
  <c r="P124" i="4"/>
  <c r="P123" i="4"/>
  <c r="BK124" i="4"/>
  <c r="J124" i="4"/>
  <c r="BF124" i="4" s="1"/>
  <c r="J118" i="4"/>
  <c r="J117" i="4"/>
  <c r="F117" i="4"/>
  <c r="F115" i="4"/>
  <c r="E113" i="4"/>
  <c r="J92" i="4"/>
  <c r="J91" i="4"/>
  <c r="F91" i="4"/>
  <c r="F89" i="4"/>
  <c r="E87" i="4"/>
  <c r="J18" i="4"/>
  <c r="E18" i="4"/>
  <c r="J17" i="4"/>
  <c r="J12" i="4"/>
  <c r="J115" i="4" s="1"/>
  <c r="E7" i="4"/>
  <c r="J37" i="3"/>
  <c r="J36" i="3"/>
  <c r="AY96" i="1" s="1"/>
  <c r="J35" i="3"/>
  <c r="AX96" i="1" s="1"/>
  <c r="BI137" i="3"/>
  <c r="BH137" i="3"/>
  <c r="BG137" i="3"/>
  <c r="BE137" i="3"/>
  <c r="T137" i="3"/>
  <c r="T136" i="3" s="1"/>
  <c r="R137" i="3"/>
  <c r="R136" i="3" s="1"/>
  <c r="P137" i="3"/>
  <c r="P136" i="3" s="1"/>
  <c r="BK137" i="3"/>
  <c r="BK136" i="3" s="1"/>
  <c r="J136" i="3" s="1"/>
  <c r="J100" i="3" s="1"/>
  <c r="J137" i="3"/>
  <c r="BF137" i="3" s="1"/>
  <c r="BI135" i="3"/>
  <c r="BH135" i="3"/>
  <c r="BG135" i="3"/>
  <c r="BE135" i="3"/>
  <c r="T135" i="3"/>
  <c r="R135" i="3"/>
  <c r="P135" i="3"/>
  <c r="BK135" i="3"/>
  <c r="J135" i="3"/>
  <c r="BF135" i="3"/>
  <c r="BI134" i="3"/>
  <c r="BH134" i="3"/>
  <c r="BG134" i="3"/>
  <c r="BE134" i="3"/>
  <c r="T134" i="3"/>
  <c r="R134" i="3"/>
  <c r="P134" i="3"/>
  <c r="BK134" i="3"/>
  <c r="J134" i="3"/>
  <c r="BF134" i="3"/>
  <c r="BI133" i="3"/>
  <c r="BH133" i="3"/>
  <c r="BG133" i="3"/>
  <c r="BE133" i="3"/>
  <c r="T133" i="3"/>
  <c r="T132" i="3"/>
  <c r="R133" i="3"/>
  <c r="R132" i="3"/>
  <c r="P133" i="3"/>
  <c r="P132" i="3"/>
  <c r="BK133" i="3"/>
  <c r="BK132" i="3"/>
  <c r="J132" i="3" s="1"/>
  <c r="J99" i="3" s="1"/>
  <c r="J133" i="3"/>
  <c r="BF133" i="3" s="1"/>
  <c r="BI131" i="3"/>
  <c r="BH131" i="3"/>
  <c r="BG131" i="3"/>
  <c r="BE131" i="3"/>
  <c r="T131" i="3"/>
  <c r="R131" i="3"/>
  <c r="P131" i="3"/>
  <c r="BK131" i="3"/>
  <c r="J131" i="3"/>
  <c r="BF131" i="3" s="1"/>
  <c r="BI130" i="3"/>
  <c r="BH130" i="3"/>
  <c r="BG130" i="3"/>
  <c r="BE130" i="3"/>
  <c r="T130" i="3"/>
  <c r="R130" i="3"/>
  <c r="P130" i="3"/>
  <c r="BK130" i="3"/>
  <c r="J130" i="3"/>
  <c r="BF130" i="3" s="1"/>
  <c r="BI129" i="3"/>
  <c r="BH129" i="3"/>
  <c r="BG129" i="3"/>
  <c r="BE129" i="3"/>
  <c r="T129" i="3"/>
  <c r="R129" i="3"/>
  <c r="P129" i="3"/>
  <c r="BK129" i="3"/>
  <c r="J129" i="3"/>
  <c r="BF129" i="3" s="1"/>
  <c r="BI128" i="3"/>
  <c r="BH128" i="3"/>
  <c r="BG128" i="3"/>
  <c r="BE128" i="3"/>
  <c r="T128" i="3"/>
  <c r="R128" i="3"/>
  <c r="P128" i="3"/>
  <c r="BK128" i="3"/>
  <c r="J128" i="3"/>
  <c r="BF128" i="3" s="1"/>
  <c r="BI127" i="3"/>
  <c r="BH127" i="3"/>
  <c r="BG127" i="3"/>
  <c r="BE127" i="3"/>
  <c r="T127" i="3"/>
  <c r="R127" i="3"/>
  <c r="P127" i="3"/>
  <c r="BK127" i="3"/>
  <c r="J127" i="3"/>
  <c r="BF127" i="3" s="1"/>
  <c r="BI126" i="3"/>
  <c r="BH126" i="3"/>
  <c r="BG126" i="3"/>
  <c r="BE126" i="3"/>
  <c r="T126" i="3"/>
  <c r="R126" i="3"/>
  <c r="P126" i="3"/>
  <c r="BK126" i="3"/>
  <c r="J126" i="3"/>
  <c r="BF126" i="3" s="1"/>
  <c r="BI125" i="3"/>
  <c r="BH125" i="3"/>
  <c r="BG125" i="3"/>
  <c r="BE125" i="3"/>
  <c r="T125" i="3"/>
  <c r="R125" i="3"/>
  <c r="P125" i="3"/>
  <c r="BK125" i="3"/>
  <c r="J125" i="3"/>
  <c r="BF125" i="3" s="1"/>
  <c r="BI124" i="3"/>
  <c r="BH124" i="3"/>
  <c r="BG124" i="3"/>
  <c r="BE124" i="3"/>
  <c r="T124" i="3"/>
  <c r="R124" i="3"/>
  <c r="P124" i="3"/>
  <c r="BK124" i="3"/>
  <c r="J124" i="3"/>
  <c r="BF124" i="3" s="1"/>
  <c r="BI123" i="3"/>
  <c r="BH123" i="3"/>
  <c r="F36" i="3" s="1"/>
  <c r="BC96" i="1" s="1"/>
  <c r="BG123" i="3"/>
  <c r="F35" i="3"/>
  <c r="BB96" i="1" s="1"/>
  <c r="BE123" i="3"/>
  <c r="T123" i="3"/>
  <c r="T122" i="3" s="1"/>
  <c r="T121" i="3" s="1"/>
  <c r="T120" i="3" s="1"/>
  <c r="R123" i="3"/>
  <c r="R122" i="3" s="1"/>
  <c r="R121" i="3" s="1"/>
  <c r="P123" i="3"/>
  <c r="P122" i="3" s="1"/>
  <c r="P121" i="3" s="1"/>
  <c r="P120" i="3" s="1"/>
  <c r="AU96" i="1" s="1"/>
  <c r="BK123" i="3"/>
  <c r="BK122" i="3" s="1"/>
  <c r="J123" i="3"/>
  <c r="BF123" i="3" s="1"/>
  <c r="J117" i="3"/>
  <c r="J116" i="3"/>
  <c r="F116" i="3"/>
  <c r="F114" i="3"/>
  <c r="E112" i="3"/>
  <c r="J92" i="3"/>
  <c r="J91" i="3"/>
  <c r="F91" i="3"/>
  <c r="F89" i="3"/>
  <c r="E87" i="3"/>
  <c r="J18" i="3"/>
  <c r="E18" i="3"/>
  <c r="F117" i="3" s="1"/>
  <c r="F92" i="3"/>
  <c r="J17" i="3"/>
  <c r="J12" i="3"/>
  <c r="J114" i="3" s="1"/>
  <c r="E7" i="3"/>
  <c r="E110" i="3"/>
  <c r="E85" i="3"/>
  <c r="J37" i="2"/>
  <c r="J36" i="2"/>
  <c r="AY95" i="1"/>
  <c r="J35" i="2"/>
  <c r="AX95" i="1"/>
  <c r="BI547" i="2"/>
  <c r="BH547" i="2"/>
  <c r="BG547" i="2"/>
  <c r="BE547" i="2"/>
  <c r="T547" i="2"/>
  <c r="T546" i="2"/>
  <c r="R547" i="2"/>
  <c r="R546" i="2"/>
  <c r="P547" i="2"/>
  <c r="P546" i="2"/>
  <c r="BK547" i="2"/>
  <c r="BK546" i="2"/>
  <c r="J546" i="2" s="1"/>
  <c r="J126" i="2" s="1"/>
  <c r="J547" i="2"/>
  <c r="BF547" i="2" s="1"/>
  <c r="BI545" i="2"/>
  <c r="BH545" i="2"/>
  <c r="BG545" i="2"/>
  <c r="BE545" i="2"/>
  <c r="T545" i="2"/>
  <c r="R545" i="2"/>
  <c r="P545" i="2"/>
  <c r="BK545" i="2"/>
  <c r="J545" i="2"/>
  <c r="BF545" i="2" s="1"/>
  <c r="BI544" i="2"/>
  <c r="BH544" i="2"/>
  <c r="BG544" i="2"/>
  <c r="BE544" i="2"/>
  <c r="T544" i="2"/>
  <c r="R544" i="2"/>
  <c r="P544" i="2"/>
  <c r="BK544" i="2"/>
  <c r="J544" i="2"/>
  <c r="BF544" i="2" s="1"/>
  <c r="BI543" i="2"/>
  <c r="BH543" i="2"/>
  <c r="BG543" i="2"/>
  <c r="BE543" i="2"/>
  <c r="T543" i="2"/>
  <c r="R543" i="2"/>
  <c r="R542" i="2" s="1"/>
  <c r="P543" i="2"/>
  <c r="BK543" i="2"/>
  <c r="BK542" i="2" s="1"/>
  <c r="J542" i="2" s="1"/>
  <c r="J125" i="2" s="1"/>
  <c r="J543" i="2"/>
  <c r="BF543" i="2" s="1"/>
  <c r="BI541" i="2"/>
  <c r="BH541" i="2"/>
  <c r="BG541" i="2"/>
  <c r="BE541" i="2"/>
  <c r="T541" i="2"/>
  <c r="R541" i="2"/>
  <c r="P541" i="2"/>
  <c r="BK541" i="2"/>
  <c r="J541" i="2"/>
  <c r="BF541" i="2"/>
  <c r="BI540" i="2"/>
  <c r="BH540" i="2"/>
  <c r="BG540" i="2"/>
  <c r="BE540" i="2"/>
  <c r="T540" i="2"/>
  <c r="T539" i="2"/>
  <c r="R540" i="2"/>
  <c r="R539" i="2"/>
  <c r="P540" i="2"/>
  <c r="P539" i="2"/>
  <c r="BK540" i="2"/>
  <c r="BK539" i="2"/>
  <c r="J539" i="2" s="1"/>
  <c r="J124" i="2" s="1"/>
  <c r="J540" i="2"/>
  <c r="BF540" i="2" s="1"/>
  <c r="BI538" i="2"/>
  <c r="BH538" i="2"/>
  <c r="BG538" i="2"/>
  <c r="BE538" i="2"/>
  <c r="T538" i="2"/>
  <c r="R538" i="2"/>
  <c r="P538" i="2"/>
  <c r="BK538" i="2"/>
  <c r="J538" i="2"/>
  <c r="BF538" i="2" s="1"/>
  <c r="BI537" i="2"/>
  <c r="BH537" i="2"/>
  <c r="BG537" i="2"/>
  <c r="BE537" i="2"/>
  <c r="T537" i="2"/>
  <c r="R537" i="2"/>
  <c r="P537" i="2"/>
  <c r="BK537" i="2"/>
  <c r="J537" i="2"/>
  <c r="BF537" i="2" s="1"/>
  <c r="BI536" i="2"/>
  <c r="BH536" i="2"/>
  <c r="BG536" i="2"/>
  <c r="BE536" i="2"/>
  <c r="T536" i="2"/>
  <c r="R536" i="2"/>
  <c r="R535" i="2" s="1"/>
  <c r="R534" i="2" s="1"/>
  <c r="P536" i="2"/>
  <c r="P535" i="2"/>
  <c r="BK536" i="2"/>
  <c r="BK535" i="2" s="1"/>
  <c r="J536" i="2"/>
  <c r="BF536" i="2" s="1"/>
  <c r="BI532" i="2"/>
  <c r="BH532" i="2"/>
  <c r="BG532" i="2"/>
  <c r="BE532" i="2"/>
  <c r="T532" i="2"/>
  <c r="R532" i="2"/>
  <c r="P532" i="2"/>
  <c r="BK532" i="2"/>
  <c r="J532" i="2"/>
  <c r="BF532" i="2" s="1"/>
  <c r="BI528" i="2"/>
  <c r="BH528" i="2"/>
  <c r="BG528" i="2"/>
  <c r="BE528" i="2"/>
  <c r="T528" i="2"/>
  <c r="R528" i="2"/>
  <c r="P528" i="2"/>
  <c r="BK528" i="2"/>
  <c r="J528" i="2"/>
  <c r="BF528" i="2" s="1"/>
  <c r="BI527" i="2"/>
  <c r="BH527" i="2"/>
  <c r="BG527" i="2"/>
  <c r="BE527" i="2"/>
  <c r="T527" i="2"/>
  <c r="R527" i="2"/>
  <c r="P527" i="2"/>
  <c r="BK527" i="2"/>
  <c r="J527" i="2"/>
  <c r="BF527" i="2" s="1"/>
  <c r="BI525" i="2"/>
  <c r="BH525" i="2"/>
  <c r="BG525" i="2"/>
  <c r="BE525" i="2"/>
  <c r="T525" i="2"/>
  <c r="R525" i="2"/>
  <c r="P525" i="2"/>
  <c r="BK525" i="2"/>
  <c r="J525" i="2"/>
  <c r="BF525" i="2" s="1"/>
  <c r="BI523" i="2"/>
  <c r="BH523" i="2"/>
  <c r="BG523" i="2"/>
  <c r="BE523" i="2"/>
  <c r="T523" i="2"/>
  <c r="R523" i="2"/>
  <c r="R522" i="2" s="1"/>
  <c r="P523" i="2"/>
  <c r="BK523" i="2"/>
  <c r="BK522" i="2" s="1"/>
  <c r="J522" i="2" s="1"/>
  <c r="J121" i="2" s="1"/>
  <c r="J523" i="2"/>
  <c r="BF523" i="2" s="1"/>
  <c r="BI520" i="2"/>
  <c r="BH520" i="2"/>
  <c r="BG520" i="2"/>
  <c r="BE520" i="2"/>
  <c r="T520" i="2"/>
  <c r="R520" i="2"/>
  <c r="P520" i="2"/>
  <c r="BK520" i="2"/>
  <c r="J520" i="2"/>
  <c r="BF520" i="2"/>
  <c r="BI519" i="2"/>
  <c r="BH519" i="2"/>
  <c r="BG519" i="2"/>
  <c r="BE519" i="2"/>
  <c r="T519" i="2"/>
  <c r="R519" i="2"/>
  <c r="P519" i="2"/>
  <c r="BK519" i="2"/>
  <c r="J519" i="2"/>
  <c r="BF519" i="2"/>
  <c r="BI517" i="2"/>
  <c r="BH517" i="2"/>
  <c r="BG517" i="2"/>
  <c r="BE517" i="2"/>
  <c r="T517" i="2"/>
  <c r="R517" i="2"/>
  <c r="P517" i="2"/>
  <c r="BK517" i="2"/>
  <c r="J517" i="2"/>
  <c r="BF517" i="2"/>
  <c r="BI516" i="2"/>
  <c r="BH516" i="2"/>
  <c r="BG516" i="2"/>
  <c r="BE516" i="2"/>
  <c r="T516" i="2"/>
  <c r="R516" i="2"/>
  <c r="P516" i="2"/>
  <c r="BK516" i="2"/>
  <c r="J516" i="2"/>
  <c r="BF516" i="2"/>
  <c r="BI514" i="2"/>
  <c r="BH514" i="2"/>
  <c r="BG514" i="2"/>
  <c r="BE514" i="2"/>
  <c r="T514" i="2"/>
  <c r="R514" i="2"/>
  <c r="P514" i="2"/>
  <c r="BK514" i="2"/>
  <c r="J514" i="2"/>
  <c r="BF514" i="2"/>
  <c r="BI513" i="2"/>
  <c r="BH513" i="2"/>
  <c r="BG513" i="2"/>
  <c r="BE513" i="2"/>
  <c r="T513" i="2"/>
  <c r="T512" i="2"/>
  <c r="R513" i="2"/>
  <c r="P513" i="2"/>
  <c r="P512" i="2" s="1"/>
  <c r="BK513" i="2"/>
  <c r="BK512" i="2" s="1"/>
  <c r="J513" i="2"/>
  <c r="BF513" i="2"/>
  <c r="BI510" i="2"/>
  <c r="BH510" i="2"/>
  <c r="BG510" i="2"/>
  <c r="BE510" i="2"/>
  <c r="T510" i="2"/>
  <c r="R510" i="2"/>
  <c r="P510" i="2"/>
  <c r="BK510" i="2"/>
  <c r="J510" i="2"/>
  <c r="BF510" i="2"/>
  <c r="BI509" i="2"/>
  <c r="BH509" i="2"/>
  <c r="BG509" i="2"/>
  <c r="BE509" i="2"/>
  <c r="T509" i="2"/>
  <c r="R509" i="2"/>
  <c r="P509" i="2"/>
  <c r="BK509" i="2"/>
  <c r="J509" i="2"/>
  <c r="BF509" i="2"/>
  <c r="BI508" i="2"/>
  <c r="BH508" i="2"/>
  <c r="BG508" i="2"/>
  <c r="BE508" i="2"/>
  <c r="T508" i="2"/>
  <c r="R508" i="2"/>
  <c r="P508" i="2"/>
  <c r="BK508" i="2"/>
  <c r="J508" i="2"/>
  <c r="BF508" i="2"/>
  <c r="BI507" i="2"/>
  <c r="BH507" i="2"/>
  <c r="BG507" i="2"/>
  <c r="BE507" i="2"/>
  <c r="T507" i="2"/>
  <c r="R507" i="2"/>
  <c r="P507" i="2"/>
  <c r="BK507" i="2"/>
  <c r="J507" i="2"/>
  <c r="BF507" i="2"/>
  <c r="BI506" i="2"/>
  <c r="BH506" i="2"/>
  <c r="BG506" i="2"/>
  <c r="BE506" i="2"/>
  <c r="T506" i="2"/>
  <c r="R506" i="2"/>
  <c r="P506" i="2"/>
  <c r="BK506" i="2"/>
  <c r="J506" i="2"/>
  <c r="BF506" i="2"/>
  <c r="BI505" i="2"/>
  <c r="BH505" i="2"/>
  <c r="BG505" i="2"/>
  <c r="BE505" i="2"/>
  <c r="T505" i="2"/>
  <c r="R505" i="2"/>
  <c r="P505" i="2"/>
  <c r="BK505" i="2"/>
  <c r="J505" i="2"/>
  <c r="BF505" i="2"/>
  <c r="BI504" i="2"/>
  <c r="BH504" i="2"/>
  <c r="BG504" i="2"/>
  <c r="BE504" i="2"/>
  <c r="T504" i="2"/>
  <c r="R504" i="2"/>
  <c r="P504" i="2"/>
  <c r="BK504" i="2"/>
  <c r="J504" i="2"/>
  <c r="BF504" i="2"/>
  <c r="BI503" i="2"/>
  <c r="BH503" i="2"/>
  <c r="BG503" i="2"/>
  <c r="BE503" i="2"/>
  <c r="T503" i="2"/>
  <c r="R503" i="2"/>
  <c r="P503" i="2"/>
  <c r="BK503" i="2"/>
  <c r="J503" i="2"/>
  <c r="BF503" i="2"/>
  <c r="BI499" i="2"/>
  <c r="BH499" i="2"/>
  <c r="BG499" i="2"/>
  <c r="BE499" i="2"/>
  <c r="T499" i="2"/>
  <c r="T498" i="2"/>
  <c r="R499" i="2"/>
  <c r="R498" i="2"/>
  <c r="P499" i="2"/>
  <c r="P498" i="2"/>
  <c r="BK499" i="2"/>
  <c r="BK498" i="2"/>
  <c r="J498" i="2" s="1"/>
  <c r="J118" i="2" s="1"/>
  <c r="J499" i="2"/>
  <c r="BF499" i="2" s="1"/>
  <c r="BI496" i="2"/>
  <c r="BH496" i="2"/>
  <c r="BG496" i="2"/>
  <c r="BE496" i="2"/>
  <c r="T496" i="2"/>
  <c r="R496" i="2"/>
  <c r="P496" i="2"/>
  <c r="BK496" i="2"/>
  <c r="J496" i="2"/>
  <c r="BF496" i="2" s="1"/>
  <c r="BI492" i="2"/>
  <c r="BH492" i="2"/>
  <c r="BG492" i="2"/>
  <c r="BE492" i="2"/>
  <c r="T492" i="2"/>
  <c r="R492" i="2"/>
  <c r="P492" i="2"/>
  <c r="BK492" i="2"/>
  <c r="J492" i="2"/>
  <c r="BF492" i="2" s="1"/>
  <c r="BI490" i="2"/>
  <c r="BH490" i="2"/>
  <c r="BG490" i="2"/>
  <c r="BE490" i="2"/>
  <c r="T490" i="2"/>
  <c r="R490" i="2"/>
  <c r="P490" i="2"/>
  <c r="BK490" i="2"/>
  <c r="J490" i="2"/>
  <c r="BF490" i="2" s="1"/>
  <c r="BI486" i="2"/>
  <c r="BH486" i="2"/>
  <c r="BG486" i="2"/>
  <c r="BE486" i="2"/>
  <c r="T486" i="2"/>
  <c r="R486" i="2"/>
  <c r="P486" i="2"/>
  <c r="BK486" i="2"/>
  <c r="J486" i="2"/>
  <c r="BF486" i="2" s="1"/>
  <c r="BI482" i="2"/>
  <c r="BH482" i="2"/>
  <c r="BG482" i="2"/>
  <c r="BE482" i="2"/>
  <c r="T482" i="2"/>
  <c r="T481" i="2" s="1"/>
  <c r="R482" i="2"/>
  <c r="R481" i="2" s="1"/>
  <c r="P482" i="2"/>
  <c r="P481" i="2" s="1"/>
  <c r="BK482" i="2"/>
  <c r="BK481" i="2" s="1"/>
  <c r="J481" i="2" s="1"/>
  <c r="J117" i="2" s="1"/>
  <c r="J482" i="2"/>
  <c r="BF482" i="2" s="1"/>
  <c r="BI479" i="2"/>
  <c r="BH479" i="2"/>
  <c r="BG479" i="2"/>
  <c r="BE479" i="2"/>
  <c r="T479" i="2"/>
  <c r="R479" i="2"/>
  <c r="P479" i="2"/>
  <c r="BK479" i="2"/>
  <c r="J479" i="2"/>
  <c r="BF479" i="2"/>
  <c r="BI477" i="2"/>
  <c r="BH477" i="2"/>
  <c r="BG477" i="2"/>
  <c r="BE477" i="2"/>
  <c r="T477" i="2"/>
  <c r="R477" i="2"/>
  <c r="P477" i="2"/>
  <c r="BK477" i="2"/>
  <c r="J477" i="2"/>
  <c r="BF477" i="2"/>
  <c r="BI476" i="2"/>
  <c r="BH476" i="2"/>
  <c r="BG476" i="2"/>
  <c r="BE476" i="2"/>
  <c r="T476" i="2"/>
  <c r="R476" i="2"/>
  <c r="P476" i="2"/>
  <c r="BK476" i="2"/>
  <c r="J476" i="2"/>
  <c r="BF476" i="2"/>
  <c r="BI474" i="2"/>
  <c r="BH474" i="2"/>
  <c r="BG474" i="2"/>
  <c r="BE474" i="2"/>
  <c r="T474" i="2"/>
  <c r="R474" i="2"/>
  <c r="P474" i="2"/>
  <c r="BK474" i="2"/>
  <c r="J474" i="2"/>
  <c r="BF474" i="2"/>
  <c r="BI472" i="2"/>
  <c r="BH472" i="2"/>
  <c r="BG472" i="2"/>
  <c r="BE472" i="2"/>
  <c r="T472" i="2"/>
  <c r="T471" i="2"/>
  <c r="R472" i="2"/>
  <c r="R471" i="2"/>
  <c r="P472" i="2"/>
  <c r="P471" i="2"/>
  <c r="BK472" i="2"/>
  <c r="BK471" i="2"/>
  <c r="J471" i="2" s="1"/>
  <c r="J116" i="2" s="1"/>
  <c r="J472" i="2"/>
  <c r="BF472" i="2" s="1"/>
  <c r="BI469" i="2"/>
  <c r="BH469" i="2"/>
  <c r="BG469" i="2"/>
  <c r="BE469" i="2"/>
  <c r="T469" i="2"/>
  <c r="R469" i="2"/>
  <c r="P469" i="2"/>
  <c r="BK469" i="2"/>
  <c r="J469" i="2"/>
  <c r="BF469" i="2" s="1"/>
  <c r="BI467" i="2"/>
  <c r="BH467" i="2"/>
  <c r="BG467" i="2"/>
  <c r="BE467" i="2"/>
  <c r="T467" i="2"/>
  <c r="R467" i="2"/>
  <c r="P467" i="2"/>
  <c r="BK467" i="2"/>
  <c r="J467" i="2"/>
  <c r="BF467" i="2" s="1"/>
  <c r="BI466" i="2"/>
  <c r="BH466" i="2"/>
  <c r="BG466" i="2"/>
  <c r="BE466" i="2"/>
  <c r="T466" i="2"/>
  <c r="R466" i="2"/>
  <c r="P466" i="2"/>
  <c r="BK466" i="2"/>
  <c r="J466" i="2"/>
  <c r="BF466" i="2" s="1"/>
  <c r="BI465" i="2"/>
  <c r="BH465" i="2"/>
  <c r="BG465" i="2"/>
  <c r="BE465" i="2"/>
  <c r="T465" i="2"/>
  <c r="R465" i="2"/>
  <c r="P465" i="2"/>
  <c r="BK465" i="2"/>
  <c r="J465" i="2"/>
  <c r="BF465" i="2" s="1"/>
  <c r="BI461" i="2"/>
  <c r="BH461" i="2"/>
  <c r="BG461" i="2"/>
  <c r="BE461" i="2"/>
  <c r="T461" i="2"/>
  <c r="T460" i="2" s="1"/>
  <c r="R461" i="2"/>
  <c r="R460" i="2" s="1"/>
  <c r="P461" i="2"/>
  <c r="P460" i="2" s="1"/>
  <c r="BK461" i="2"/>
  <c r="BK460" i="2" s="1"/>
  <c r="J460" i="2" s="1"/>
  <c r="J115" i="2" s="1"/>
  <c r="J461" i="2"/>
  <c r="BF461" i="2" s="1"/>
  <c r="BI459" i="2"/>
  <c r="BH459" i="2"/>
  <c r="BG459" i="2"/>
  <c r="BE459" i="2"/>
  <c r="T459" i="2"/>
  <c r="R459" i="2"/>
  <c r="P459" i="2"/>
  <c r="BK459" i="2"/>
  <c r="J459" i="2"/>
  <c r="BF459" i="2"/>
  <c r="BI458" i="2"/>
  <c r="BH458" i="2"/>
  <c r="BG458" i="2"/>
  <c r="BE458" i="2"/>
  <c r="T458" i="2"/>
  <c r="R458" i="2"/>
  <c r="P458" i="2"/>
  <c r="BK458" i="2"/>
  <c r="J458" i="2"/>
  <c r="BF458" i="2"/>
  <c r="BI457" i="2"/>
  <c r="BH457" i="2"/>
  <c r="BG457" i="2"/>
  <c r="BE457" i="2"/>
  <c r="T457" i="2"/>
  <c r="R457" i="2"/>
  <c r="P457" i="2"/>
  <c r="BK457" i="2"/>
  <c r="J457" i="2"/>
  <c r="BF457" i="2"/>
  <c r="BI456" i="2"/>
  <c r="BH456" i="2"/>
  <c r="BG456" i="2"/>
  <c r="BE456" i="2"/>
  <c r="T456" i="2"/>
  <c r="R456" i="2"/>
  <c r="P456" i="2"/>
  <c r="BK456" i="2"/>
  <c r="J456" i="2"/>
  <c r="BF456" i="2"/>
  <c r="BI455" i="2"/>
  <c r="BH455" i="2"/>
  <c r="BG455" i="2"/>
  <c r="BE455" i="2"/>
  <c r="T455" i="2"/>
  <c r="R455" i="2"/>
  <c r="P455" i="2"/>
  <c r="BK455" i="2"/>
  <c r="J455" i="2"/>
  <c r="BF455" i="2"/>
  <c r="BI454" i="2"/>
  <c r="BH454" i="2"/>
  <c r="BG454" i="2"/>
  <c r="BE454" i="2"/>
  <c r="T454" i="2"/>
  <c r="R454" i="2"/>
  <c r="P454" i="2"/>
  <c r="BK454" i="2"/>
  <c r="J454" i="2"/>
  <c r="BF454" i="2"/>
  <c r="BI453" i="2"/>
  <c r="BH453" i="2"/>
  <c r="BG453" i="2"/>
  <c r="BE453" i="2"/>
  <c r="T453" i="2"/>
  <c r="R453" i="2"/>
  <c r="P453" i="2"/>
  <c r="BK453" i="2"/>
  <c r="J453" i="2"/>
  <c r="BF453" i="2"/>
  <c r="BI452" i="2"/>
  <c r="BH452" i="2"/>
  <c r="BG452" i="2"/>
  <c r="BE452" i="2"/>
  <c r="T452" i="2"/>
  <c r="R452" i="2"/>
  <c r="P452" i="2"/>
  <c r="BK452" i="2"/>
  <c r="J452" i="2"/>
  <c r="BF452" i="2"/>
  <c r="BI450" i="2"/>
  <c r="BH450" i="2"/>
  <c r="BG450" i="2"/>
  <c r="BE450" i="2"/>
  <c r="T450" i="2"/>
  <c r="T449" i="2"/>
  <c r="R450" i="2"/>
  <c r="R449" i="2"/>
  <c r="P450" i="2"/>
  <c r="P449" i="2"/>
  <c r="BK450" i="2"/>
  <c r="BK449" i="2"/>
  <c r="J449" i="2" s="1"/>
  <c r="J114" i="2" s="1"/>
  <c r="J450" i="2"/>
  <c r="BF450" i="2" s="1"/>
  <c r="BI447" i="2"/>
  <c r="BH447" i="2"/>
  <c r="BG447" i="2"/>
  <c r="BE447" i="2"/>
  <c r="T447" i="2"/>
  <c r="R447" i="2"/>
  <c r="P447" i="2"/>
  <c r="BK447" i="2"/>
  <c r="J447" i="2"/>
  <c r="BF447" i="2" s="1"/>
  <c r="BI445" i="2"/>
  <c r="BH445" i="2"/>
  <c r="BG445" i="2"/>
  <c r="BE445" i="2"/>
  <c r="T445" i="2"/>
  <c r="R445" i="2"/>
  <c r="P445" i="2"/>
  <c r="BK445" i="2"/>
  <c r="J445" i="2"/>
  <c r="BF445" i="2" s="1"/>
  <c r="BI440" i="2"/>
  <c r="BH440" i="2"/>
  <c r="BG440" i="2"/>
  <c r="BE440" i="2"/>
  <c r="T440" i="2"/>
  <c r="R440" i="2"/>
  <c r="P440" i="2"/>
  <c r="BK440" i="2"/>
  <c r="J440" i="2"/>
  <c r="BF440" i="2" s="1"/>
  <c r="BI439" i="2"/>
  <c r="BH439" i="2"/>
  <c r="BG439" i="2"/>
  <c r="BE439" i="2"/>
  <c r="T439" i="2"/>
  <c r="R439" i="2"/>
  <c r="P439" i="2"/>
  <c r="BK439" i="2"/>
  <c r="J439" i="2"/>
  <c r="BF439" i="2" s="1"/>
  <c r="BI437" i="2"/>
  <c r="BH437" i="2"/>
  <c r="BG437" i="2"/>
  <c r="BE437" i="2"/>
  <c r="T437" i="2"/>
  <c r="R437" i="2"/>
  <c r="P437" i="2"/>
  <c r="BK437" i="2"/>
  <c r="J437" i="2"/>
  <c r="BF437" i="2" s="1"/>
  <c r="BI436" i="2"/>
  <c r="BH436" i="2"/>
  <c r="BG436" i="2"/>
  <c r="BE436" i="2"/>
  <c r="T436" i="2"/>
  <c r="R436" i="2"/>
  <c r="P436" i="2"/>
  <c r="BK436" i="2"/>
  <c r="J436" i="2"/>
  <c r="BF436" i="2" s="1"/>
  <c r="BI435" i="2"/>
  <c r="BH435" i="2"/>
  <c r="BG435" i="2"/>
  <c r="BE435" i="2"/>
  <c r="T435" i="2"/>
  <c r="R435" i="2"/>
  <c r="P435" i="2"/>
  <c r="BK435" i="2"/>
  <c r="J435" i="2"/>
  <c r="BF435" i="2" s="1"/>
  <c r="BI433" i="2"/>
  <c r="BH433" i="2"/>
  <c r="BG433" i="2"/>
  <c r="BE433" i="2"/>
  <c r="T433" i="2"/>
  <c r="R433" i="2"/>
  <c r="P433" i="2"/>
  <c r="BK433" i="2"/>
  <c r="J433" i="2"/>
  <c r="BF433" i="2" s="1"/>
  <c r="BI432" i="2"/>
  <c r="BH432" i="2"/>
  <c r="BG432" i="2"/>
  <c r="BE432" i="2"/>
  <c r="T432" i="2"/>
  <c r="R432" i="2"/>
  <c r="P432" i="2"/>
  <c r="BK432" i="2"/>
  <c r="J432" i="2"/>
  <c r="BF432" i="2" s="1"/>
  <c r="BI431" i="2"/>
  <c r="BH431" i="2"/>
  <c r="BG431" i="2"/>
  <c r="BE431" i="2"/>
  <c r="T431" i="2"/>
  <c r="R431" i="2"/>
  <c r="P431" i="2"/>
  <c r="BK431" i="2"/>
  <c r="J431" i="2"/>
  <c r="BF431" i="2" s="1"/>
  <c r="BI429" i="2"/>
  <c r="BH429" i="2"/>
  <c r="BG429" i="2"/>
  <c r="BE429" i="2"/>
  <c r="T429" i="2"/>
  <c r="R429" i="2"/>
  <c r="P429" i="2"/>
  <c r="BK429" i="2"/>
  <c r="J429" i="2"/>
  <c r="BF429" i="2" s="1"/>
  <c r="BI424" i="2"/>
  <c r="BH424" i="2"/>
  <c r="BG424" i="2"/>
  <c r="BE424" i="2"/>
  <c r="T424" i="2"/>
  <c r="R424" i="2"/>
  <c r="P424" i="2"/>
  <c r="BK424" i="2"/>
  <c r="J424" i="2"/>
  <c r="BF424" i="2" s="1"/>
  <c r="BI422" i="2"/>
  <c r="BH422" i="2"/>
  <c r="BG422" i="2"/>
  <c r="BE422" i="2"/>
  <c r="T422" i="2"/>
  <c r="T421" i="2" s="1"/>
  <c r="R422" i="2"/>
  <c r="R421" i="2" s="1"/>
  <c r="P422" i="2"/>
  <c r="P421" i="2" s="1"/>
  <c r="BK422" i="2"/>
  <c r="BK421" i="2" s="1"/>
  <c r="J421" i="2" s="1"/>
  <c r="J113" i="2" s="1"/>
  <c r="J422" i="2"/>
  <c r="BF422" i="2" s="1"/>
  <c r="BI420" i="2"/>
  <c r="BH420" i="2"/>
  <c r="BG420" i="2"/>
  <c r="BE420" i="2"/>
  <c r="T420" i="2"/>
  <c r="R420" i="2"/>
  <c r="P420" i="2"/>
  <c r="BK420" i="2"/>
  <c r="J420" i="2"/>
  <c r="BF420" i="2"/>
  <c r="BI416" i="2"/>
  <c r="BH416" i="2"/>
  <c r="BG416" i="2"/>
  <c r="BE416" i="2"/>
  <c r="T416" i="2"/>
  <c r="R416" i="2"/>
  <c r="P416" i="2"/>
  <c r="BK416" i="2"/>
  <c r="J416" i="2"/>
  <c r="BF416" i="2"/>
  <c r="BI411" i="2"/>
  <c r="BH411" i="2"/>
  <c r="BG411" i="2"/>
  <c r="BE411" i="2"/>
  <c r="T411" i="2"/>
  <c r="R411" i="2"/>
  <c r="P411" i="2"/>
  <c r="BK411" i="2"/>
  <c r="J411" i="2"/>
  <c r="BF411" i="2"/>
  <c r="BI406" i="2"/>
  <c r="BH406" i="2"/>
  <c r="BG406" i="2"/>
  <c r="BE406" i="2"/>
  <c r="T406" i="2"/>
  <c r="R406" i="2"/>
  <c r="P406" i="2"/>
  <c r="BK406" i="2"/>
  <c r="J406" i="2"/>
  <c r="BF406" i="2"/>
  <c r="BI405" i="2"/>
  <c r="BH405" i="2"/>
  <c r="BG405" i="2"/>
  <c r="BE405" i="2"/>
  <c r="T405" i="2"/>
  <c r="R405" i="2"/>
  <c r="P405" i="2"/>
  <c r="BK405" i="2"/>
  <c r="J405" i="2"/>
  <c r="BF405" i="2"/>
  <c r="BI401" i="2"/>
  <c r="BH401" i="2"/>
  <c r="BG401" i="2"/>
  <c r="BE401" i="2"/>
  <c r="T401" i="2"/>
  <c r="T400" i="2"/>
  <c r="R401" i="2"/>
  <c r="R400" i="2"/>
  <c r="P401" i="2"/>
  <c r="P400" i="2"/>
  <c r="BK401" i="2"/>
  <c r="BK400" i="2"/>
  <c r="J400" i="2" s="1"/>
  <c r="J112" i="2" s="1"/>
  <c r="J401" i="2"/>
  <c r="BF401" i="2" s="1"/>
  <c r="BI398" i="2"/>
  <c r="BH398" i="2"/>
  <c r="BG398" i="2"/>
  <c r="BE398" i="2"/>
  <c r="T398" i="2"/>
  <c r="R398" i="2"/>
  <c r="P398" i="2"/>
  <c r="BK398" i="2"/>
  <c r="J398" i="2"/>
  <c r="BF398" i="2" s="1"/>
  <c r="BI394" i="2"/>
  <c r="BH394" i="2"/>
  <c r="BG394" i="2"/>
  <c r="BE394" i="2"/>
  <c r="T394" i="2"/>
  <c r="R394" i="2"/>
  <c r="P394" i="2"/>
  <c r="BK394" i="2"/>
  <c r="J394" i="2"/>
  <c r="BF394" i="2" s="1"/>
  <c r="BI392" i="2"/>
  <c r="BH392" i="2"/>
  <c r="BG392" i="2"/>
  <c r="BE392" i="2"/>
  <c r="T392" i="2"/>
  <c r="R392" i="2"/>
  <c r="P392" i="2"/>
  <c r="BK392" i="2"/>
  <c r="J392" i="2"/>
  <c r="BF392" i="2" s="1"/>
  <c r="BI390" i="2"/>
  <c r="BH390" i="2"/>
  <c r="BG390" i="2"/>
  <c r="BE390" i="2"/>
  <c r="T390" i="2"/>
  <c r="R390" i="2"/>
  <c r="P390" i="2"/>
  <c r="BK390" i="2"/>
  <c r="J390" i="2"/>
  <c r="BF390" i="2"/>
  <c r="BI386" i="2"/>
  <c r="BH386" i="2"/>
  <c r="BG386" i="2"/>
  <c r="BE386" i="2"/>
  <c r="T386" i="2"/>
  <c r="R386" i="2"/>
  <c r="P386" i="2"/>
  <c r="BK386" i="2"/>
  <c r="J386" i="2"/>
  <c r="BF386" i="2"/>
  <c r="BI382" i="2"/>
  <c r="BH382" i="2"/>
  <c r="BG382" i="2"/>
  <c r="BE382" i="2"/>
  <c r="T382" i="2"/>
  <c r="T381" i="2"/>
  <c r="R382" i="2"/>
  <c r="R381" i="2"/>
  <c r="P382" i="2"/>
  <c r="P381" i="2"/>
  <c r="BK382" i="2"/>
  <c r="BK381" i="2"/>
  <c r="J381" i="2" s="1"/>
  <c r="J111" i="2" s="1"/>
  <c r="J382" i="2"/>
  <c r="BF382" i="2" s="1"/>
  <c r="BI379" i="2"/>
  <c r="BH379" i="2"/>
  <c r="BG379" i="2"/>
  <c r="BE379" i="2"/>
  <c r="T379" i="2"/>
  <c r="R379" i="2"/>
  <c r="P379" i="2"/>
  <c r="BK379" i="2"/>
  <c r="J379" i="2"/>
  <c r="BF379" i="2" s="1"/>
  <c r="BI377" i="2"/>
  <c r="BH377" i="2"/>
  <c r="BG377" i="2"/>
  <c r="BE377" i="2"/>
  <c r="T377" i="2"/>
  <c r="R377" i="2"/>
  <c r="P377" i="2"/>
  <c r="BK377" i="2"/>
  <c r="J377" i="2"/>
  <c r="BF377" i="2" s="1"/>
  <c r="BI376" i="2"/>
  <c r="BH376" i="2"/>
  <c r="BG376" i="2"/>
  <c r="BE376" i="2"/>
  <c r="T376" i="2"/>
  <c r="R376" i="2"/>
  <c r="P376" i="2"/>
  <c r="BK376" i="2"/>
  <c r="J376" i="2"/>
  <c r="BF376" i="2" s="1"/>
  <c r="BI375" i="2"/>
  <c r="BH375" i="2"/>
  <c r="BG375" i="2"/>
  <c r="BE375" i="2"/>
  <c r="T375" i="2"/>
  <c r="R375" i="2"/>
  <c r="P375" i="2"/>
  <c r="BK375" i="2"/>
  <c r="J375" i="2"/>
  <c r="BF375" i="2" s="1"/>
  <c r="BI373" i="2"/>
  <c r="BH373" i="2"/>
  <c r="BG373" i="2"/>
  <c r="BE373" i="2"/>
  <c r="T373" i="2"/>
  <c r="R373" i="2"/>
  <c r="P373" i="2"/>
  <c r="BK373" i="2"/>
  <c r="J373" i="2"/>
  <c r="BF373" i="2" s="1"/>
  <c r="BI371" i="2"/>
  <c r="BH371" i="2"/>
  <c r="BG371" i="2"/>
  <c r="BE371" i="2"/>
  <c r="T371" i="2"/>
  <c r="R371" i="2"/>
  <c r="P371" i="2"/>
  <c r="BK371" i="2"/>
  <c r="J371" i="2"/>
  <c r="BF371" i="2" s="1"/>
  <c r="BI369" i="2"/>
  <c r="BH369" i="2"/>
  <c r="BG369" i="2"/>
  <c r="BE369" i="2"/>
  <c r="T369" i="2"/>
  <c r="R369" i="2"/>
  <c r="P369" i="2"/>
  <c r="BK369" i="2"/>
  <c r="J369" i="2"/>
  <c r="BF369" i="2" s="1"/>
  <c r="BI367" i="2"/>
  <c r="BH367" i="2"/>
  <c r="BG367" i="2"/>
  <c r="BE367" i="2"/>
  <c r="T367" i="2"/>
  <c r="R367" i="2"/>
  <c r="R366" i="2" s="1"/>
  <c r="P367" i="2"/>
  <c r="BK367" i="2"/>
  <c r="BK366" i="2" s="1"/>
  <c r="J366" i="2" s="1"/>
  <c r="J110" i="2" s="1"/>
  <c r="J367" i="2"/>
  <c r="BF367" i="2" s="1"/>
  <c r="BI362" i="2"/>
  <c r="BH362" i="2"/>
  <c r="BG362" i="2"/>
  <c r="BE362" i="2"/>
  <c r="T362" i="2"/>
  <c r="R362" i="2"/>
  <c r="P362" i="2"/>
  <c r="BK362" i="2"/>
  <c r="J362" i="2"/>
  <c r="BF362" i="2"/>
  <c r="BI358" i="2"/>
  <c r="BH358" i="2"/>
  <c r="BG358" i="2"/>
  <c r="BE358" i="2"/>
  <c r="T358" i="2"/>
  <c r="T357" i="2"/>
  <c r="R358" i="2"/>
  <c r="R357" i="2"/>
  <c r="P358" i="2"/>
  <c r="P357" i="2"/>
  <c r="BK358" i="2"/>
  <c r="BK357" i="2"/>
  <c r="J357" i="2" s="1"/>
  <c r="J109" i="2" s="1"/>
  <c r="J358" i="2"/>
  <c r="BF358" i="2" s="1"/>
  <c r="BI356" i="2"/>
  <c r="BH356" i="2"/>
  <c r="BG356" i="2"/>
  <c r="BE356" i="2"/>
  <c r="T356" i="2"/>
  <c r="R356" i="2"/>
  <c r="P356" i="2"/>
  <c r="BK356" i="2"/>
  <c r="J356" i="2"/>
  <c r="BF356" i="2" s="1"/>
  <c r="BI355" i="2"/>
  <c r="BH355" i="2"/>
  <c r="BG355" i="2"/>
  <c r="BE355" i="2"/>
  <c r="T355" i="2"/>
  <c r="R355" i="2"/>
  <c r="P355" i="2"/>
  <c r="BK355" i="2"/>
  <c r="J355" i="2"/>
  <c r="BF355" i="2" s="1"/>
  <c r="BI353" i="2"/>
  <c r="BH353" i="2"/>
  <c r="BG353" i="2"/>
  <c r="BE353" i="2"/>
  <c r="T353" i="2"/>
  <c r="R353" i="2"/>
  <c r="P353" i="2"/>
  <c r="BK353" i="2"/>
  <c r="J353" i="2"/>
  <c r="BF353" i="2" s="1"/>
  <c r="BI351" i="2"/>
  <c r="BH351" i="2"/>
  <c r="BG351" i="2"/>
  <c r="BE351" i="2"/>
  <c r="T351" i="2"/>
  <c r="R351" i="2"/>
  <c r="P351" i="2"/>
  <c r="BK351" i="2"/>
  <c r="J351" i="2"/>
  <c r="BF351" i="2" s="1"/>
  <c r="BI350" i="2"/>
  <c r="BH350" i="2"/>
  <c r="BG350" i="2"/>
  <c r="BE350" i="2"/>
  <c r="T350" i="2"/>
  <c r="R350" i="2"/>
  <c r="R349" i="2" s="1"/>
  <c r="P350" i="2"/>
  <c r="BK350" i="2"/>
  <c r="BK349" i="2" s="1"/>
  <c r="J349" i="2" s="1"/>
  <c r="J108" i="2" s="1"/>
  <c r="J350" i="2"/>
  <c r="BF350" i="2" s="1"/>
  <c r="BI345" i="2"/>
  <c r="BH345" i="2"/>
  <c r="BG345" i="2"/>
  <c r="BE345" i="2"/>
  <c r="T345" i="2"/>
  <c r="R345" i="2"/>
  <c r="P345" i="2"/>
  <c r="BK345" i="2"/>
  <c r="J345" i="2"/>
  <c r="BF345" i="2"/>
  <c r="BI341" i="2"/>
  <c r="BH341" i="2"/>
  <c r="BG341" i="2"/>
  <c r="BE341" i="2"/>
  <c r="T341" i="2"/>
  <c r="R341" i="2"/>
  <c r="P341" i="2"/>
  <c r="BK341" i="2"/>
  <c r="J341" i="2"/>
  <c r="BF341" i="2"/>
  <c r="BI337" i="2"/>
  <c r="BH337" i="2"/>
  <c r="BG337" i="2"/>
  <c r="BE337" i="2"/>
  <c r="T337" i="2"/>
  <c r="R337" i="2"/>
  <c r="P337" i="2"/>
  <c r="BK337" i="2"/>
  <c r="J337" i="2"/>
  <c r="BF337" i="2"/>
  <c r="BI333" i="2"/>
  <c r="BH333" i="2"/>
  <c r="BG333" i="2"/>
  <c r="BE333" i="2"/>
  <c r="T333" i="2"/>
  <c r="R333" i="2"/>
  <c r="P333" i="2"/>
  <c r="BK333" i="2"/>
  <c r="J333" i="2"/>
  <c r="BF333" i="2"/>
  <c r="BI329" i="2"/>
  <c r="BH329" i="2"/>
  <c r="BG329" i="2"/>
  <c r="BE329" i="2"/>
  <c r="T329" i="2"/>
  <c r="R329" i="2"/>
  <c r="P329" i="2"/>
  <c r="BK329" i="2"/>
  <c r="J329" i="2"/>
  <c r="BF329" i="2"/>
  <c r="BI325" i="2"/>
  <c r="BH325" i="2"/>
  <c r="BG325" i="2"/>
  <c r="BE325" i="2"/>
  <c r="T325" i="2"/>
  <c r="R325" i="2"/>
  <c r="P325" i="2"/>
  <c r="BK325" i="2"/>
  <c r="J325" i="2"/>
  <c r="BF325" i="2"/>
  <c r="BI321" i="2"/>
  <c r="BH321" i="2"/>
  <c r="BG321" i="2"/>
  <c r="BE321" i="2"/>
  <c r="T321" i="2"/>
  <c r="T320" i="2"/>
  <c r="R321" i="2"/>
  <c r="R320" i="2"/>
  <c r="P321" i="2"/>
  <c r="P320" i="2"/>
  <c r="BK321" i="2"/>
  <c r="BK320" i="2"/>
  <c r="J320" i="2" s="1"/>
  <c r="J107" i="2" s="1"/>
  <c r="J321" i="2"/>
  <c r="BF321" i="2" s="1"/>
  <c r="BI319" i="2"/>
  <c r="BH319" i="2"/>
  <c r="BG319" i="2"/>
  <c r="BE319" i="2"/>
  <c r="T319" i="2"/>
  <c r="R319" i="2"/>
  <c r="P319" i="2"/>
  <c r="BK319" i="2"/>
  <c r="J319" i="2"/>
  <c r="BF319" i="2" s="1"/>
  <c r="BI318" i="2"/>
  <c r="BH318" i="2"/>
  <c r="BG318" i="2"/>
  <c r="BE318" i="2"/>
  <c r="T318" i="2"/>
  <c r="R318" i="2"/>
  <c r="P318" i="2"/>
  <c r="BK318" i="2"/>
  <c r="J318" i="2"/>
  <c r="BF318" i="2" s="1"/>
  <c r="BI317" i="2"/>
  <c r="BH317" i="2"/>
  <c r="BG317" i="2"/>
  <c r="BE317" i="2"/>
  <c r="T317" i="2"/>
  <c r="R317" i="2"/>
  <c r="R316" i="2" s="1"/>
  <c r="P317" i="2"/>
  <c r="BK317" i="2"/>
  <c r="BK316" i="2" s="1"/>
  <c r="J316" i="2" s="1"/>
  <c r="J106" i="2" s="1"/>
  <c r="J317" i="2"/>
  <c r="BF317" i="2" s="1"/>
  <c r="BI311" i="2"/>
  <c r="BH311" i="2"/>
  <c r="BG311" i="2"/>
  <c r="BE311" i="2"/>
  <c r="T311" i="2"/>
  <c r="R311" i="2"/>
  <c r="P311" i="2"/>
  <c r="BK311" i="2"/>
  <c r="J311" i="2"/>
  <c r="BF311" i="2"/>
  <c r="BI309" i="2"/>
  <c r="BH309" i="2"/>
  <c r="BG309" i="2"/>
  <c r="BE309" i="2"/>
  <c r="T309" i="2"/>
  <c r="R309" i="2"/>
  <c r="P309" i="2"/>
  <c r="BK309" i="2"/>
  <c r="J309" i="2"/>
  <c r="BF309" i="2"/>
  <c r="BI307" i="2"/>
  <c r="BH307" i="2"/>
  <c r="BG307" i="2"/>
  <c r="BE307" i="2"/>
  <c r="T307" i="2"/>
  <c r="R307" i="2"/>
  <c r="P307" i="2"/>
  <c r="BK307" i="2"/>
  <c r="J307" i="2"/>
  <c r="BF307" i="2"/>
  <c r="BI305" i="2"/>
  <c r="BH305" i="2"/>
  <c r="BG305" i="2"/>
  <c r="BE305" i="2"/>
  <c r="T305" i="2"/>
  <c r="R305" i="2"/>
  <c r="P305" i="2"/>
  <c r="BK305" i="2"/>
  <c r="J305" i="2"/>
  <c r="BF305" i="2"/>
  <c r="BI303" i="2"/>
  <c r="BH303" i="2"/>
  <c r="BG303" i="2"/>
  <c r="BE303" i="2"/>
  <c r="T303" i="2"/>
  <c r="R303" i="2"/>
  <c r="P303" i="2"/>
  <c r="BK303" i="2"/>
  <c r="J303" i="2"/>
  <c r="BF303" i="2"/>
  <c r="BI302" i="2"/>
  <c r="BH302" i="2"/>
  <c r="BG302" i="2"/>
  <c r="BE302" i="2"/>
  <c r="T302" i="2"/>
  <c r="R302" i="2"/>
  <c r="P302" i="2"/>
  <c r="BK302" i="2"/>
  <c r="J302" i="2"/>
  <c r="BF302" i="2"/>
  <c r="BI300" i="2"/>
  <c r="BH300" i="2"/>
  <c r="BG300" i="2"/>
  <c r="BE300" i="2"/>
  <c r="T300" i="2"/>
  <c r="T299" i="2"/>
  <c r="R300" i="2"/>
  <c r="R299" i="2"/>
  <c r="P300" i="2"/>
  <c r="P299" i="2"/>
  <c r="BK300" i="2"/>
  <c r="BK299" i="2"/>
  <c r="J299" i="2" s="1"/>
  <c r="J105" i="2" s="1"/>
  <c r="J300" i="2"/>
  <c r="BF300" i="2" s="1"/>
  <c r="BI297" i="2"/>
  <c r="BH297" i="2"/>
  <c r="BG297" i="2"/>
  <c r="BE297" i="2"/>
  <c r="T297" i="2"/>
  <c r="R297" i="2"/>
  <c r="P297" i="2"/>
  <c r="BK297" i="2"/>
  <c r="J297" i="2"/>
  <c r="BF297" i="2" s="1"/>
  <c r="BI296" i="2"/>
  <c r="BH296" i="2"/>
  <c r="BG296" i="2"/>
  <c r="BE296" i="2"/>
  <c r="T296" i="2"/>
  <c r="R296" i="2"/>
  <c r="P296" i="2"/>
  <c r="BK296" i="2"/>
  <c r="J296" i="2"/>
  <c r="BF296" i="2" s="1"/>
  <c r="BI295" i="2"/>
  <c r="BH295" i="2"/>
  <c r="BG295" i="2"/>
  <c r="BE295" i="2"/>
  <c r="T295" i="2"/>
  <c r="R295" i="2"/>
  <c r="P295" i="2"/>
  <c r="BK295" i="2"/>
  <c r="J295" i="2"/>
  <c r="BF295" i="2" s="1"/>
  <c r="BI294" i="2"/>
  <c r="BH294" i="2"/>
  <c r="BG294" i="2"/>
  <c r="BE294" i="2"/>
  <c r="T294" i="2"/>
  <c r="R294" i="2"/>
  <c r="P294" i="2"/>
  <c r="BK294" i="2"/>
  <c r="J294" i="2"/>
  <c r="BF294" i="2" s="1"/>
  <c r="BI293" i="2"/>
  <c r="BH293" i="2"/>
  <c r="BG293" i="2"/>
  <c r="BE293" i="2"/>
  <c r="T293" i="2"/>
  <c r="R293" i="2"/>
  <c r="P293" i="2"/>
  <c r="BK293" i="2"/>
  <c r="J293" i="2"/>
  <c r="BF293" i="2" s="1"/>
  <c r="BI292" i="2"/>
  <c r="BH292" i="2"/>
  <c r="BG292" i="2"/>
  <c r="BE292" i="2"/>
  <c r="T292" i="2"/>
  <c r="R292" i="2"/>
  <c r="P292" i="2"/>
  <c r="BK292" i="2"/>
  <c r="J292" i="2"/>
  <c r="BF292" i="2" s="1"/>
  <c r="BI291" i="2"/>
  <c r="BH291" i="2"/>
  <c r="BG291" i="2"/>
  <c r="BE291" i="2"/>
  <c r="T291" i="2"/>
  <c r="R291" i="2"/>
  <c r="P291" i="2"/>
  <c r="BK291" i="2"/>
  <c r="J291" i="2"/>
  <c r="BF291" i="2" s="1"/>
  <c r="BI290" i="2"/>
  <c r="BH290" i="2"/>
  <c r="BG290" i="2"/>
  <c r="BE290" i="2"/>
  <c r="T290" i="2"/>
  <c r="R290" i="2"/>
  <c r="P290" i="2"/>
  <c r="BK290" i="2"/>
  <c r="J290" i="2"/>
  <c r="BF290" i="2" s="1"/>
  <c r="BI286" i="2"/>
  <c r="BH286" i="2"/>
  <c r="BG286" i="2"/>
  <c r="BE286" i="2"/>
  <c r="T286" i="2"/>
  <c r="R286" i="2"/>
  <c r="P286" i="2"/>
  <c r="BK286" i="2"/>
  <c r="J286" i="2"/>
  <c r="BF286" i="2" s="1"/>
  <c r="BI285" i="2"/>
  <c r="BH285" i="2"/>
  <c r="BG285" i="2"/>
  <c r="BE285" i="2"/>
  <c r="T285" i="2"/>
  <c r="R285" i="2"/>
  <c r="P285" i="2"/>
  <c r="BK285" i="2"/>
  <c r="J285" i="2"/>
  <c r="BF285" i="2" s="1"/>
  <c r="BI284" i="2"/>
  <c r="BH284" i="2"/>
  <c r="BG284" i="2"/>
  <c r="BE284" i="2"/>
  <c r="T284" i="2"/>
  <c r="R284" i="2"/>
  <c r="P284" i="2"/>
  <c r="BK284" i="2"/>
  <c r="J284" i="2"/>
  <c r="BF284" i="2" s="1"/>
  <c r="BI280" i="2"/>
  <c r="BH280" i="2"/>
  <c r="BG280" i="2"/>
  <c r="BE280" i="2"/>
  <c r="T280" i="2"/>
  <c r="R280" i="2"/>
  <c r="P280" i="2"/>
  <c r="BK280" i="2"/>
  <c r="J280" i="2"/>
  <c r="BF280" i="2" s="1"/>
  <c r="BI278" i="2"/>
  <c r="BH278" i="2"/>
  <c r="BG278" i="2"/>
  <c r="BE278" i="2"/>
  <c r="T278" i="2"/>
  <c r="R278" i="2"/>
  <c r="P278" i="2"/>
  <c r="BK278" i="2"/>
  <c r="J278" i="2"/>
  <c r="BF278" i="2" s="1"/>
  <c r="BI276" i="2"/>
  <c r="BH276" i="2"/>
  <c r="BG276" i="2"/>
  <c r="BE276" i="2"/>
  <c r="T276" i="2"/>
  <c r="R276" i="2"/>
  <c r="P276" i="2"/>
  <c r="BK276" i="2"/>
  <c r="J276" i="2"/>
  <c r="BF276" i="2" s="1"/>
  <c r="BI275" i="2"/>
  <c r="BH275" i="2"/>
  <c r="BG275" i="2"/>
  <c r="BE275" i="2"/>
  <c r="T275" i="2"/>
  <c r="R275" i="2"/>
  <c r="P275" i="2"/>
  <c r="BK275" i="2"/>
  <c r="J275" i="2"/>
  <c r="BF275" i="2" s="1"/>
  <c r="BI271" i="2"/>
  <c r="BH271" i="2"/>
  <c r="BG271" i="2"/>
  <c r="BE271" i="2"/>
  <c r="T271" i="2"/>
  <c r="T270" i="2" s="1"/>
  <c r="R271" i="2"/>
  <c r="R270" i="2" s="1"/>
  <c r="P271" i="2"/>
  <c r="P270" i="2" s="1"/>
  <c r="BK271" i="2"/>
  <c r="BK270" i="2" s="1"/>
  <c r="J270" i="2" s="1"/>
  <c r="J104" i="2" s="1"/>
  <c r="J271" i="2"/>
  <c r="BF271" i="2" s="1"/>
  <c r="BI268" i="2"/>
  <c r="BH268" i="2"/>
  <c r="BG268" i="2"/>
  <c r="BE268" i="2"/>
  <c r="T268" i="2"/>
  <c r="R268" i="2"/>
  <c r="P268" i="2"/>
  <c r="BK268" i="2"/>
  <c r="J268" i="2"/>
  <c r="BF268" i="2"/>
  <c r="BI267" i="2"/>
  <c r="BH267" i="2"/>
  <c r="BG267" i="2"/>
  <c r="BE267" i="2"/>
  <c r="T267" i="2"/>
  <c r="R267" i="2"/>
  <c r="P267" i="2"/>
  <c r="BK267" i="2"/>
  <c r="J267" i="2"/>
  <c r="BF267" i="2"/>
  <c r="BI263" i="2"/>
  <c r="BH263" i="2"/>
  <c r="BG263" i="2"/>
  <c r="BE263" i="2"/>
  <c r="T263" i="2"/>
  <c r="R263" i="2"/>
  <c r="P263" i="2"/>
  <c r="BK263" i="2"/>
  <c r="J263" i="2"/>
  <c r="BF263" i="2"/>
  <c r="BI259" i="2"/>
  <c r="BH259" i="2"/>
  <c r="BG259" i="2"/>
  <c r="BE259" i="2"/>
  <c r="T259" i="2"/>
  <c r="R259" i="2"/>
  <c r="P259" i="2"/>
  <c r="BK259" i="2"/>
  <c r="J259" i="2"/>
  <c r="BF259" i="2"/>
  <c r="BI257" i="2"/>
  <c r="BH257" i="2"/>
  <c r="BG257" i="2"/>
  <c r="BE257" i="2"/>
  <c r="T257" i="2"/>
  <c r="T256" i="2"/>
  <c r="R257" i="2"/>
  <c r="R256" i="2"/>
  <c r="P257" i="2"/>
  <c r="P256" i="2"/>
  <c r="BK257" i="2"/>
  <c r="BK256" i="2"/>
  <c r="J256" i="2" s="1"/>
  <c r="J103" i="2" s="1"/>
  <c r="J257" i="2"/>
  <c r="BF257" i="2" s="1"/>
  <c r="BI254" i="2"/>
  <c r="BH254" i="2"/>
  <c r="BG254" i="2"/>
  <c r="BE254" i="2"/>
  <c r="T254" i="2"/>
  <c r="R254" i="2"/>
  <c r="P254" i="2"/>
  <c r="BK254" i="2"/>
  <c r="J254" i="2"/>
  <c r="BF254" i="2" s="1"/>
  <c r="BI252" i="2"/>
  <c r="BH252" i="2"/>
  <c r="BG252" i="2"/>
  <c r="BE252" i="2"/>
  <c r="T252" i="2"/>
  <c r="R252" i="2"/>
  <c r="P252" i="2"/>
  <c r="BK252" i="2"/>
  <c r="J252" i="2"/>
  <c r="BF252" i="2" s="1"/>
  <c r="BI247" i="2"/>
  <c r="BH247" i="2"/>
  <c r="BG247" i="2"/>
  <c r="BE247" i="2"/>
  <c r="T247" i="2"/>
  <c r="R247" i="2"/>
  <c r="P247" i="2"/>
  <c r="BK247" i="2"/>
  <c r="J247" i="2"/>
  <c r="BF247" i="2" s="1"/>
  <c r="BI246" i="2"/>
  <c r="BH246" i="2"/>
  <c r="BG246" i="2"/>
  <c r="BE246" i="2"/>
  <c r="T246" i="2"/>
  <c r="R246" i="2"/>
  <c r="P246" i="2"/>
  <c r="BK246" i="2"/>
  <c r="J246" i="2"/>
  <c r="BF246" i="2" s="1"/>
  <c r="BI241" i="2"/>
  <c r="BH241" i="2"/>
  <c r="BG241" i="2"/>
  <c r="BE241" i="2"/>
  <c r="T241" i="2"/>
  <c r="R241" i="2"/>
  <c r="P241" i="2"/>
  <c r="BK241" i="2"/>
  <c r="J241" i="2"/>
  <c r="BF241" i="2" s="1"/>
  <c r="BI239" i="2"/>
  <c r="BH239" i="2"/>
  <c r="BG239" i="2"/>
  <c r="BE239" i="2"/>
  <c r="T239" i="2"/>
  <c r="R239" i="2"/>
  <c r="P239" i="2"/>
  <c r="BK239" i="2"/>
  <c r="J239" i="2"/>
  <c r="BF239" i="2" s="1"/>
  <c r="BI237" i="2"/>
  <c r="BH237" i="2"/>
  <c r="BG237" i="2"/>
  <c r="BE237" i="2"/>
  <c r="T237" i="2"/>
  <c r="R237" i="2"/>
  <c r="P237" i="2"/>
  <c r="BK237" i="2"/>
  <c r="J237" i="2"/>
  <c r="BF237" i="2" s="1"/>
  <c r="BI232" i="2"/>
  <c r="BH232" i="2"/>
  <c r="BG232" i="2"/>
  <c r="BE232" i="2"/>
  <c r="T232" i="2"/>
  <c r="R232" i="2"/>
  <c r="P232" i="2"/>
  <c r="BK232" i="2"/>
  <c r="J232" i="2"/>
  <c r="BF232" i="2" s="1"/>
  <c r="BI231" i="2"/>
  <c r="BH231" i="2"/>
  <c r="BG231" i="2"/>
  <c r="BE231" i="2"/>
  <c r="T231" i="2"/>
  <c r="R231" i="2"/>
  <c r="P231" i="2"/>
  <c r="BK231" i="2"/>
  <c r="J231" i="2"/>
  <c r="BF231" i="2" s="1"/>
  <c r="BI230" i="2"/>
  <c r="BH230" i="2"/>
  <c r="BG230" i="2"/>
  <c r="BE230" i="2"/>
  <c r="T230" i="2"/>
  <c r="R230" i="2"/>
  <c r="P230" i="2"/>
  <c r="BK230" i="2"/>
  <c r="J230" i="2"/>
  <c r="BF230" i="2" s="1"/>
  <c r="BI226" i="2"/>
  <c r="BH226" i="2"/>
  <c r="BG226" i="2"/>
  <c r="BE226" i="2"/>
  <c r="T226" i="2"/>
  <c r="T225" i="2" s="1"/>
  <c r="R226" i="2"/>
  <c r="R225" i="2" s="1"/>
  <c r="P226" i="2"/>
  <c r="P225" i="2" s="1"/>
  <c r="BK226" i="2"/>
  <c r="BK225" i="2" s="1"/>
  <c r="J225" i="2" s="1"/>
  <c r="J102" i="2" s="1"/>
  <c r="J226" i="2"/>
  <c r="BF226" i="2" s="1"/>
  <c r="BI224" i="2"/>
  <c r="BH224" i="2"/>
  <c r="BG224" i="2"/>
  <c r="BE224" i="2"/>
  <c r="T224" i="2"/>
  <c r="R224" i="2"/>
  <c r="P224" i="2"/>
  <c r="BK224" i="2"/>
  <c r="J224" i="2"/>
  <c r="BF224" i="2"/>
  <c r="BI220" i="2"/>
  <c r="BH220" i="2"/>
  <c r="BG220" i="2"/>
  <c r="BE220" i="2"/>
  <c r="T220" i="2"/>
  <c r="R220" i="2"/>
  <c r="P220" i="2"/>
  <c r="BK220" i="2"/>
  <c r="J220" i="2"/>
  <c r="BF220" i="2"/>
  <c r="BI216" i="2"/>
  <c r="BH216" i="2"/>
  <c r="BG216" i="2"/>
  <c r="BE216" i="2"/>
  <c r="T216" i="2"/>
  <c r="R216" i="2"/>
  <c r="P216" i="2"/>
  <c r="BK216" i="2"/>
  <c r="J216" i="2"/>
  <c r="BF216" i="2"/>
  <c r="BI214" i="2"/>
  <c r="BH214" i="2"/>
  <c r="BG214" i="2"/>
  <c r="BE214" i="2"/>
  <c r="T214" i="2"/>
  <c r="R214" i="2"/>
  <c r="P214" i="2"/>
  <c r="BK214" i="2"/>
  <c r="J214" i="2"/>
  <c r="BF214" i="2"/>
  <c r="BI212" i="2"/>
  <c r="BH212" i="2"/>
  <c r="BG212" i="2"/>
  <c r="BE212" i="2"/>
  <c r="T212" i="2"/>
  <c r="R212" i="2"/>
  <c r="P212" i="2"/>
  <c r="BK212" i="2"/>
  <c r="J212" i="2"/>
  <c r="BF212" i="2"/>
  <c r="BI211" i="2"/>
  <c r="BH211" i="2"/>
  <c r="BG211" i="2"/>
  <c r="BE211" i="2"/>
  <c r="T211" i="2"/>
  <c r="T210" i="2"/>
  <c r="R211" i="2"/>
  <c r="R210" i="2"/>
  <c r="P211" i="2"/>
  <c r="P210" i="2"/>
  <c r="BK211" i="2"/>
  <c r="BK210" i="2"/>
  <c r="J210" i="2" s="1"/>
  <c r="J101" i="2" s="1"/>
  <c r="J211" i="2"/>
  <c r="BF211" i="2" s="1"/>
  <c r="BI209" i="2"/>
  <c r="BH209" i="2"/>
  <c r="BG209" i="2"/>
  <c r="BE209" i="2"/>
  <c r="T209" i="2"/>
  <c r="R209" i="2"/>
  <c r="P209" i="2"/>
  <c r="BK209" i="2"/>
  <c r="J209" i="2"/>
  <c r="BF209" i="2" s="1"/>
  <c r="BI205" i="2"/>
  <c r="BH205" i="2"/>
  <c r="BG205" i="2"/>
  <c r="BE205" i="2"/>
  <c r="T205" i="2"/>
  <c r="R205" i="2"/>
  <c r="P205" i="2"/>
  <c r="BK205" i="2"/>
  <c r="J205" i="2"/>
  <c r="BF205" i="2" s="1"/>
  <c r="BI201" i="2"/>
  <c r="BH201" i="2"/>
  <c r="BG201" i="2"/>
  <c r="BE201" i="2"/>
  <c r="T201" i="2"/>
  <c r="R201" i="2"/>
  <c r="P201" i="2"/>
  <c r="BK201" i="2"/>
  <c r="J201" i="2"/>
  <c r="BF201" i="2" s="1"/>
  <c r="BI200" i="2"/>
  <c r="BH200" i="2"/>
  <c r="BG200" i="2"/>
  <c r="BE200" i="2"/>
  <c r="T200" i="2"/>
  <c r="R200" i="2"/>
  <c r="P200" i="2"/>
  <c r="BK200" i="2"/>
  <c r="J200" i="2"/>
  <c r="BF200" i="2" s="1"/>
  <c r="BI196" i="2"/>
  <c r="BH196" i="2"/>
  <c r="BG196" i="2"/>
  <c r="BE196" i="2"/>
  <c r="T196" i="2"/>
  <c r="T195" i="2" s="1"/>
  <c r="R196" i="2"/>
  <c r="R195" i="2" s="1"/>
  <c r="P196" i="2"/>
  <c r="P195" i="2" s="1"/>
  <c r="BK196" i="2"/>
  <c r="BK195" i="2" s="1"/>
  <c r="J195" i="2" s="1"/>
  <c r="J100" i="2" s="1"/>
  <c r="J196" i="2"/>
  <c r="BF196" i="2" s="1"/>
  <c r="BI190" i="2"/>
  <c r="BH190" i="2"/>
  <c r="BG190" i="2"/>
  <c r="BE190" i="2"/>
  <c r="T190" i="2"/>
  <c r="R190" i="2"/>
  <c r="P190" i="2"/>
  <c r="BK190" i="2"/>
  <c r="J190" i="2"/>
  <c r="BF190" i="2"/>
  <c r="BI188" i="2"/>
  <c r="BH188" i="2"/>
  <c r="BG188" i="2"/>
  <c r="BE188" i="2"/>
  <c r="T188" i="2"/>
  <c r="R188" i="2"/>
  <c r="P188" i="2"/>
  <c r="BK188" i="2"/>
  <c r="J188" i="2"/>
  <c r="BF188" i="2"/>
  <c r="BI187" i="2"/>
  <c r="BH187" i="2"/>
  <c r="BG187" i="2"/>
  <c r="BE187" i="2"/>
  <c r="T187" i="2"/>
  <c r="R187" i="2"/>
  <c r="P187" i="2"/>
  <c r="BK187" i="2"/>
  <c r="J187" i="2"/>
  <c r="BF187" i="2"/>
  <c r="BI186" i="2"/>
  <c r="BH186" i="2"/>
  <c r="BG186" i="2"/>
  <c r="BE186" i="2"/>
  <c r="T186" i="2"/>
  <c r="R186" i="2"/>
  <c r="P186" i="2"/>
  <c r="BK186" i="2"/>
  <c r="J186" i="2"/>
  <c r="BF186" i="2"/>
  <c r="BI184" i="2"/>
  <c r="BH184" i="2"/>
  <c r="BG184" i="2"/>
  <c r="BE184" i="2"/>
  <c r="T184" i="2"/>
  <c r="R184" i="2"/>
  <c r="P184" i="2"/>
  <c r="BK184" i="2"/>
  <c r="J184" i="2"/>
  <c r="BF184" i="2"/>
  <c r="BI180" i="2"/>
  <c r="BH180" i="2"/>
  <c r="BG180" i="2"/>
  <c r="BE180" i="2"/>
  <c r="T180" i="2"/>
  <c r="R180" i="2"/>
  <c r="P180" i="2"/>
  <c r="BK180" i="2"/>
  <c r="J180" i="2"/>
  <c r="BF180" i="2"/>
  <c r="BI175" i="2"/>
  <c r="BH175" i="2"/>
  <c r="BG175" i="2"/>
  <c r="BE175" i="2"/>
  <c r="T175" i="2"/>
  <c r="R175" i="2"/>
  <c r="P175" i="2"/>
  <c r="BK175" i="2"/>
  <c r="J175" i="2"/>
  <c r="BF175" i="2"/>
  <c r="BI171" i="2"/>
  <c r="BH171" i="2"/>
  <c r="BG171" i="2"/>
  <c r="BE171" i="2"/>
  <c r="T171" i="2"/>
  <c r="R171" i="2"/>
  <c r="P171" i="2"/>
  <c r="BK171" i="2"/>
  <c r="J171" i="2"/>
  <c r="BF171" i="2"/>
  <c r="BI167" i="2"/>
  <c r="BH167" i="2"/>
  <c r="BG167" i="2"/>
  <c r="BE167" i="2"/>
  <c r="T167" i="2"/>
  <c r="R167" i="2"/>
  <c r="P167" i="2"/>
  <c r="BK167" i="2"/>
  <c r="J167" i="2"/>
  <c r="BF167" i="2"/>
  <c r="BI163" i="2"/>
  <c r="BH163" i="2"/>
  <c r="BG163" i="2"/>
  <c r="BE163" i="2"/>
  <c r="T163" i="2"/>
  <c r="T162" i="2"/>
  <c r="R163" i="2"/>
  <c r="R162" i="2"/>
  <c r="P163" i="2"/>
  <c r="P162" i="2"/>
  <c r="BK163" i="2"/>
  <c r="BK162" i="2"/>
  <c r="J162" i="2" s="1"/>
  <c r="J99" i="2" s="1"/>
  <c r="J163" i="2"/>
  <c r="BF163" i="2" s="1"/>
  <c r="BI160" i="2"/>
  <c r="BH160" i="2"/>
  <c r="BG160" i="2"/>
  <c r="BE160" i="2"/>
  <c r="T160" i="2"/>
  <c r="R160" i="2"/>
  <c r="P160" i="2"/>
  <c r="BK160" i="2"/>
  <c r="J160" i="2"/>
  <c r="BF160" i="2" s="1"/>
  <c r="BI159" i="2"/>
  <c r="BH159" i="2"/>
  <c r="BG159" i="2"/>
  <c r="BE159" i="2"/>
  <c r="T159" i="2"/>
  <c r="R159" i="2"/>
  <c r="P159" i="2"/>
  <c r="BK159" i="2"/>
  <c r="J159" i="2"/>
  <c r="BF159" i="2" s="1"/>
  <c r="BI158" i="2"/>
  <c r="BH158" i="2"/>
  <c r="BG158" i="2"/>
  <c r="BE158" i="2"/>
  <c r="T158" i="2"/>
  <c r="R158" i="2"/>
  <c r="P158" i="2"/>
  <c r="BK158" i="2"/>
  <c r="J158" i="2"/>
  <c r="BF158" i="2" s="1"/>
  <c r="BI156" i="2"/>
  <c r="BH156" i="2"/>
  <c r="BG156" i="2"/>
  <c r="BE156" i="2"/>
  <c r="T156" i="2"/>
  <c r="R156" i="2"/>
  <c r="P156" i="2"/>
  <c r="BK156" i="2"/>
  <c r="J156" i="2"/>
  <c r="BF156" i="2" s="1"/>
  <c r="BI155" i="2"/>
  <c r="BH155" i="2"/>
  <c r="BG155" i="2"/>
  <c r="BE155" i="2"/>
  <c r="T155" i="2"/>
  <c r="R155" i="2"/>
  <c r="P155" i="2"/>
  <c r="BK155" i="2"/>
  <c r="J155" i="2"/>
  <c r="BF155" i="2" s="1"/>
  <c r="BI153" i="2"/>
  <c r="BH153" i="2"/>
  <c r="BG153" i="2"/>
  <c r="BE153" i="2"/>
  <c r="T153" i="2"/>
  <c r="R153" i="2"/>
  <c r="P153" i="2"/>
  <c r="BK153" i="2"/>
  <c r="J153" i="2"/>
  <c r="BF153" i="2"/>
  <c r="BI151" i="2"/>
  <c r="BH151" i="2"/>
  <c r="BG151" i="2"/>
  <c r="BE151" i="2"/>
  <c r="T151" i="2"/>
  <c r="R151" i="2"/>
  <c r="P151" i="2"/>
  <c r="BK151" i="2"/>
  <c r="J151" i="2"/>
  <c r="BF151" i="2"/>
  <c r="BI149" i="2"/>
  <c r="F37" i="2"/>
  <c r="BD95" i="1" s="1"/>
  <c r="BH149" i="2"/>
  <c r="BG149" i="2"/>
  <c r="F35" i="2" s="1"/>
  <c r="BB95" i="1" s="1"/>
  <c r="BB94" i="1" s="1"/>
  <c r="BE149" i="2"/>
  <c r="J33" i="2" s="1"/>
  <c r="AV95" i="1" s="1"/>
  <c r="T149" i="2"/>
  <c r="T148" i="2"/>
  <c r="R149" i="2"/>
  <c r="R148" i="2"/>
  <c r="R147" i="2" s="1"/>
  <c r="P149" i="2"/>
  <c r="P148" i="2"/>
  <c r="BK149" i="2"/>
  <c r="J149" i="2"/>
  <c r="BF149" i="2" s="1"/>
  <c r="J143" i="2"/>
  <c r="J142" i="2"/>
  <c r="F142" i="2"/>
  <c r="F140" i="2"/>
  <c r="E138" i="2"/>
  <c r="J92" i="2"/>
  <c r="J91" i="2"/>
  <c r="F91" i="2"/>
  <c r="F89" i="2"/>
  <c r="E87" i="2"/>
  <c r="J18" i="2"/>
  <c r="E18" i="2"/>
  <c r="F143" i="2" s="1"/>
  <c r="J17" i="2"/>
  <c r="J12" i="2"/>
  <c r="J140" i="2" s="1"/>
  <c r="E7" i="2"/>
  <c r="E136" i="2"/>
  <c r="E85" i="2"/>
  <c r="AS94" i="1"/>
  <c r="L90" i="1"/>
  <c r="AM90" i="1"/>
  <c r="AM89" i="1"/>
  <c r="L89" i="1"/>
  <c r="AM87" i="1"/>
  <c r="L87" i="1"/>
  <c r="L85" i="1"/>
  <c r="L84" i="1"/>
  <c r="BK148" i="2" l="1"/>
  <c r="F36" i="2"/>
  <c r="BC95" i="1" s="1"/>
  <c r="P316" i="2"/>
  <c r="P147" i="2" s="1"/>
  <c r="T316" i="2"/>
  <c r="T147" i="2" s="1"/>
  <c r="P349" i="2"/>
  <c r="T349" i="2"/>
  <c r="P366" i="2"/>
  <c r="T366" i="2"/>
  <c r="E111" i="4"/>
  <c r="E85" i="4"/>
  <c r="P522" i="2"/>
  <c r="P511" i="2" s="1"/>
  <c r="T522" i="2"/>
  <c r="T511" i="2" s="1"/>
  <c r="T535" i="2"/>
  <c r="P542" i="2"/>
  <c r="P534" i="2" s="1"/>
  <c r="T542" i="2"/>
  <c r="R120" i="3"/>
  <c r="F37" i="3"/>
  <c r="BD96" i="1" s="1"/>
  <c r="BD94" i="1" s="1"/>
  <c r="W33" i="1" s="1"/>
  <c r="F118" i="4"/>
  <c r="F92" i="4"/>
  <c r="P122" i="4"/>
  <c r="P121" i="4" s="1"/>
  <c r="AU97" i="1" s="1"/>
  <c r="J33" i="4"/>
  <c r="AV97" i="1" s="1"/>
  <c r="R512" i="2"/>
  <c r="R511" i="2" s="1"/>
  <c r="R146" i="2" s="1"/>
  <c r="J33" i="3"/>
  <c r="AV96" i="1" s="1"/>
  <c r="BK123" i="4"/>
  <c r="F36" i="4"/>
  <c r="BC97" i="1" s="1"/>
  <c r="T131" i="4"/>
  <c r="T122" i="4" s="1"/>
  <c r="T121" i="4" s="1"/>
  <c r="J89" i="3"/>
  <c r="J89" i="4"/>
  <c r="J34" i="2"/>
  <c r="AW95" i="1" s="1"/>
  <c r="F34" i="2"/>
  <c r="BA95" i="1" s="1"/>
  <c r="BK147" i="2"/>
  <c r="J148" i="2"/>
  <c r="J98" i="2" s="1"/>
  <c r="W31" i="1"/>
  <c r="AX94" i="1"/>
  <c r="BK534" i="2"/>
  <c r="J534" i="2" s="1"/>
  <c r="J122" i="2" s="1"/>
  <c r="J535" i="2"/>
  <c r="J123" i="2" s="1"/>
  <c r="BK121" i="3"/>
  <c r="J122" i="3"/>
  <c r="J98" i="3" s="1"/>
  <c r="BK122" i="4"/>
  <c r="J123" i="4"/>
  <c r="J98" i="4" s="1"/>
  <c r="BK511" i="2"/>
  <c r="J511" i="2" s="1"/>
  <c r="J119" i="2" s="1"/>
  <c r="J512" i="2"/>
  <c r="J120" i="2" s="1"/>
  <c r="J34" i="3"/>
  <c r="AW96" i="1" s="1"/>
  <c r="AT96" i="1" s="1"/>
  <c r="F34" i="3"/>
  <c r="BA96" i="1" s="1"/>
  <c r="J34" i="4"/>
  <c r="AW97" i="1" s="1"/>
  <c r="AT97" i="1" s="1"/>
  <c r="F34" i="4"/>
  <c r="BA97" i="1" s="1"/>
  <c r="AT95" i="1"/>
  <c r="J89" i="2"/>
  <c r="F92" i="2"/>
  <c r="F33" i="2"/>
  <c r="AZ95" i="1" s="1"/>
  <c r="AZ94" i="1" s="1"/>
  <c r="F33" i="3"/>
  <c r="AZ96" i="1" s="1"/>
  <c r="F33" i="4"/>
  <c r="AZ97" i="1" s="1"/>
  <c r="P146" i="2" l="1"/>
  <c r="AU95" i="1" s="1"/>
  <c r="AU94" i="1" s="1"/>
  <c r="T534" i="2"/>
  <c r="T146" i="2" s="1"/>
  <c r="BC94" i="1"/>
  <c r="BK121" i="4"/>
  <c r="J121" i="4" s="1"/>
  <c r="J122" i="4"/>
  <c r="J97" i="4" s="1"/>
  <c r="BK120" i="3"/>
  <c r="J120" i="3" s="1"/>
  <c r="J121" i="3"/>
  <c r="J97" i="3" s="1"/>
  <c r="BK146" i="2"/>
  <c r="J146" i="2" s="1"/>
  <c r="J147" i="2"/>
  <c r="J97" i="2" s="1"/>
  <c r="W29" i="1"/>
  <c r="AV94" i="1"/>
  <c r="BA94" i="1"/>
  <c r="W32" i="1" l="1"/>
  <c r="AY94" i="1"/>
  <c r="W30" i="1"/>
  <c r="AW94" i="1"/>
  <c r="AK30" i="1" s="1"/>
  <c r="J96" i="2"/>
  <c r="J30" i="2"/>
  <c r="J96" i="3"/>
  <c r="J30" i="3"/>
  <c r="J96" i="4"/>
  <c r="J30" i="4"/>
  <c r="AK29" i="1"/>
  <c r="AT94" i="1"/>
  <c r="AG97" i="1" l="1"/>
  <c r="AN97" i="1" s="1"/>
  <c r="J39" i="4"/>
  <c r="AG96" i="1"/>
  <c r="AN96" i="1" s="1"/>
  <c r="J39" i="3"/>
  <c r="AG95" i="1"/>
  <c r="J39" i="2"/>
  <c r="AG94" i="1" l="1"/>
  <c r="AN95" i="1"/>
  <c r="AN94" i="1" l="1"/>
  <c r="AK26" i="1"/>
  <c r="AK35" i="1" s="1"/>
</calcChain>
</file>

<file path=xl/sharedStrings.xml><?xml version="1.0" encoding="utf-8"?>
<sst xmlns="http://schemas.openxmlformats.org/spreadsheetml/2006/main" count="5495" uniqueCount="1109">
  <si>
    <t>Export Komplet</t>
  </si>
  <si>
    <t/>
  </si>
  <si>
    <t>2.0</t>
  </si>
  <si>
    <t>ZAMOK</t>
  </si>
  <si>
    <t>False</t>
  </si>
  <si>
    <t>{f3e4e6d0-bb8b-479a-a56c-f1c6def9d807}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</si>
  <si>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</si>
  <si>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</si>
  <si>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</si>
  <si>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</si>
  <si>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</si>
  <si>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</si>
  <si>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</si>
  <si>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DSPRS_1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</si>
  <si>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</si>
  <si>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</si>
  <si>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Mostný objekt Cesta na Bankov-cesta II/547 Čermeľská cesta-rekonštrukcia</t>
  </si>
  <si>
    <t>JKSO:</t>
  </si>
  <si>
    <t>KS:</t>
  </si>
  <si>
    <t>2141</t>
  </si>
  <si>
    <t>Miesto:</t>
  </si>
  <si>
    <t>Košice</t>
  </si>
  <si>
    <t>Dátum:</t>
  </si>
  <si>
    <t>Objednávateľ:</t>
  </si>
  <si>
    <t>IČO:</t>
  </si>
  <si>
    <t>Mesto Košice</t>
  </si>
  <si>
    <t>IČ DPH:</t>
  </si>
  <si>
    <t>Zhotoviteľ:</t>
  </si>
  <si>
    <t>Vyplň údaj</t>
  </si>
  <si>
    <t>Projektant:</t>
  </si>
  <si>
    <t>TUNROAD Engineering, s.r.o.; Privel, spol.s.r.o</t>
  </si>
  <si>
    <t>True</t>
  </si>
  <si>
    <t>Spracovateľ:</t>
  </si>
  <si>
    <t>Ing. D. Tóthová; Privel, spol.s.r.o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</si>
  <si>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</si>
  <si>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</si>
  <si>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</si>
  <si>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</si>
  <si>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</si>
  <si>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</si>
  <si>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</si>
  <si>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</si>
  <si>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</si>
  <si>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</si>
  <si>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</si>
  <si>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</si>
  <si>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</si>
  <si>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</si>
  <si>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</si>
  <si>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</si>
  <si>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</si>
  <si>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</si>
  <si>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</si>
  <si>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</si>
  <si>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</si>
  <si>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</si>
  <si>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</si>
  <si>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</si>
  <si>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</si>
  <si>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</si>
  <si>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</si>
  <si>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</si>
  <si>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</si>
  <si>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</si>
  <si>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</si>
  <si>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</si>
  <si>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</si>
  <si>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</si>
  <si>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</si>
  <si>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</si>
  <si>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</si>
  <si>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</si>
  <si>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</si>
  <si>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</si>
  <si>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</si>
  <si>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</si>
  <si>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</si>
  <si>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</si>
  <si>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</si>
  <si>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</si>
  <si>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201-00</t>
  </si>
  <si>
    <t>Rekonštrukcia mosta</t>
  </si>
  <si>
    <t>STA</t>
  </si>
  <si>
    <t>1</t>
  </si>
  <si>
    <t>{b233f1b7-bba4-48b6-90dc-560a6df89d83}</t>
  </si>
  <si>
    <t>601-00</t>
  </si>
  <si>
    <t>Preložka verejného osvetlenia</t>
  </si>
  <si>
    <t>{4bab501a-89e8-4097-bda8-d7bcd4f7b767}</t>
  </si>
  <si>
    <t>602-00</t>
  </si>
  <si>
    <t>Preložka vedenia SEK-ST</t>
  </si>
  <si>
    <t>{1cba05d4-4920-41f2-9228-7f9c619299ea}</t>
  </si>
  <si>
    <t>KRYCÍ LIST ROZPOČTU</t>
  </si>
  <si>
    <t>Objekt:</t>
  </si>
  <si>
    <t>201-00 - Rekonštrukcia mosta</t>
  </si>
  <si>
    <t>TUNROAD Engineering, s.r.o.</t>
  </si>
  <si>
    <t>Ing. D. Tóthová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</si>
  <si>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</si>
  <si>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</si>
  <si>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</si>
  <si>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</si>
  <si>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</si>
  <si>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</si>
  <si>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1.01 - Zemné práce - prechodové oblasti a plochy pod mostom</t>
  </si>
  <si>
    <t xml:space="preserve">    1.10 - Zemné práce - búranie komunikácií a spevnených plôch</t>
  </si>
  <si>
    <t xml:space="preserve">    2.10 - Zakladanie - paženie výkopov</t>
  </si>
  <si>
    <t xml:space="preserve">    2.30 - Zakladanie - prechodové oblasti</t>
  </si>
  <si>
    <t xml:space="preserve">    3.10 - Zvislé konštrukcie - rímsy</t>
  </si>
  <si>
    <t xml:space="preserve">    3.20 - Zvislé konštrukcie - krídla a záverné stienky</t>
  </si>
  <si>
    <t xml:space="preserve">    4.10 - Vodorovné konštrukcie - doska mosta a priečnik</t>
  </si>
  <si>
    <t xml:space="preserve">    4.20 - Vodorovné konštrukcie - prechodové oblasti</t>
  </si>
  <si>
    <t xml:space="preserve">    5.10 - Komunikácie - vozovka na moste</t>
  </si>
  <si>
    <t xml:space="preserve">    5.20 - Komunikácie - vozovka v prechodových oblastiach a parkovisko</t>
  </si>
  <si>
    <t xml:space="preserve">    5.30 - Komunikácie - chodníky a ostatné konštrukcie</t>
  </si>
  <si>
    <t xml:space="preserve">    6.05 - Úpravy povrchov - nátery</t>
  </si>
  <si>
    <t xml:space="preserve">    6.10 - Sanačné práce - úpravy povrchov</t>
  </si>
  <si>
    <t xml:space="preserve">    9.01 - Sanačné práce - čistenie, príprava povrchov</t>
  </si>
  <si>
    <t xml:space="preserve">    9.05 - Dilatačné zariadenie a škáry</t>
  </si>
  <si>
    <t xml:space="preserve">    9.20 - Búranie konštrukcií</t>
  </si>
  <si>
    <t xml:space="preserve">    9.30 - Bezpečnostné zariadenia</t>
  </si>
  <si>
    <t xml:space="preserve">    9.40 - Odvodnenie mosta</t>
  </si>
  <si>
    <t xml:space="preserve">    9.50 - Úpravy pod mostom</t>
  </si>
  <si>
    <t xml:space="preserve">    9.70 - Vodorovné trvalé značenie</t>
  </si>
  <si>
    <t xml:space="preserve">    9.80 - Zvislé trvalé značenie</t>
  </si>
  <si>
    <t>PSV - Práce a dodávky PSV</t>
  </si>
  <si>
    <t xml:space="preserve">    711.1 - Izolácie proti vode a vlhkosti</t>
  </si>
  <si>
    <t xml:space="preserve">    711.2 - Izolácia mostovky</t>
  </si>
  <si>
    <t>VRN - Vedľajšie rozpočtové náklady</t>
  </si>
  <si>
    <t xml:space="preserve">    VRN.03 - Geodetické práce</t>
  </si>
  <si>
    <t xml:space="preserve">    VRN.04 - Projektové práce</t>
  </si>
  <si>
    <t xml:space="preserve">    VRN.06 - Zariadenie staveniska</t>
  </si>
  <si>
    <t xml:space="preserve">    VRN.60 - Dočasné dopravné značenie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</si>
  <si>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</si>
  <si>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</si>
  <si>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</si>
  <si>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</si>
  <si>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</si>
  <si>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</si>
  <si>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</si>
  <si>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</si>
  <si>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</si>
  <si>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</si>
  <si>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</si>
  <si>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</si>
  <si>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</si>
  <si>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</si>
  <si>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</si>
  <si>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1.01</t>
  </si>
  <si>
    <t>Zemné práce - prechodové oblasti a plochy pod mostom</t>
  </si>
  <si>
    <t>K</t>
  </si>
  <si>
    <t>131201202</t>
  </si>
  <si>
    <t>Výkop zapaženej jamy v hornine 3, nad 100 do 1000 m3</t>
  </si>
  <si>
    <t>m3</t>
  </si>
  <si>
    <t>CS CENEKON 2018 02</t>
  </si>
  <si>
    <t>4</t>
  </si>
  <si>
    <t>2</t>
  </si>
  <si>
    <t>-2078706706</t>
  </si>
  <si>
    <t>VV</t>
  </si>
  <si>
    <t>(19,50+19,50)*0,5 " 50% celkového objemu</t>
  </si>
  <si>
    <t>131201209</t>
  </si>
  <si>
    <t>Príplatok za lepivosť pri hĺbení zapažených jám a zárezov s urovnaním dna v hornine 3</t>
  </si>
  <si>
    <t>-1487360657</t>
  </si>
  <si>
    <t>19,5*0,5 'Přepočítané koeficientom množstva</t>
  </si>
  <si>
    <t>3</t>
  </si>
  <si>
    <t>131211111</t>
  </si>
  <si>
    <t>Hĺbenie jám v  hornine tr.3 nesúdržných - ručným náradím</t>
  </si>
  <si>
    <t>-1635329736</t>
  </si>
  <si>
    <t>162501112</t>
  </si>
  <si>
    <t>Vodorovné premiestnenie výkopku po nespevnenej ceste z horniny tr.1-4, do 100 m3 na vzdialenosť do 3000 m</t>
  </si>
  <si>
    <t>-455948712</t>
  </si>
  <si>
    <t>5</t>
  </si>
  <si>
    <t>162501113</t>
  </si>
  <si>
    <t>Vodorovné premiestnenie výkopku po nespevnenej ceste z horniny tr.1-4, do 100 m3, príplatok k cene za každých ďalšich a začatých 1000 m</t>
  </si>
  <si>
    <t>-1232016103</t>
  </si>
  <si>
    <t>39*7 'Přepočítané koeficientom množstva</t>
  </si>
  <si>
    <t>6</t>
  </si>
  <si>
    <t>167101101</t>
  </si>
  <si>
    <t>Nakladanie neuľahnutého výkopku z hornín tr.1-4 do 100 m3</t>
  </si>
  <si>
    <t>393485739</t>
  </si>
  <si>
    <t>7</t>
  </si>
  <si>
    <t>171201201</t>
  </si>
  <si>
    <t>Uloženie sypaniny na skládky do 100 m3</t>
  </si>
  <si>
    <t>-1941101776</t>
  </si>
  <si>
    <t>8</t>
  </si>
  <si>
    <t>171209002</t>
  </si>
  <si>
    <t>Poplatok za skladovanie - zemina a kamenivo (17 05) ostatné</t>
  </si>
  <si>
    <t>t</t>
  </si>
  <si>
    <t>-878485141</t>
  </si>
  <si>
    <t>39*1,8 " prebytočný výkop</t>
  </si>
  <si>
    <t>1.10</t>
  </si>
  <si>
    <t>Zemné práce - búranie komunikácií a spevnených plôch</t>
  </si>
  <si>
    <t>9</t>
  </si>
  <si>
    <t>113107141</t>
  </si>
  <si>
    <t>Odstránenie krytu v ploche do 200 m2 asfaltového, hr. vrstvy do 50 mm,  -0,09800t</t>
  </si>
  <si>
    <t>m2</t>
  </si>
  <si>
    <t>2071813716</t>
  </si>
  <si>
    <t>55,70 " chodník na rímse vľavo</t>
  </si>
  <si>
    <t>44,00+6,40 " chodník na rímse a pred mostom vpravo</t>
  </si>
  <si>
    <t>Súčet</t>
  </si>
  <si>
    <t>10</t>
  </si>
  <si>
    <t>113107143</t>
  </si>
  <si>
    <t>Odstránenie krytu asfaltového v ploche do 200 m2, hr. nad 100 do 150 mm,  -0,31600t</t>
  </si>
  <si>
    <t>-1222921443</t>
  </si>
  <si>
    <t>3,8*7,2 " prechodová oblasť Bankov</t>
  </si>
  <si>
    <t>3,8*7,2 " prechodová oblasť Košice</t>
  </si>
  <si>
    <t>11</t>
  </si>
  <si>
    <t>113307123</t>
  </si>
  <si>
    <t>Odstránenie podkladu v ploche do 200 m2 z kameniva hrubého drveného, hr.200 do 300 mm,  -0,40000t</t>
  </si>
  <si>
    <t>-1670177518</t>
  </si>
  <si>
    <t>3,2*7,4+2,5*7,6 " prechodová oblasť Bankov - 2 vrstvy hr. 200 mm</t>
  </si>
  <si>
    <t>3,2*7,4+2,5*7,6 " prechodová oblasť Košice - 2 vrstvy hr. 200 mm</t>
  </si>
  <si>
    <t>12</t>
  </si>
  <si>
    <t>113152230</t>
  </si>
  <si>
    <t>Frézovanie asf. podkladu alebo krytu bez prek., plochy do 500 m2, pruh š. cez 0,5 m do 1 m, hr. 50 mm  0,127 t</t>
  </si>
  <si>
    <t>1004727367</t>
  </si>
  <si>
    <t>23,8*7,0 " vozovka na moste</t>
  </si>
  <si>
    <t>4,2*7,2 " prechodová oblasť Bankov</t>
  </si>
  <si>
    <t>4,2*7,2 " prechodová oblasť Košice</t>
  </si>
  <si>
    <t>13</t>
  </si>
  <si>
    <t>113202111</t>
  </si>
  <si>
    <t>Vytrhanie obrúb kamenných, s vybúraním lôžka, z krajníkov alebo obrubníkov stojatých,  -0,14500t</t>
  </si>
  <si>
    <t>m</t>
  </si>
  <si>
    <t>-1803186314</t>
  </si>
  <si>
    <t>38,50 " vľavo</t>
  </si>
  <si>
    <t>30,80 " vpravo</t>
  </si>
  <si>
    <t>14</t>
  </si>
  <si>
    <t>1712090Z2</t>
  </si>
  <si>
    <t>-1469737828</t>
  </si>
  <si>
    <t>34,144 " podklad vozovky z kameniva</t>
  </si>
  <si>
    <t>15</t>
  </si>
  <si>
    <t>9790821Z1</t>
  </si>
  <si>
    <t>Vodorovná doprava sutiny, so zložením a hrubým urovnaním, na vzdialenosť do 1000 m</t>
  </si>
  <si>
    <t>1410070491</t>
  </si>
  <si>
    <t>16</t>
  </si>
  <si>
    <t>9790871Z2</t>
  </si>
  <si>
    <t>Nakladanie na dopravný prostriedok pre vodorovnú dopravu sutiny</t>
  </si>
  <si>
    <t>105055722</t>
  </si>
  <si>
    <t>17</t>
  </si>
  <si>
    <t>9790890Z2</t>
  </si>
  <si>
    <t>Poplatok za skladovanie - betón, tehly, dlaždice (17 01 ), ostatné</t>
  </si>
  <si>
    <t>1008211984</t>
  </si>
  <si>
    <t>10,049 " obrubníky</t>
  </si>
  <si>
    <t>18</t>
  </si>
  <si>
    <t>9790892Z2</t>
  </si>
  <si>
    <t>Poplatok za skladovanie - bitúmenové zmesi, uholný decht, dechtové výrobky (17 03 ), ostatné</t>
  </si>
  <si>
    <t>-1106639471</t>
  </si>
  <si>
    <t>10,398 " kryt chodníkov</t>
  </si>
  <si>
    <t>17,292 " vozovka v prechodových oblastiach</t>
  </si>
  <si>
    <t>28,838 " frézovanie vozovky</t>
  </si>
  <si>
    <t>2.10</t>
  </si>
  <si>
    <t>Zakladanie - paženie výkopov</t>
  </si>
  <si>
    <t>19</t>
  </si>
  <si>
    <t>151730011</t>
  </si>
  <si>
    <t>Paženie do ocelových zápor s odstranením paženia, hĺbky výkopku do 4 m</t>
  </si>
  <si>
    <t>-543684351</t>
  </si>
  <si>
    <t>3,0*2,0 " prechodová oblasť Bankov</t>
  </si>
  <si>
    <t>3,0*2,0 " prechodová oblasť Košice</t>
  </si>
  <si>
    <t>221941112</t>
  </si>
  <si>
    <t>Úprava oceľových ihiel, pilót alebo zápor z valcovaných tyčí o hmotnosti nad 15 do 70 kg/m</t>
  </si>
  <si>
    <t>-1788450415</t>
  </si>
  <si>
    <t>21</t>
  </si>
  <si>
    <t>221942121</t>
  </si>
  <si>
    <t>Nastraženie a zabaranenie oceľ. ihiel, pilót alebo zápor z valcovaných tyčí zvislých nad 15-70 kg/m do 3m</t>
  </si>
  <si>
    <t>-532830752</t>
  </si>
  <si>
    <t>4,0*1,0 " prechodová oblasť Bankov</t>
  </si>
  <si>
    <t>4,0*1,0 " prechodová oblasť Košice</t>
  </si>
  <si>
    <t>22</t>
  </si>
  <si>
    <t>M</t>
  </si>
  <si>
    <t>134810000768</t>
  </si>
  <si>
    <t>Tyč oceľová prierezu HEB 180 mm - opätovné použitie - 25% ceny</t>
  </si>
  <si>
    <t>kg</t>
  </si>
  <si>
    <t>-1150662771</t>
  </si>
  <si>
    <t>4,0*3,0*51,5 " prechodová oblasť Bankov</t>
  </si>
  <si>
    <t>4,0*3,0*51,5 " prechodová oblasť Košice</t>
  </si>
  <si>
    <t>23</t>
  </si>
  <si>
    <t>228941121</t>
  </si>
  <si>
    <t>Vytiahnutie oceľových zápor zvislých 15-70 kg/m zabaranených do 3 m</t>
  </si>
  <si>
    <t>751148048</t>
  </si>
  <si>
    <t>2.30</t>
  </si>
  <si>
    <t>Zakladanie - prechodové oblasti</t>
  </si>
  <si>
    <t>24</t>
  </si>
  <si>
    <t>212791111</t>
  </si>
  <si>
    <t>Odvodnenie mostnej opory - žľab úložného prahu z plastových rúr DN 75</t>
  </si>
  <si>
    <t>531286827</t>
  </si>
  <si>
    <t>25</t>
  </si>
  <si>
    <t>212312111</t>
  </si>
  <si>
    <t>Lôžko pre trativod z betónu prostého</t>
  </si>
  <si>
    <t>-886983496</t>
  </si>
  <si>
    <t>2*0,3*0,25*14 " podklad drenáže za oporou</t>
  </si>
  <si>
    <t>26</t>
  </si>
  <si>
    <t>212341111</t>
  </si>
  <si>
    <t>Obetónovanie drenážnych rúr medzerovitým betónom</t>
  </si>
  <si>
    <t>-65065095</t>
  </si>
  <si>
    <t>2*0,25*0,3*14 " za oporami</t>
  </si>
  <si>
    <t>27</t>
  </si>
  <si>
    <t>212572115</t>
  </si>
  <si>
    <t>Lôžko pre trativod zo štrkopiesku triedeného, vrátane obsypu</t>
  </si>
  <si>
    <t>-1097199009</t>
  </si>
  <si>
    <t>0,1*0,3*(7+11) " lôžko</t>
  </si>
  <si>
    <t>0,2*0,3*(7+11) " obsyp</t>
  </si>
  <si>
    <t>28</t>
  </si>
  <si>
    <t>212792212</t>
  </si>
  <si>
    <t>Odvodnenie mostnej opory - drenážne plastové potrubie DN 160</t>
  </si>
  <si>
    <t>559158380</t>
  </si>
  <si>
    <t>2*14 " v drenážnom bloku za oporou</t>
  </si>
  <si>
    <t>7+11 " v štrkovom lôžku</t>
  </si>
  <si>
    <t>29</t>
  </si>
  <si>
    <t>212971113</t>
  </si>
  <si>
    <t>Opláštenie drenážnych rúr filtračnou textíliou DN 160</t>
  </si>
  <si>
    <t>-39937985</t>
  </si>
  <si>
    <t>3.10</t>
  </si>
  <si>
    <t>Zvislé konštrukcie - rímsy</t>
  </si>
  <si>
    <t>30</t>
  </si>
  <si>
    <t>273362RIM</t>
  </si>
  <si>
    <t>Dodatočné vystužovanie betónových konštrukcií betonárskou oceľou chemickou injektážnou kotvou - výstuž D 16 mm, vrt D 18 mm</t>
  </si>
  <si>
    <t>cm</t>
  </si>
  <si>
    <t>-966090001</t>
  </si>
  <si>
    <t>2*25*25,0 " spriahnutie na krídle KOŠICE ľavé</t>
  </si>
  <si>
    <t>22*21,0 " spriahnutia na existujúcom krídle</t>
  </si>
  <si>
    <t>31</t>
  </si>
  <si>
    <t>317171121</t>
  </si>
  <si>
    <t>Kotvenie monolitického betónu rímsy do mostovky kotvou D 24 mm do vývrtu hĺ. 180 mm</t>
  </si>
  <si>
    <t>ks</t>
  </si>
  <si>
    <t>246537539</t>
  </si>
  <si>
    <t>32</t>
  </si>
  <si>
    <t>3098500KP001</t>
  </si>
  <si>
    <t>Kotevný prvok podľa projektu - komplet (svorník, matica podložka, plech, vrátane povrchovej úpravy)</t>
  </si>
  <si>
    <t>1770078347</t>
  </si>
  <si>
    <t>33</t>
  </si>
  <si>
    <t>317321119</t>
  </si>
  <si>
    <t>Mostové rímsy z betónu železového triedy C 35/45</t>
  </si>
  <si>
    <t>862268841</t>
  </si>
  <si>
    <t>3,91+9,55" rímsy na moste š. 800 mm + 1720 mm</t>
  </si>
  <si>
    <t>1,36+0,64 " rímsy na krídlach KOŠICE ľavé + pravé</t>
  </si>
  <si>
    <t>(0,28+0,60)+0,71" rímsy na krídlach BANKOV ľavé + pravé</t>
  </si>
  <si>
    <t>34</t>
  </si>
  <si>
    <t>283810004033</t>
  </si>
  <si>
    <t>Vlákno polypropylenové na zredukovanie tvorby trhlín vyvolaných napätiami a zmršťovaním v procese vytvrdzovania</t>
  </si>
  <si>
    <t>73340992</t>
  </si>
  <si>
    <t>17,05*0,9 'Přepočítané koeficientom množstva</t>
  </si>
  <si>
    <t>35</t>
  </si>
  <si>
    <t>317321120</t>
  </si>
  <si>
    <t>Príplatok za povrchovú úpravu - stiráž</t>
  </si>
  <si>
    <t>-598865106</t>
  </si>
  <si>
    <t>1,00*30 " chodník na rímse š. 1720 mm</t>
  </si>
  <si>
    <t>36</t>
  </si>
  <si>
    <t>317353121</t>
  </si>
  <si>
    <t>Debnenie mostných ríms všetkých tvarov - zhotovenie</t>
  </si>
  <si>
    <t>819110416</t>
  </si>
  <si>
    <t>47,40+1,60" rímsy na moste a krídlach š. 800 mm</t>
  </si>
  <si>
    <t>47,40+3,80" rímsy na moste a krídlach š.  1720 mm</t>
  </si>
  <si>
    <t>5,00 " rímsa na existujúcom krídle</t>
  </si>
  <si>
    <t>37</t>
  </si>
  <si>
    <t>317353221</t>
  </si>
  <si>
    <t>Debnenie mostových ríms všetkých tvarov - odstránenie</t>
  </si>
  <si>
    <t>321611978</t>
  </si>
  <si>
    <t>38</t>
  </si>
  <si>
    <t>317361216</t>
  </si>
  <si>
    <t>Výstuž mostných ríms z betonárskej ocele 10 505</t>
  </si>
  <si>
    <t>1148908282</t>
  </si>
  <si>
    <t>0,538+1,101" rímsy š. 800 mm + 1720 mm</t>
  </si>
  <si>
    <t>0,221+0,064 " krídla KOŠICE ľavé + pravé</t>
  </si>
  <si>
    <t>(0,024+0,064)+0,060 " krídla BANKOV ľavé + pravé</t>
  </si>
  <si>
    <t>39</t>
  </si>
  <si>
    <t>317661153</t>
  </si>
  <si>
    <t>Výplň škár monolitickej rímsy na cest.mostoch tmelom silikonovým, š.škáry cez 15 do 40mm, dilatačných a pracovných</t>
  </si>
  <si>
    <t>-710495157</t>
  </si>
  <si>
    <t>1,2+2,5 " pracovné škáry</t>
  </si>
  <si>
    <t>40</t>
  </si>
  <si>
    <t>388995212</t>
  </si>
  <si>
    <t>Chránička káblov z rúr HDPE v mostnej rímse nad DN 80 do DN 110</t>
  </si>
  <si>
    <t>-341061822</t>
  </si>
  <si>
    <t>2*30 "2xDN 100 mm v rímse š. 1720 mm</t>
  </si>
  <si>
    <t>3.20</t>
  </si>
  <si>
    <t>Zvislé konštrukcie - krídla a záverné stienky</t>
  </si>
  <si>
    <t>41</t>
  </si>
  <si>
    <t>273362KZS</t>
  </si>
  <si>
    <t>Dodatočné vystužovanie betónových konštrukcií betonárskou oceľou chemickou injektážnou kotvou - výstuž D 16 mm, vrt D 20 mm</t>
  </si>
  <si>
    <t>-59322969</t>
  </si>
  <si>
    <t>140*30+140*30 " spriahnutie stienky BANKOV+KOŠICE</t>
  </si>
  <si>
    <t>42</t>
  </si>
  <si>
    <t>334323138</t>
  </si>
  <si>
    <t>Mostné krídla a záverné stienky z betónu železového tr. C 30/37</t>
  </si>
  <si>
    <t>-1233503642</t>
  </si>
  <si>
    <t>5,80+5,80 " záverné stienky BANKOV + KOŠICE</t>
  </si>
  <si>
    <t>2,10+1,40 " krídla BANKOV + KOŠICE</t>
  </si>
  <si>
    <t>43</t>
  </si>
  <si>
    <t>334351113</t>
  </si>
  <si>
    <t>Debnenie mostných konštrukcií-krídiel, stien výšky do 20 m, zhotovenie</t>
  </si>
  <si>
    <t>-69111205</t>
  </si>
  <si>
    <t>37,80+37,80 " záverné stienky BANKOV + KOŠICE</t>
  </si>
  <si>
    <t>12,00+8,00 " krídla BANKOV + KOŠICE</t>
  </si>
  <si>
    <t>44</t>
  </si>
  <si>
    <t>334351213</t>
  </si>
  <si>
    <t>Debnenie mostných konštrukcií-krídiel, stien výšky do 20 m, odstránenie</t>
  </si>
  <si>
    <t>1768516838</t>
  </si>
  <si>
    <t>45</t>
  </si>
  <si>
    <t>334362126</t>
  </si>
  <si>
    <t>Výstuž krídel a záverných stienok z betonárskej ocele 10 505 mostných konštrukcií</t>
  </si>
  <si>
    <t>-2079832758</t>
  </si>
  <si>
    <t>0,930+0,824 " krídla a stienky BANKOV+KOŠICE</t>
  </si>
  <si>
    <t>4.10</t>
  </si>
  <si>
    <t>Vodorovné konštrukcie - doska mosta a priečnik</t>
  </si>
  <si>
    <t>46</t>
  </si>
  <si>
    <t>421301SPR</t>
  </si>
  <si>
    <t xml:space="preserve">Kotvenie monolitickej spriahujúcej dosky do nosnej konštrukcie kotvou D 14 mm do vrtu D 16 mm </t>
  </si>
  <si>
    <t>-1918232013</t>
  </si>
  <si>
    <t>1820*13 " zvislý vrt hĺbky 130 mm</t>
  </si>
  <si>
    <t>920*9,5 " šikmý vrt hĺbky 95 mm</t>
  </si>
  <si>
    <t>47</t>
  </si>
  <si>
    <t>3098500KP002</t>
  </si>
  <si>
    <t>Kotevný prvok podľa projektu - typizovaná kotva typ HCC-B</t>
  </si>
  <si>
    <t>-1526203595</t>
  </si>
  <si>
    <t>48</t>
  </si>
  <si>
    <t>421321238</t>
  </si>
  <si>
    <t>Mostné nosné konštrukcie doskové z betónu železového tr. C 30/37</t>
  </si>
  <si>
    <t>355022013</t>
  </si>
  <si>
    <t>34,50 " spriahujúca doska</t>
  </si>
  <si>
    <t>49</t>
  </si>
  <si>
    <t>421321240</t>
  </si>
  <si>
    <t xml:space="preserve">Príplatok za vyspádovanie povrchu </t>
  </si>
  <si>
    <t>-463087561</t>
  </si>
  <si>
    <t>230,0 " sklony podľa projektu</t>
  </si>
  <si>
    <t>50</t>
  </si>
  <si>
    <t>421351221</t>
  </si>
  <si>
    <t>Debnenie bočnej steny konštrukcie mostov výšky do 350 mm - zhotovenie</t>
  </si>
  <si>
    <t>-920460987</t>
  </si>
  <si>
    <t>2*14,0*0,20+2*23,0*0,20 " obvod celej dosky</t>
  </si>
  <si>
    <t>23*0,20 " pracovná škára etapy</t>
  </si>
  <si>
    <t>51</t>
  </si>
  <si>
    <t>421351321</t>
  </si>
  <si>
    <t>Debnenie bočnej steny konštrukcie mostov výšky do 350 mm - odstránenie</t>
  </si>
  <si>
    <t>-383686333</t>
  </si>
  <si>
    <t>52</t>
  </si>
  <si>
    <t>421362312</t>
  </si>
  <si>
    <t>Výstuž mostných dosiek zo zváraných sietí nad 4 kg/m2</t>
  </si>
  <si>
    <t>-477694726</t>
  </si>
  <si>
    <t>53</t>
  </si>
  <si>
    <t>423321122</t>
  </si>
  <si>
    <t>Betonáž priečnikov tyčových dielcov z betónu tr. C 30/37</t>
  </si>
  <si>
    <t>-1956492088</t>
  </si>
  <si>
    <t>2*7,80 " priečnik</t>
  </si>
  <si>
    <t>2*2,52 " dobetonávka v prefabrikátoch</t>
  </si>
  <si>
    <t>54</t>
  </si>
  <si>
    <t>423351131</t>
  </si>
  <si>
    <t>Debnenie spodného priečnika trámu - zhotovenie</t>
  </si>
  <si>
    <t>-2087723427</t>
  </si>
  <si>
    <t>55</t>
  </si>
  <si>
    <t>423351139</t>
  </si>
  <si>
    <t>Debnenie spodného priečnika trámu - odstránenie</t>
  </si>
  <si>
    <t>-2027599184</t>
  </si>
  <si>
    <t>56</t>
  </si>
  <si>
    <t>423354131</t>
  </si>
  <si>
    <t>Debnenie steny priečnikov trámu - zhotovenie</t>
  </si>
  <si>
    <t>-824834366</t>
  </si>
  <si>
    <t>57</t>
  </si>
  <si>
    <t>423354139</t>
  </si>
  <si>
    <t>Debnenie steny priečnikov trámu - odstránenie</t>
  </si>
  <si>
    <t>-1521250722</t>
  </si>
  <si>
    <t>58</t>
  </si>
  <si>
    <t>423355315</t>
  </si>
  <si>
    <t>Montáž strateného debnenia</t>
  </si>
  <si>
    <t>-1606949029</t>
  </si>
  <si>
    <t>59</t>
  </si>
  <si>
    <t>591510005033</t>
  </si>
  <si>
    <t>Cementotriesková doska s hladkým povrchom a základným náterom</t>
  </si>
  <si>
    <t>1326638093</t>
  </si>
  <si>
    <t>60</t>
  </si>
  <si>
    <t>423361226</t>
  </si>
  <si>
    <t>Výstuž priečnika trámu z betonárskej ocele 10 505 mostných konštrukcií</t>
  </si>
  <si>
    <t>-764276588</t>
  </si>
  <si>
    <t>61</t>
  </si>
  <si>
    <t>423371477</t>
  </si>
  <si>
    <t>Rúry hladké HDPE priemeru do 130 mm v trámovej konštrukcii mostov</t>
  </si>
  <si>
    <t>-1746538557</t>
  </si>
  <si>
    <t>10*1,20 " odvetranie nosníkov</t>
  </si>
  <si>
    <t>4.20</t>
  </si>
  <si>
    <t>Vodorovné konštrukcie - prechodové oblasti</t>
  </si>
  <si>
    <t>62</t>
  </si>
  <si>
    <t>452311151</t>
  </si>
  <si>
    <t>Dosky, bloky, sedlá z betónu v otvorenom výkope tr. C 25/30</t>
  </si>
  <si>
    <t>90531534</t>
  </si>
  <si>
    <t>2*(0,6*0,6*0,5) " bloky vyústenia drenáže</t>
  </si>
  <si>
    <t>63</t>
  </si>
  <si>
    <t>452351101</t>
  </si>
  <si>
    <t>Debnenie v otvorenom výkope dosiek, sedlových lôžok a blokov pod potrubie,stoky a drobné objekty</t>
  </si>
  <si>
    <t>-597872396</t>
  </si>
  <si>
    <t>64</t>
  </si>
  <si>
    <t>458501111</t>
  </si>
  <si>
    <t>Výplňové kliny za oporou z kameniva ťaženého hutneného po vrstvách</t>
  </si>
  <si>
    <t>-1038459824</t>
  </si>
  <si>
    <t>2*9,25 " zásyp za oporou</t>
  </si>
  <si>
    <t>65</t>
  </si>
  <si>
    <t>458501112</t>
  </si>
  <si>
    <t>Výplňové kliny za oporou z kameniva drveného hutneného po vrstvách</t>
  </si>
  <si>
    <t>493495725</t>
  </si>
  <si>
    <t>2*6,375 " ochranný zásyp podľa projektu</t>
  </si>
  <si>
    <t>66</t>
  </si>
  <si>
    <t>458591111</t>
  </si>
  <si>
    <t>Zhotovenie výplne tesniacej vrstvy za oporou z ílu</t>
  </si>
  <si>
    <t>853121026</t>
  </si>
  <si>
    <t>2*2,00 " hrúbka podľa projektu</t>
  </si>
  <si>
    <t>67</t>
  </si>
  <si>
    <t>581250000100</t>
  </si>
  <si>
    <t>Zemina špeciálna a upravená surová ílová</t>
  </si>
  <si>
    <t>-2093289778</t>
  </si>
  <si>
    <t>4*2,25 'Přepočítané koeficientom množstva</t>
  </si>
  <si>
    <t>68</t>
  </si>
  <si>
    <t>465513157</t>
  </si>
  <si>
    <t>Dlažba svahu pri mostných oporách z upraveného lomového kameňa s vyškárovaním cementovou maltou, šírka škáry 15 mm do betónového lôžka tr. C 25/30, LK 20, plochy nad 10 m2</t>
  </si>
  <si>
    <t>225250793</t>
  </si>
  <si>
    <t>(4+10)*0,5 " spevnenie pod rímsami</t>
  </si>
  <si>
    <t>2*0,55 " spevnenie za rímsou</t>
  </si>
  <si>
    <t>25,00 " spevnená plocha</t>
  </si>
  <si>
    <t>5.10</t>
  </si>
  <si>
    <t>Komunikácie - vozovka na moste</t>
  </si>
  <si>
    <t>69</t>
  </si>
  <si>
    <t>573231111</t>
  </si>
  <si>
    <t>Postrek asfaltový spojovací bez posypu kamenivom z cestnej emulzie v množstve od 0,50 do 0,80 kg/m2</t>
  </si>
  <si>
    <t>-70742539</t>
  </si>
  <si>
    <t>70</t>
  </si>
  <si>
    <t>576131311</t>
  </si>
  <si>
    <t>Koberec asfaltový modifikovaný I.tr. mastixový SMA 11 O  strednozrnný, po zhutnení hr. 40 mm š. do 3 m</t>
  </si>
  <si>
    <t>772749675</t>
  </si>
  <si>
    <t>71</t>
  </si>
  <si>
    <t>577144253</t>
  </si>
  <si>
    <t>Asfaltový betón vrstva obrusná AC 11 O v pruhu š. do 3 m z modifik. asfaltu tr. I, po zhutnení hr. 45 mm</t>
  </si>
  <si>
    <t>-1248052937</t>
  </si>
  <si>
    <t>5.20</t>
  </si>
  <si>
    <t>Komunikácie - vozovka v prechodových oblastiach a parkovisko</t>
  </si>
  <si>
    <t>72</t>
  </si>
  <si>
    <t>564861111</t>
  </si>
  <si>
    <t>Podklad zo štrkodrviny s rozprestretím a zhutnením, po zhutnení hr. 200 mm</t>
  </si>
  <si>
    <t>-933180234</t>
  </si>
  <si>
    <t>44,00 " prechodové oblasti</t>
  </si>
  <si>
    <t>14,00 " parkovisko</t>
  </si>
  <si>
    <t>73</t>
  </si>
  <si>
    <t>565151111</t>
  </si>
  <si>
    <t>Podklad z asfaltového betónu AC 16 P s rozprestretím a zhutnením v pruhu š. do 3 m, po zhutnení hr. 70 mm</t>
  </si>
  <si>
    <t>249402494</t>
  </si>
  <si>
    <t>60,80 " prechodové oblasti</t>
  </si>
  <si>
    <t>74</t>
  </si>
  <si>
    <t>567133115</t>
  </si>
  <si>
    <t>Podklad z kameniva stmeleného cementom s rozprestretím a zhutnením, CBGM C 5/6, po zhutnení hr. 200 mm</t>
  </si>
  <si>
    <t>841958156</t>
  </si>
  <si>
    <t>54,00 " prechodové oblasti</t>
  </si>
  <si>
    <t>75</t>
  </si>
  <si>
    <t>573111112</t>
  </si>
  <si>
    <t>Postrek asfaltový infiltračný s posypom kamenivom z asfaltu cestného v množstve 1,00 kg/m2</t>
  </si>
  <si>
    <t>929768986</t>
  </si>
  <si>
    <t>76</t>
  </si>
  <si>
    <t>573211111</t>
  </si>
  <si>
    <t>Postrek asfaltový spojovací bez posypu kamenivom z asfaltu cestného v množstve od 0,50 do 0,70 kg/m2</t>
  </si>
  <si>
    <t>409684936</t>
  </si>
  <si>
    <t>2*67,20 " prechodové oblasti</t>
  </si>
  <si>
    <t>2*14,00 " parkovisko</t>
  </si>
  <si>
    <t>77</t>
  </si>
  <si>
    <t>576131312</t>
  </si>
  <si>
    <t>-684139971</t>
  </si>
  <si>
    <t>67,20 " prechodové oblasti</t>
  </si>
  <si>
    <t>78</t>
  </si>
  <si>
    <t>577144351</t>
  </si>
  <si>
    <t>Asfaltový betón vrstva obrusná alebo ložná AC 16 v pruhu š. do 3 m z modifik. asfaltu tr. I, po zhutnení hr. 50 mm</t>
  </si>
  <si>
    <t>-487558347</t>
  </si>
  <si>
    <t>5.30</t>
  </si>
  <si>
    <t>Komunikácie - chodníky a ostatné konštrukcie</t>
  </si>
  <si>
    <t>79</t>
  </si>
  <si>
    <t>577124211</t>
  </si>
  <si>
    <t>Asfaltový betón vrstva obrusná AC 11 O v pruhu š. do 3 m z nemodifik. asfaltu tr. I, po zhutnení hr. 35 mm</t>
  </si>
  <si>
    <t>298931401</t>
  </si>
  <si>
    <t>80</t>
  </si>
  <si>
    <t>917461112</t>
  </si>
  <si>
    <t>Osadenie chodník. obrubníka kamenného stojatého do lôžka z betónu prostého C 16/20 s bočnou oporou</t>
  </si>
  <si>
    <t>1679623942</t>
  </si>
  <si>
    <t>2*4 " pôvodné očistené obrubníky</t>
  </si>
  <si>
    <t>81</t>
  </si>
  <si>
    <t>917862112</t>
  </si>
  <si>
    <t>Osadenie chodník. obrubníka betónového stojatého do lôžka z betónu prosteho tr. C 16/20 s bočnou oporou</t>
  </si>
  <si>
    <t>523456155</t>
  </si>
  <si>
    <t>2*2,0+1,0 " okolo spevnenia za rímsou</t>
  </si>
  <si>
    <t>82</t>
  </si>
  <si>
    <t>592170002133</t>
  </si>
  <si>
    <t>Obrubník  cestný, lxšxv 1000x100x200 mm</t>
  </si>
  <si>
    <t>-769776708</t>
  </si>
  <si>
    <t>83</t>
  </si>
  <si>
    <t>592170002233</t>
  </si>
  <si>
    <t>Obrubník cestný, lxšxv 1000x150x250 mm, skosenie</t>
  </si>
  <si>
    <t>-1929987693</t>
  </si>
  <si>
    <t>6.05</t>
  </si>
  <si>
    <t>Úpravy povrchov - nátery</t>
  </si>
  <si>
    <t>84</t>
  </si>
  <si>
    <t>622661328</t>
  </si>
  <si>
    <t>Náter betónu mosta - zjednocujúci</t>
  </si>
  <si>
    <t>-1318029246</t>
  </si>
  <si>
    <t>194,00 " podhľad</t>
  </si>
  <si>
    <t>48,40 " zvislé plochy</t>
  </si>
  <si>
    <t>85</t>
  </si>
  <si>
    <t>632663104</t>
  </si>
  <si>
    <t>Náter betónovej podlahy pre chodníky mostov - ochranný proti rozmrazovacím soliam</t>
  </si>
  <si>
    <t>1008604653</t>
  </si>
  <si>
    <t>(2,67+22+0,62)*(0,18+0,50) " na rímse š. 1720 mm</t>
  </si>
  <si>
    <t>(1,21+22+8,1)*(0,15+0,80) " na rímse š. 800 mm</t>
  </si>
  <si>
    <t>6.10</t>
  </si>
  <si>
    <t>Sanačné práce - úpravy povrchov</t>
  </si>
  <si>
    <t>86</t>
  </si>
  <si>
    <t>627471132</t>
  </si>
  <si>
    <t>Reprofilácia podhľadov sanačnou maltou, 1 vrstva hr.20 mm</t>
  </si>
  <si>
    <t>-1754803492</t>
  </si>
  <si>
    <t>10,00*19,40*0,5 " 50% celkovej plochy</t>
  </si>
  <si>
    <t>87</t>
  </si>
  <si>
    <t>627471134</t>
  </si>
  <si>
    <t>Reprofilácia podhľadov sanačnou maltou, 2 vrstvy hr.50 mm</t>
  </si>
  <si>
    <t>-1911953549</t>
  </si>
  <si>
    <t>88</t>
  </si>
  <si>
    <t>627471152</t>
  </si>
  <si>
    <t>Reprofilácia stien sanačnou maltou, 1 vrstva hr.20 mm</t>
  </si>
  <si>
    <t>-70296467</t>
  </si>
  <si>
    <t>2*1,10*22,00*0,5 " 50% celkovej plochy</t>
  </si>
  <si>
    <t>89</t>
  </si>
  <si>
    <t>627471154</t>
  </si>
  <si>
    <t>Reprofilácia stien sanačnou maltou, 2 vrstvy hr.50 mm</t>
  </si>
  <si>
    <t>1731836695</t>
  </si>
  <si>
    <t>90</t>
  </si>
  <si>
    <t>627471332</t>
  </si>
  <si>
    <t>Vyrovnanie vodorovných plôch stierkou zo sanačnej malty, 1 vrstva hr.4 mm</t>
  </si>
  <si>
    <t>-795718643</t>
  </si>
  <si>
    <t>91</t>
  </si>
  <si>
    <t>627471352</t>
  </si>
  <si>
    <t>Vyrovnanie zvisých plôch stierkou zo sanačnej malty, 1 vrstva hr.4 mm</t>
  </si>
  <si>
    <t>552019749</t>
  </si>
  <si>
    <t>92</t>
  </si>
  <si>
    <t>627471431</t>
  </si>
  <si>
    <t>Ochrana výstuže podhľadu zo sanačnej malty, 1 vrstva hr.1 mm</t>
  </si>
  <si>
    <t>280548346</t>
  </si>
  <si>
    <t>194,00*0,4 " 40% celkovej plochy</t>
  </si>
  <si>
    <t>93</t>
  </si>
  <si>
    <t>627471451</t>
  </si>
  <si>
    <t>Ochrana výstuže stien zo sanačnej malty, 1 vrstva hr.1 mm</t>
  </si>
  <si>
    <t>-337413046</t>
  </si>
  <si>
    <t>48,40*0,4 " 40% celkovej plochy</t>
  </si>
  <si>
    <t>9.01</t>
  </si>
  <si>
    <t>Sanačné práce - čistenie, príprava povrchov</t>
  </si>
  <si>
    <t>94</t>
  </si>
  <si>
    <t>938902031</t>
  </si>
  <si>
    <t>Otryskanie degradovaného betónu vodou do 20 mm</t>
  </si>
  <si>
    <t>1911109782</t>
  </si>
  <si>
    <t>48,40*0,5 " zvislé plochy 50%</t>
  </si>
  <si>
    <t>194,00*0,5 " podhľad 50%</t>
  </si>
  <si>
    <t>95</t>
  </si>
  <si>
    <t>938902032</t>
  </si>
  <si>
    <t>Otryskanie degradovaného betónu vodou do 50 mm</t>
  </si>
  <si>
    <t>-1126258918</t>
  </si>
  <si>
    <t>96</t>
  </si>
  <si>
    <t>938902051</t>
  </si>
  <si>
    <t>Očistenie povrchu betónových konštrukcií otryskaním - pod izoláciu</t>
  </si>
  <si>
    <t>324999673</t>
  </si>
  <si>
    <t>230 " úprava povrchu spriahujúcej dosky</t>
  </si>
  <si>
    <t>97</t>
  </si>
  <si>
    <t>938902311</t>
  </si>
  <si>
    <t>Čistenie betónového podkladu vysokotlakovým vodným lúčom do hrúbky 5 mm - stropov</t>
  </si>
  <si>
    <t>1799731023</t>
  </si>
  <si>
    <t>194,00 " nosná konštrukcia - podhľad</t>
  </si>
  <si>
    <t>98</t>
  </si>
  <si>
    <t>938902312</t>
  </si>
  <si>
    <t>Čistenie betónového podkladu vysokotlakovým vodným lúčom do hrúbky 5 mm - stien</t>
  </si>
  <si>
    <t>1131795226</t>
  </si>
  <si>
    <t>2*20,00 " obnažená spodná stavba</t>
  </si>
  <si>
    <t>48,40 " zvislá plocha nosnej konštrukcie</t>
  </si>
  <si>
    <t>99</t>
  </si>
  <si>
    <t>938902313</t>
  </si>
  <si>
    <t>Čistenie betónového podkladu vysokotlakovým vodným lúčom do hrúbky 5 mm - podláh</t>
  </si>
  <si>
    <t>507528051</t>
  </si>
  <si>
    <t>3*0,8*23,5 " steny a dno žľabu pod mostom</t>
  </si>
  <si>
    <t>9.05</t>
  </si>
  <si>
    <t>Dilatačné zariadenie a škáry</t>
  </si>
  <si>
    <t>100</t>
  </si>
  <si>
    <t>919726173</t>
  </si>
  <si>
    <t>Rezanie priečnych alebo pozdĺžnych dilatačných škár živič. plôch pre vytvor. komôrky pre zálievku, š. 10 mm, hĺ. 25 mm</t>
  </si>
  <si>
    <t>177909132</t>
  </si>
  <si>
    <t>22,20 " vozovka na moste</t>
  </si>
  <si>
    <t>2*4,20 " vozovka v prechodových oblastiach</t>
  </si>
  <si>
    <t>101</t>
  </si>
  <si>
    <t>919726543</t>
  </si>
  <si>
    <t>Tesnenie dilatačných škár zálievkou pre komôrku bez tesniaceho profilu š. 10 mm hl. 25 mm</t>
  </si>
  <si>
    <t>32630318</t>
  </si>
  <si>
    <t>102</t>
  </si>
  <si>
    <t>919726532</t>
  </si>
  <si>
    <t>Tesnenie dilatačných škár zálievkou vrátane adhézneho náteru s tesniacim profilom š. 20 mm hl. 40 mm</t>
  </si>
  <si>
    <t>962759774</t>
  </si>
  <si>
    <t>2*22,2 " vozovka - rímsa; most -vrchná vrstva</t>
  </si>
  <si>
    <t>0,62+2,67+2,0+8,1+1,21" vozovka - rímsa/obrubník; prechodové oblasti -vrchná vrstva</t>
  </si>
  <si>
    <t>9,00 " vozovka - obrubník; parkovisko -vrchná vrstva</t>
  </si>
  <si>
    <t>103</t>
  </si>
  <si>
    <t>919726564</t>
  </si>
  <si>
    <t>Tesnenie dilatačných škár zálievkou vrátane adhézneho náteru bez tesniaceho profilu š. 20 mm hl. 40 mm</t>
  </si>
  <si>
    <t>-428111273</t>
  </si>
  <si>
    <t>2*22,2 " vozovka - rímsa; most -spodná vrstva</t>
  </si>
  <si>
    <t>0,62+2,67+2,0+8,1+1,21" vozovka - rímsa/obrubník; prechodové oblasti -spodná vrstva</t>
  </si>
  <si>
    <t>9,00 " vozovka - obrubník; parkovisko -spodná vrstva</t>
  </si>
  <si>
    <t>104</t>
  </si>
  <si>
    <t>931941135</t>
  </si>
  <si>
    <t>Osadenie dilatačného mostného záveru povrchového - posun do 100 mm</t>
  </si>
  <si>
    <t>-1071651661</t>
  </si>
  <si>
    <t>2*12 " vozovka -šikmé ukončenie</t>
  </si>
  <si>
    <t>2*(1,8+3,2) " rímsy - šikmé ukončenie</t>
  </si>
  <si>
    <t>105</t>
  </si>
  <si>
    <t>111630001355</t>
  </si>
  <si>
    <t>Povrchový mostný záver podľa projektu, vrátane prekrytia na rímsach</t>
  </si>
  <si>
    <t>-1612582355</t>
  </si>
  <si>
    <t>9.20</t>
  </si>
  <si>
    <t>Búranie konštrukcií</t>
  </si>
  <si>
    <t>106</t>
  </si>
  <si>
    <t>961043111</t>
  </si>
  <si>
    <t>Búranie základov alebo vybúranie otvorov plochy nad 4 m2 z betónu prostého alebo preloženého kameňom,  -2,20000t</t>
  </si>
  <si>
    <t>-541408448</t>
  </si>
  <si>
    <t>0,8*0,05*23,5 " úprava žľabu pod mostom</t>
  </si>
  <si>
    <t>107</t>
  </si>
  <si>
    <t>961051111</t>
  </si>
  <si>
    <t>Búranie mostných základov, muriva a pilierov alebo nosných konštrukcií zo železobetónu,  -2,40000t</t>
  </si>
  <si>
    <t>-130275720</t>
  </si>
  <si>
    <t>15,60 "priečnik</t>
  </si>
  <si>
    <t>11,60+3,5 " záverná stienka a krídla</t>
  </si>
  <si>
    <t>13,20+8,80 " rímsy (chodník na moste)</t>
  </si>
  <si>
    <t>108</t>
  </si>
  <si>
    <t>966005211</t>
  </si>
  <si>
    <t>Rozobranie cestného zábradlia so stĺpikmi osadenými do ríms alebo krycích dosiek,  -0,02500t</t>
  </si>
  <si>
    <t>-1560977121</t>
  </si>
  <si>
    <t>34,40+26,80 " vľavo + vpravo</t>
  </si>
  <si>
    <t>109</t>
  </si>
  <si>
    <t>966006211</t>
  </si>
  <si>
    <t>Odstránenie (demontáž) zvislej dopravnej značky zo stĺpov, stĺpikov alebo konzol,  -0,00400t</t>
  </si>
  <si>
    <t>-1303504240</t>
  </si>
  <si>
    <t>110</t>
  </si>
  <si>
    <t>967043121</t>
  </si>
  <si>
    <t>Odsekanie vrstvy vyrovnávacieho betónu na nosnej konštrukcii mostov hr. do 300 mm,  -0,50600t</t>
  </si>
  <si>
    <t>84403147</t>
  </si>
  <si>
    <t>111</t>
  </si>
  <si>
    <t>974049133</t>
  </si>
  <si>
    <t>Vysekanie rýh v betónových stenách do hĺbky 50 mm a š. do 100 mm,  -0,01100t</t>
  </si>
  <si>
    <t>1596608306</t>
  </si>
  <si>
    <t>14,20 " pre osadenie žľabu na úložnom prahu</t>
  </si>
  <si>
    <t>112</t>
  </si>
  <si>
    <t>978071251</t>
  </si>
  <si>
    <t>Odsekanie omietky a odstránenie izolácie lepenkovej vodorovnej,  -0,07300t</t>
  </si>
  <si>
    <t>-61721607</t>
  </si>
  <si>
    <t>113</t>
  </si>
  <si>
    <t>979082113</t>
  </si>
  <si>
    <t>-152198642</t>
  </si>
  <si>
    <t>114</t>
  </si>
  <si>
    <t>979082119</t>
  </si>
  <si>
    <t>Príplatok k cene za každých ďalších i začatých 1000 m nad 1000 m pre vodorovnú dopravu sutiny - do 10 km</t>
  </si>
  <si>
    <t>-1596983389</t>
  </si>
  <si>
    <t>251,836*9 'Přepočítané koeficientom množstva</t>
  </si>
  <si>
    <t>115</t>
  </si>
  <si>
    <t>979087112</t>
  </si>
  <si>
    <t>1921094145</t>
  </si>
  <si>
    <t>116</t>
  </si>
  <si>
    <t>979089012</t>
  </si>
  <si>
    <t>-1191258363</t>
  </si>
  <si>
    <t>106,260+0,156 " vyrovnávací betón+ryha</t>
  </si>
  <si>
    <t>126,480 " žb - rímsy, krídla, stienky</t>
  </si>
  <si>
    <t>2,068 " žľab pod mostom</t>
  </si>
  <si>
    <t>117</t>
  </si>
  <si>
    <t>979089312</t>
  </si>
  <si>
    <t>Poplatok za skladovanie - kovy (meď, bronz, mosadz atď.) (17 04 ), ostatné</t>
  </si>
  <si>
    <t>-1163153422</t>
  </si>
  <si>
    <t>1,53+0,012 " zábradlie + značky</t>
  </si>
  <si>
    <t>118</t>
  </si>
  <si>
    <t>979089612</t>
  </si>
  <si>
    <t>Poplatok za skladovanie - iné odpady zo stavieb a demolácií (17 09), ostatné</t>
  </si>
  <si>
    <t>1672638917</t>
  </si>
  <si>
    <t>15,330 " izolácia s omietkou</t>
  </si>
  <si>
    <t>9.30</t>
  </si>
  <si>
    <t>Bezpečnostné zariadenia</t>
  </si>
  <si>
    <t>119</t>
  </si>
  <si>
    <t>911332111</t>
  </si>
  <si>
    <t>Osadenie a montáž zvodidla oceľového so zabaranením stĺpikov pri vz. 2m</t>
  </si>
  <si>
    <t>-2075147178</t>
  </si>
  <si>
    <t>24,2+7,8 " vrátane výškových nábehov - dlhý + krátky</t>
  </si>
  <si>
    <t>120</t>
  </si>
  <si>
    <t>553550000400</t>
  </si>
  <si>
    <t>Zvodidlo cestné Kremsbarrier KB 1 RH1 C, úroveň zachytenia H1, komplet</t>
  </si>
  <si>
    <t>-535846543</t>
  </si>
  <si>
    <t>121</t>
  </si>
  <si>
    <t>911339211</t>
  </si>
  <si>
    <t>Príplatok za ukončenie zvodidla so zapustením pásnice pod úroveň krajnice, príp. deliaceho pása</t>
  </si>
  <si>
    <t>500587237</t>
  </si>
  <si>
    <t>122</t>
  </si>
  <si>
    <t>911334125</t>
  </si>
  <si>
    <t>Zvodidlo oceľové zábradlové - úroveň zachytenia H2 kotvené do rímsy s výplňou zo zvislých tyčí, vrátane podliatia oceľovej platne plastmaltou</t>
  </si>
  <si>
    <t>-373817101</t>
  </si>
  <si>
    <t>123</t>
  </si>
  <si>
    <t>911334411</t>
  </si>
  <si>
    <t>Ukončenie oceľového zábradlové madla</t>
  </si>
  <si>
    <t>-1167808112</t>
  </si>
  <si>
    <t>124</t>
  </si>
  <si>
    <t>911334514</t>
  </si>
  <si>
    <t>Dilatácie zábradlové výplne zo zvislých tyčí s elektricky neizolovaným stykom</t>
  </si>
  <si>
    <t>646752428</t>
  </si>
  <si>
    <t>125</t>
  </si>
  <si>
    <t>911334524</t>
  </si>
  <si>
    <t>Dilatácie madiel s elektricky neizolovaným stykom v rozmedzí 80 mm</t>
  </si>
  <si>
    <t>1934929841</t>
  </si>
  <si>
    <t>126</t>
  </si>
  <si>
    <t>911333118</t>
  </si>
  <si>
    <t>Osadenie ochranného zariadenia na mostoch zábradlie oceľové s výplňou, vrátane vŕtania a chemického kotvenia</t>
  </si>
  <si>
    <t>-852861767</t>
  </si>
  <si>
    <t>127</t>
  </si>
  <si>
    <t>553550001325</t>
  </si>
  <si>
    <t>Zábradlie, komplet podľa projektu, vrátane povrchovej úpravy a kotvenia</t>
  </si>
  <si>
    <t>952838462</t>
  </si>
  <si>
    <t>9.40</t>
  </si>
  <si>
    <t>Odvodnenie mosta</t>
  </si>
  <si>
    <t>128</t>
  </si>
  <si>
    <t>451478011</t>
  </si>
  <si>
    <t xml:space="preserve">Podkladová vrstva plastbetónová drenážna na moste </t>
  </si>
  <si>
    <t>-1313898741</t>
  </si>
  <si>
    <t>(2*(10,3+10,9)+9,4)*0,1*0,05 " drenážny kanálik</t>
  </si>
  <si>
    <t>4*0,44*0,44*0,02 " kapsy pre odvodňovač</t>
  </si>
  <si>
    <t>129</t>
  </si>
  <si>
    <t>936941221</t>
  </si>
  <si>
    <t>Osadenie nerezového odvodňovača mostovky do plastbetónu</t>
  </si>
  <si>
    <t>-1411656152</t>
  </si>
  <si>
    <t>130</t>
  </si>
  <si>
    <t>552410006200</t>
  </si>
  <si>
    <t>Antikoro trubička na odvodnenie izolácie, zvislá, DN 50, dĺ. 1500 mm</t>
  </si>
  <si>
    <t>-498039127</t>
  </si>
  <si>
    <t>131</t>
  </si>
  <si>
    <t>936941231</t>
  </si>
  <si>
    <t>Chránička odvodňovača D 63 mm</t>
  </si>
  <si>
    <t>-14492002</t>
  </si>
  <si>
    <t>4*1,50 " osadená do vrtu</t>
  </si>
  <si>
    <t>132</t>
  </si>
  <si>
    <t>972056006</t>
  </si>
  <si>
    <t>Jadrové vrty diamantovými korunkami do D 70 mm do stropov - železobetónových -0,00009t</t>
  </si>
  <si>
    <t>-694102243</t>
  </si>
  <si>
    <t>4*110 " cez dobetonávku medzi prefabrikátmi pre odvodňovač izolácie</t>
  </si>
  <si>
    <t>9.50</t>
  </si>
  <si>
    <t>Úpravy pod mostom</t>
  </si>
  <si>
    <t>133</t>
  </si>
  <si>
    <t>175101101</t>
  </si>
  <si>
    <t>Obsyp potrubia sypaninou z vhodných hornín 1 až 4 bez prehodenia sypaniny</t>
  </si>
  <si>
    <t>293498004</t>
  </si>
  <si>
    <t>0,8*0,45*23,5 " drenážne potrubie v žľabe pod mostom</t>
  </si>
  <si>
    <t>134</t>
  </si>
  <si>
    <t>583410003100</t>
  </si>
  <si>
    <t>Kamenivo drvené hrubé frakcia 16-63 mm, STN EN 13242 + A1, STN EN 13450</t>
  </si>
  <si>
    <t>-643774307</t>
  </si>
  <si>
    <t>8,46*2 'Přepočítané koeficientom množstva</t>
  </si>
  <si>
    <t>135</t>
  </si>
  <si>
    <t>212752212</t>
  </si>
  <si>
    <t>Montáž trativodu z drenážnych rúr PVC, tunelového tvaru DN 150 mm, SN8, v otvorenom výkope</t>
  </si>
  <si>
    <t>1321710506</t>
  </si>
  <si>
    <t>136</t>
  </si>
  <si>
    <t>286120012322</t>
  </si>
  <si>
    <t>Rúra plnostenná drenážna, typ RAUDRIL RAIL PVC DN 160, SN 8, výsek perforácie 220°</t>
  </si>
  <si>
    <t>440872543</t>
  </si>
  <si>
    <t>23,5*1,2 'Přepočítané koeficientom množstva</t>
  </si>
  <si>
    <t>137</t>
  </si>
  <si>
    <t>216311116</t>
  </si>
  <si>
    <t xml:space="preserve">Vrstva z prostého vodostavebného betónu C 30/37 na základovej škáre </t>
  </si>
  <si>
    <t>1977644314</t>
  </si>
  <si>
    <t>0,8*0,18*23,5 " lôžko v žľabe pod mostom</t>
  </si>
  <si>
    <t>9.70</t>
  </si>
  <si>
    <t>Vodorovné trvalé značenie</t>
  </si>
  <si>
    <t>138</t>
  </si>
  <si>
    <t>915711212</t>
  </si>
  <si>
    <t>Vodorovné dopravné značenie striekané farbou deliacich čiar súvislých šírky 125 mm biela retroreflexná</t>
  </si>
  <si>
    <t>-170718112</t>
  </si>
  <si>
    <t>62+28 "V1a - obnova na moste</t>
  </si>
  <si>
    <t>166 " V10b - parkovisko</t>
  </si>
  <si>
    <t>139</t>
  </si>
  <si>
    <t>915711412</t>
  </si>
  <si>
    <t>Vodorovné dopravné značenie striekané farbou vodiacich čiar súvislých šírky 250 mm biela retroreflexná</t>
  </si>
  <si>
    <t>-2025375771</t>
  </si>
  <si>
    <t>58+26+112 "V4 - obnova na moste</t>
  </si>
  <si>
    <t>115+91 " V4 - parkovisko</t>
  </si>
  <si>
    <t>140</t>
  </si>
  <si>
    <t>915721212</t>
  </si>
  <si>
    <t>Vodorovné dopravné značenie striekané farbou prechodov pre chodcov, šípky, symboly a pod., biela retroreflexná</t>
  </si>
  <si>
    <t>-28273769</t>
  </si>
  <si>
    <t>3 " V6a - parkovisko</t>
  </si>
  <si>
    <t>141</t>
  </si>
  <si>
    <t>915791111</t>
  </si>
  <si>
    <t>Predznačenie pre značenie striekané farbou z náterových hmôt deliace čiary, vodiace prúžky</t>
  </si>
  <si>
    <t>1746556768</t>
  </si>
  <si>
    <t>90+196 " obnova na moste</t>
  </si>
  <si>
    <t>166+206 " parkovisko</t>
  </si>
  <si>
    <t>142</t>
  </si>
  <si>
    <t>915791112</t>
  </si>
  <si>
    <t>Predznačenie pre vodorovné značenie striekané farbou alebo vykonávané z náterových hmôt</t>
  </si>
  <si>
    <t>10036656</t>
  </si>
  <si>
    <t>3 " parkovislo</t>
  </si>
  <si>
    <t>9.80</t>
  </si>
  <si>
    <t>Zvislé trvalé značenie</t>
  </si>
  <si>
    <t>143</t>
  </si>
  <si>
    <t>914001111</t>
  </si>
  <si>
    <t>Osadenie a montáž cestnej zvislej dopravnej značky na stĺpik, stĺp, konzolu alebo objekt</t>
  </si>
  <si>
    <t>-1717700796</t>
  </si>
  <si>
    <t>3 " most</t>
  </si>
  <si>
    <t>7 " parkovisko</t>
  </si>
  <si>
    <t>144</t>
  </si>
  <si>
    <t>404410040800</t>
  </si>
  <si>
    <t>Značka upravujúca prednosť P1 (Daj prednosť v jazde!), rozmer 900 mm, fólia RA2*(R3A,R3B), pozinkovaná</t>
  </si>
  <si>
    <t>1816624877</t>
  </si>
  <si>
    <t>145</t>
  </si>
  <si>
    <t>404410058000</t>
  </si>
  <si>
    <t>Zákazová značka B2 (Zákaz vjazdu všetkých vozidiel), rozmer 700 mm, fólia RA2, pozinkovaná</t>
  </si>
  <si>
    <t>397044759</t>
  </si>
  <si>
    <t>146</t>
  </si>
  <si>
    <t>404410069100</t>
  </si>
  <si>
    <t>Zákazová značka B34 (Zákaz zastavenia), rozmer 700 mm, fólia RA2, pozinkovaná</t>
  </si>
  <si>
    <t>309975081</t>
  </si>
  <si>
    <t>147</t>
  </si>
  <si>
    <t>404410122500</t>
  </si>
  <si>
    <t>Informatívna prevádzková značka IP3b (Jednosmerná premávka), rozmer 750x750 mm, fólia RA2, pozinkovaná</t>
  </si>
  <si>
    <t>1484567618</t>
  </si>
  <si>
    <t>148</t>
  </si>
  <si>
    <t>404410123100</t>
  </si>
  <si>
    <t>Informatívna prevádzková značka IP6 (Priechod pre chodcov), rozmer 750x750 mm, fólia RA2, pozinkovaná</t>
  </si>
  <si>
    <t>-306033664</t>
  </si>
  <si>
    <t>149</t>
  </si>
  <si>
    <t>404410124900</t>
  </si>
  <si>
    <t>Informatívna prevádzková značka IP13b (Parkovisko – parkovacie miesta so šikmým státím), rozmer 750x1000 mm, fólia RA2, pozinkovaná</t>
  </si>
  <si>
    <t>524341112</t>
  </si>
  <si>
    <t>150</t>
  </si>
  <si>
    <t>404450004800</t>
  </si>
  <si>
    <t>Zariadenie dopravné Z3b (Vodiaca tabuľa), rozmer 750x750 mm, Zn plech so zahnutým lisovaným okrajom I. trieda, EG, 7 rokov</t>
  </si>
  <si>
    <t>-194001335</t>
  </si>
  <si>
    <t>151</t>
  </si>
  <si>
    <t>404490008422</t>
  </si>
  <si>
    <t>Stĺpik Zn, d 60 mm pre dopravné značky</t>
  </si>
  <si>
    <t>911221973</t>
  </si>
  <si>
    <t>PSV</t>
  </si>
  <si>
    <t>Práce a dodávky PSV</t>
  </si>
  <si>
    <t>711.1</t>
  </si>
  <si>
    <t>Izolácie proti vode a vlhkosti</t>
  </si>
  <si>
    <t>152</t>
  </si>
  <si>
    <t>711112001</t>
  </si>
  <si>
    <t>Zhotovenie  izolácie proti zemnej vlhkosti zvislá penetračným náterom za studena</t>
  </si>
  <si>
    <t>-1827931561</t>
  </si>
  <si>
    <t>153</t>
  </si>
  <si>
    <t>246170000933</t>
  </si>
  <si>
    <t>Lak asfaltový penetračný</t>
  </si>
  <si>
    <t>2093808381</t>
  </si>
  <si>
    <t>58*0,35 'Přepočítané koeficientom množstva</t>
  </si>
  <si>
    <t>154</t>
  </si>
  <si>
    <t>711112002</t>
  </si>
  <si>
    <t>Zhotovenie  izolácie proti zemnej vlhkosti zvislá asfaltovým lakom za studena</t>
  </si>
  <si>
    <t>-232913511</t>
  </si>
  <si>
    <t>155</t>
  </si>
  <si>
    <t>246170000433</t>
  </si>
  <si>
    <t>Lak asfaltový</t>
  </si>
  <si>
    <t>1342876921</t>
  </si>
  <si>
    <t>116*0,85 'Přepočítané koeficientom množstva</t>
  </si>
  <si>
    <t>156</t>
  </si>
  <si>
    <t>711132107</t>
  </si>
  <si>
    <t>Zhotovenie izolácie proti zemnej vlhkosti nopovou fóloiu položenou voľne na ploche zvislej</t>
  </si>
  <si>
    <t>-418003576</t>
  </si>
  <si>
    <t>157</t>
  </si>
  <si>
    <t>283230002033</t>
  </si>
  <si>
    <t>Profilovaná fólia z HDPE, výška nopov 4 mm, s nakašírovanou geotextíliou z PP, pre spodnú stavbu</t>
  </si>
  <si>
    <t>-972913466</t>
  </si>
  <si>
    <t>58*1,2 'Přepočítané koeficientom množstva</t>
  </si>
  <si>
    <t>711.2</t>
  </si>
  <si>
    <t>Izolácia mostovky</t>
  </si>
  <si>
    <t>158</t>
  </si>
  <si>
    <t>711311111</t>
  </si>
  <si>
    <t>Zhotovenie izolácie kotviaco - impregnačného náteru z epoxidovej živice s posypom kremičitým pieskom cestných mostoviek</t>
  </si>
  <si>
    <t>455821390</t>
  </si>
  <si>
    <t>230 " spotreba náteru 0,5 kg/m2</t>
  </si>
  <si>
    <t>159</t>
  </si>
  <si>
    <t>711311121</t>
  </si>
  <si>
    <t>Zhotovenie izolácie uzatváracieho náteru z epoxidovej živice cestných mostoviek</t>
  </si>
  <si>
    <t>1735167888</t>
  </si>
  <si>
    <t>160</t>
  </si>
  <si>
    <t>245610001500</t>
  </si>
  <si>
    <t>Náter kotviaco impregnačný a uzatvárací na báze epoxidových živíc</t>
  </si>
  <si>
    <t>-1004773270</t>
  </si>
  <si>
    <t>161</t>
  </si>
  <si>
    <t>711341111</t>
  </si>
  <si>
    <t>Zhotovenie izolácie NAIP pritavením cestných mostoviek</t>
  </si>
  <si>
    <t>1324279679</t>
  </si>
  <si>
    <t>230 " mostovka</t>
  </si>
  <si>
    <t>23*(0,90+1,9) " ochrana pod rímsami</t>
  </si>
  <si>
    <t>162</t>
  </si>
  <si>
    <t>628340000100</t>
  </si>
  <si>
    <t>Pás asfaltový nataviťeľný - pre mosty a inžinierske stavby</t>
  </si>
  <si>
    <t>-1961858982</t>
  </si>
  <si>
    <t>294,4*1,15 'Přepočítané koeficientom množstva</t>
  </si>
  <si>
    <t>VRN</t>
  </si>
  <si>
    <t>Vedľajšie rozpočtové náklady</t>
  </si>
  <si>
    <t>VRN.03</t>
  </si>
  <si>
    <t>Geodetické práce</t>
  </si>
  <si>
    <t>163</t>
  </si>
  <si>
    <t>000300013</t>
  </si>
  <si>
    <t>Geodetické práce - vykonávané pred výstavbou určenie priebehu nadzemného alebo podzemného existujúceho aj plánovaného vedenia</t>
  </si>
  <si>
    <t>kpl</t>
  </si>
  <si>
    <t>1024</t>
  </si>
  <si>
    <t>430797565</t>
  </si>
  <si>
    <t>164</t>
  </si>
  <si>
    <t>000300021</t>
  </si>
  <si>
    <t>Geodetické práce - vykonávané v priebehu výstavby výškové merania</t>
  </si>
  <si>
    <t>-192865745</t>
  </si>
  <si>
    <t>165</t>
  </si>
  <si>
    <t>000300031</t>
  </si>
  <si>
    <t>Geodetické práce - vykonávané po výstavbe zameranie skutočného vyhotovenia stavby</t>
  </si>
  <si>
    <t>-1572132072</t>
  </si>
  <si>
    <t>VRN.04</t>
  </si>
  <si>
    <t>Projektové práce</t>
  </si>
  <si>
    <t>166</t>
  </si>
  <si>
    <t>000400121</t>
  </si>
  <si>
    <t>Projektové práce - náklady na vypracovanie dokumentácie na vykonanie prác</t>
  </si>
  <si>
    <t>-2131078118</t>
  </si>
  <si>
    <t>167</t>
  </si>
  <si>
    <t>000400122</t>
  </si>
  <si>
    <t>Projektové práce - náklady na dokumentáciu skutočného zhotovenia stavby</t>
  </si>
  <si>
    <t>-610198640</t>
  </si>
  <si>
    <t>VRN.06</t>
  </si>
  <si>
    <t>Zariadenie staveniska</t>
  </si>
  <si>
    <t>168</t>
  </si>
  <si>
    <t>000600121</t>
  </si>
  <si>
    <t>Zariadenie staveniska - zriadenie, vrátane oplotenia</t>
  </si>
  <si>
    <t>793124702</t>
  </si>
  <si>
    <t>169</t>
  </si>
  <si>
    <t>000600122</t>
  </si>
  <si>
    <t>Zariadenie staveniska - prevádzka</t>
  </si>
  <si>
    <t>mes</t>
  </si>
  <si>
    <t>-1104860556</t>
  </si>
  <si>
    <t>170</t>
  </si>
  <si>
    <t>000600123</t>
  </si>
  <si>
    <t>Zariadenie staveniska - odstránenie</t>
  </si>
  <si>
    <t>1716373148</t>
  </si>
  <si>
    <t>VRN.60</t>
  </si>
  <si>
    <t>Dočasné dopravné značenie</t>
  </si>
  <si>
    <t>171</t>
  </si>
  <si>
    <t>000600224</t>
  </si>
  <si>
    <t>Dočasné dopravné značenie po stavenisku - zriadenie, prevádzka, odstránenie - komplet podľa projektu</t>
  </si>
  <si>
    <t>-2131152518</t>
  </si>
  <si>
    <t>601-00 - Preložka verejného osvetlenia</t>
  </si>
  <si>
    <t>Privel, spol.s.r.o</t>
  </si>
  <si>
    <t>M - Práce a dodávky M</t>
  </si>
  <si>
    <t xml:space="preserve">    21-M - Elektromontáže</t>
  </si>
  <si>
    <t xml:space="preserve">    46-M - Zemné práce vykonávané pri externých montážnych prácach</t>
  </si>
  <si>
    <t>OST - Ostatné</t>
  </si>
  <si>
    <t>Práce a dodávky M</t>
  </si>
  <si>
    <t>21-M</t>
  </si>
  <si>
    <t>Elektromontáže</t>
  </si>
  <si>
    <t>21010010D</t>
  </si>
  <si>
    <t>Ukončenie Cu a Al drôtov a lán  - odpojenie od svorkovnice</t>
  </si>
  <si>
    <t>1026249548</t>
  </si>
  <si>
    <t>21010010M</t>
  </si>
  <si>
    <t>Ukončenie Cu a Al drôtov a lán  - pripojenie na svorkovnicu</t>
  </si>
  <si>
    <t>-475633026</t>
  </si>
  <si>
    <t>210101435</t>
  </si>
  <si>
    <t>Montáž - Chránička korugovaná priemer 80 mm</t>
  </si>
  <si>
    <t>1940192173</t>
  </si>
  <si>
    <t>286130073755</t>
  </si>
  <si>
    <t>Chránička korugovaná priemer 80 mm</t>
  </si>
  <si>
    <t>-1863602978</t>
  </si>
  <si>
    <t>210220025</t>
  </si>
  <si>
    <t>Montáž - Uzemňovacie vedenie FeZn priemer 12mm</t>
  </si>
  <si>
    <t>1274927116</t>
  </si>
  <si>
    <t>354410054855</t>
  </si>
  <si>
    <t>Guľatina FeZn, d 12 mm</t>
  </si>
  <si>
    <t>407841721</t>
  </si>
  <si>
    <t>21090214D</t>
  </si>
  <si>
    <t>Demontáž - Kábel hliníkový silový AYKY 4x35</t>
  </si>
  <si>
    <t>1435573300</t>
  </si>
  <si>
    <t>21090214M</t>
  </si>
  <si>
    <t>Montáž - Kábel hliníkový silový AYKY 4x35</t>
  </si>
  <si>
    <t>-1187123677</t>
  </si>
  <si>
    <t>341110030600</t>
  </si>
  <si>
    <t>Kábel hliníkový AYKY 4x35 mm2</t>
  </si>
  <si>
    <t>-133252847</t>
  </si>
  <si>
    <t>46-M</t>
  </si>
  <si>
    <t>Zemné práce vykonávané pri externých montážnych prácach</t>
  </si>
  <si>
    <t>460200163</t>
  </si>
  <si>
    <t>Hĺbenie káblovej ryhy ručne 35 cm širokej a 80 cm hlbokej, v zemine triedy 3</t>
  </si>
  <si>
    <t>1719475105</t>
  </si>
  <si>
    <t>460560163</t>
  </si>
  <si>
    <t>Ručný zásyp nezap. káblovej ryhy bez zhutn. zeminy, 35 cm širokej, 80 cm hlbokej v zemine tr. 3</t>
  </si>
  <si>
    <t>10978487</t>
  </si>
  <si>
    <t>460620013</t>
  </si>
  <si>
    <t>Proviz. úprava terénu v zemine tr. 3, aby nerovnosti terénu neboli väčšie ako 2 cm od vodor.hladiny</t>
  </si>
  <si>
    <t>-2031175073</t>
  </si>
  <si>
    <t>OST</t>
  </si>
  <si>
    <t>Ostatné</t>
  </si>
  <si>
    <t>OST_00100</t>
  </si>
  <si>
    <t>Podružný materiál a ostatné nešpecifikované práce (10% z prác a dodávok M)</t>
  </si>
  <si>
    <t>862988705</t>
  </si>
  <si>
    <t>0,1*10 'Přepočítané koeficientom množstva</t>
  </si>
  <si>
    <t>602-00 - Preložka vedenia SEK-ST</t>
  </si>
  <si>
    <t xml:space="preserve">    22-M - Montáže oznamovacích a zabezpečovacích zariadení</t>
  </si>
  <si>
    <t>1705910000</t>
  </si>
  <si>
    <t>-1334031331</t>
  </si>
  <si>
    <t>-2000800682</t>
  </si>
  <si>
    <t>-1880043678</t>
  </si>
  <si>
    <t>22-M</t>
  </si>
  <si>
    <t>Montáže oznamovacích a zabezpečovacích zariadení</t>
  </si>
  <si>
    <t>2200607D1</t>
  </si>
  <si>
    <t>Demontáž jestvujúceho kábla</t>
  </si>
  <si>
    <t>1005659654</t>
  </si>
  <si>
    <t>2200607D2</t>
  </si>
  <si>
    <t>Demontáž jestvujúcej tvárnicovej trasy</t>
  </si>
  <si>
    <t>-1064807651</t>
  </si>
  <si>
    <t>-1159596543</t>
  </si>
  <si>
    <t>-1273166068</t>
  </si>
  <si>
    <t>1781185580</t>
  </si>
  <si>
    <t>-1228850164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</si>
</sst>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9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23" fillId="0" borderId="0" xfId="0" applyNumberFormat="1" applyFont="1" applyAlignment="1" applyProtection="1"/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0" fillId="0" borderId="0" xfId="0"/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abSelected="1" workbookViewId="0">
      <selection activeCell="AI22" sqref="AI2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ht="24.95" customHeight="1">
      <c r="B4" s="19"/>
      <c r="C4" s="20"/>
      <c r="D4" s="21" t="s">
        <v>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9</v>
      </c>
      <c r="BE4" s="23" t="s">
        <v>10</v>
      </c>
      <c r="BS4" s="15" t="s">
        <v>11</v>
      </c>
    </row>
    <row r="5" spans="1:74" ht="12" customHeight="1">
      <c r="B5" s="19"/>
      <c r="C5" s="20"/>
      <c r="D5" s="24" t="s">
        <v>12</v>
      </c>
      <c r="E5" s="20"/>
      <c r="F5" s="20"/>
      <c r="G5" s="20"/>
      <c r="H5" s="20"/>
      <c r="I5" s="20"/>
      <c r="J5" s="20"/>
      <c r="K5" s="260" t="s">
        <v>13</v>
      </c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0"/>
      <c r="AQ5" s="20"/>
      <c r="AR5" s="18"/>
      <c r="BE5" s="268" t="s">
        <v>14</v>
      </c>
      <c r="BS5" s="15" t="s">
        <v>6</v>
      </c>
    </row>
    <row r="6" spans="1:74" ht="36.950000000000003" customHeight="1">
      <c r="B6" s="19"/>
      <c r="C6" s="20"/>
      <c r="D6" s="26" t="s">
        <v>15</v>
      </c>
      <c r="E6" s="20"/>
      <c r="F6" s="20"/>
      <c r="G6" s="20"/>
      <c r="H6" s="20"/>
      <c r="I6" s="20"/>
      <c r="J6" s="20"/>
      <c r="K6" s="262" t="s">
        <v>16</v>
      </c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0"/>
      <c r="AQ6" s="20"/>
      <c r="AR6" s="18"/>
      <c r="BE6" s="269"/>
      <c r="BS6" s="15" t="s">
        <v>6</v>
      </c>
    </row>
    <row r="7" spans="1:74" ht="12" customHeight="1">
      <c r="B7" s="19"/>
      <c r="C7" s="20"/>
      <c r="D7" s="27" t="s">
        <v>17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7" t="s">
        <v>18</v>
      </c>
      <c r="AL7" s="20"/>
      <c r="AM7" s="20"/>
      <c r="AN7" s="25" t="s">
        <v>19</v>
      </c>
      <c r="AO7" s="20"/>
      <c r="AP7" s="20"/>
      <c r="AQ7" s="20"/>
      <c r="AR7" s="18"/>
      <c r="BE7" s="269"/>
      <c r="BS7" s="15" t="s">
        <v>6</v>
      </c>
    </row>
    <row r="8" spans="1:74" ht="12" customHeight="1">
      <c r="B8" s="19"/>
      <c r="C8" s="20"/>
      <c r="D8" s="27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7" t="s">
        <v>22</v>
      </c>
      <c r="AL8" s="20"/>
      <c r="AM8" s="20"/>
      <c r="AN8" s="28" t="s">
        <v>28</v>
      </c>
      <c r="AO8" s="20"/>
      <c r="AP8" s="20"/>
      <c r="AQ8" s="20"/>
      <c r="AR8" s="18"/>
      <c r="BE8" s="269"/>
      <c r="BS8" s="15" t="s">
        <v>6</v>
      </c>
    </row>
    <row r="9" spans="1:74" ht="14.45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69"/>
      <c r="BS9" s="15" t="s">
        <v>6</v>
      </c>
    </row>
    <row r="10" spans="1:74" ht="12" customHeight="1">
      <c r="B10" s="19"/>
      <c r="C10" s="20"/>
      <c r="D10" s="27" t="s">
        <v>23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7" t="s">
        <v>24</v>
      </c>
      <c r="AL10" s="20"/>
      <c r="AM10" s="20"/>
      <c r="AN10" s="25" t="s">
        <v>1</v>
      </c>
      <c r="AO10" s="20"/>
      <c r="AP10" s="20"/>
      <c r="AQ10" s="20"/>
      <c r="AR10" s="18"/>
      <c r="BE10" s="269"/>
      <c r="BS10" s="15" t="s">
        <v>6</v>
      </c>
    </row>
    <row r="11" spans="1:74" ht="18.399999999999999" customHeight="1">
      <c r="B11" s="19"/>
      <c r="C11" s="20"/>
      <c r="D11" s="20"/>
      <c r="E11" s="25" t="s">
        <v>25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7" t="s">
        <v>26</v>
      </c>
      <c r="AL11" s="20"/>
      <c r="AM11" s="20"/>
      <c r="AN11" s="25" t="s">
        <v>1</v>
      </c>
      <c r="AO11" s="20"/>
      <c r="AP11" s="20"/>
      <c r="AQ11" s="20"/>
      <c r="AR11" s="18"/>
      <c r="BE11" s="269"/>
      <c r="BS11" s="15" t="s">
        <v>6</v>
      </c>
    </row>
    <row r="12" spans="1:74" ht="6.95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69"/>
      <c r="BS12" s="15" t="s">
        <v>6</v>
      </c>
    </row>
    <row r="13" spans="1:74" ht="12" customHeight="1">
      <c r="B13" s="19"/>
      <c r="C13" s="20"/>
      <c r="D13" s="27" t="s">
        <v>27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7" t="s">
        <v>24</v>
      </c>
      <c r="AL13" s="20"/>
      <c r="AM13" s="20"/>
      <c r="AN13" s="29" t="s">
        <v>28</v>
      </c>
      <c r="AO13" s="20"/>
      <c r="AP13" s="20"/>
      <c r="AQ13" s="20"/>
      <c r="AR13" s="18"/>
      <c r="BE13" s="269"/>
      <c r="BS13" s="15" t="s">
        <v>6</v>
      </c>
    </row>
    <row r="14" spans="1:74" ht="12.75">
      <c r="B14" s="19"/>
      <c r="C14" s="20"/>
      <c r="D14" s="20"/>
      <c r="E14" s="263" t="s">
        <v>28</v>
      </c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7" t="s">
        <v>26</v>
      </c>
      <c r="AL14" s="20"/>
      <c r="AM14" s="20"/>
      <c r="AN14" s="29" t="s">
        <v>28</v>
      </c>
      <c r="AO14" s="20"/>
      <c r="AP14" s="20"/>
      <c r="AQ14" s="20"/>
      <c r="AR14" s="18"/>
      <c r="BE14" s="269"/>
      <c r="BS14" s="15" t="s">
        <v>6</v>
      </c>
    </row>
    <row r="15" spans="1:74" ht="6.95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69"/>
      <c r="BS15" s="15" t="s">
        <v>4</v>
      </c>
    </row>
    <row r="16" spans="1:74" ht="12" customHeight="1">
      <c r="B16" s="19"/>
      <c r="C16" s="20"/>
      <c r="D16" s="27" t="s">
        <v>29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7" t="s">
        <v>24</v>
      </c>
      <c r="AL16" s="20"/>
      <c r="AM16" s="20"/>
      <c r="AN16" s="25" t="s">
        <v>1</v>
      </c>
      <c r="AO16" s="20"/>
      <c r="AP16" s="20"/>
      <c r="AQ16" s="20"/>
      <c r="AR16" s="18"/>
      <c r="BE16" s="269"/>
      <c r="BS16" s="15" t="s">
        <v>4</v>
      </c>
    </row>
    <row r="17" spans="2:71" ht="18.399999999999999" customHeight="1">
      <c r="B17" s="19"/>
      <c r="C17" s="20"/>
      <c r="D17" s="20"/>
      <c r="E17" s="25" t="s">
        <v>30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7" t="s">
        <v>26</v>
      </c>
      <c r="AL17" s="20"/>
      <c r="AM17" s="20"/>
      <c r="AN17" s="25" t="s">
        <v>1</v>
      </c>
      <c r="AO17" s="20"/>
      <c r="AP17" s="20"/>
      <c r="AQ17" s="20"/>
      <c r="AR17" s="18"/>
      <c r="BE17" s="269"/>
      <c r="BS17" s="15" t="s">
        <v>31</v>
      </c>
    </row>
    <row r="18" spans="2:71" ht="6.95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69"/>
      <c r="BS18" s="15" t="s">
        <v>6</v>
      </c>
    </row>
    <row r="19" spans="2:71" ht="12" customHeight="1">
      <c r="B19" s="19"/>
      <c r="C19" s="20"/>
      <c r="D19" s="27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7" t="s">
        <v>24</v>
      </c>
      <c r="AL19" s="20"/>
      <c r="AM19" s="20"/>
      <c r="AN19" s="25" t="s">
        <v>1</v>
      </c>
      <c r="AO19" s="20"/>
      <c r="AP19" s="20"/>
      <c r="AQ19" s="20"/>
      <c r="AR19" s="18"/>
      <c r="BE19" s="269"/>
      <c r="BS19" s="15" t="s">
        <v>6</v>
      </c>
    </row>
    <row r="20" spans="2:71" ht="18.399999999999999" customHeight="1">
      <c r="B20" s="19"/>
      <c r="C20" s="20"/>
      <c r="D20" s="20"/>
      <c r="E20" s="25" t="s">
        <v>33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7" t="s">
        <v>26</v>
      </c>
      <c r="AL20" s="20"/>
      <c r="AM20" s="20"/>
      <c r="AN20" s="25" t="s">
        <v>1</v>
      </c>
      <c r="AO20" s="20"/>
      <c r="AP20" s="20"/>
      <c r="AQ20" s="20"/>
      <c r="AR20" s="18"/>
      <c r="BE20" s="269"/>
      <c r="BS20" s="15" t="s">
        <v>31</v>
      </c>
    </row>
    <row r="21" spans="2:71" ht="6.95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69"/>
    </row>
    <row r="22" spans="2:71" ht="12" customHeight="1">
      <c r="B22" s="19"/>
      <c r="C22" s="20"/>
      <c r="D22" s="27" t="s">
        <v>34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69"/>
    </row>
    <row r="23" spans="2:71" ht="16.5" customHeight="1">
      <c r="B23" s="19"/>
      <c r="C23" s="20"/>
      <c r="D23" s="20"/>
      <c r="E23" s="265" t="s">
        <v>1</v>
      </c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0"/>
      <c r="AP23" s="20"/>
      <c r="AQ23" s="20"/>
      <c r="AR23" s="18"/>
      <c r="BE23" s="269"/>
    </row>
    <row r="24" spans="2:71" ht="6.95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69"/>
    </row>
    <row r="25" spans="2:71" ht="6.95" customHeight="1">
      <c r="B25" s="19"/>
      <c r="C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0"/>
      <c r="AQ25" s="20"/>
      <c r="AR25" s="18"/>
      <c r="BE25" s="269"/>
    </row>
    <row r="26" spans="2:71" s="1" customFormat="1" ht="25.9" customHeight="1">
      <c r="B26" s="32"/>
      <c r="C26" s="33"/>
      <c r="D26" s="34" t="s">
        <v>35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46">
        <f>ROUND(AG94,2)</f>
        <v>0</v>
      </c>
      <c r="AL26" s="247"/>
      <c r="AM26" s="247"/>
      <c r="AN26" s="247"/>
      <c r="AO26" s="247"/>
      <c r="AP26" s="33"/>
      <c r="AQ26" s="33"/>
      <c r="AR26" s="36"/>
      <c r="BE26" s="269"/>
    </row>
    <row r="27" spans="2:71" s="1" customFormat="1" ht="6.95" customHeight="1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69"/>
    </row>
    <row r="28" spans="2:71" s="1" customFormat="1" ht="12.75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66" t="s">
        <v>36</v>
      </c>
      <c r="M28" s="266"/>
      <c r="N28" s="266"/>
      <c r="O28" s="266"/>
      <c r="P28" s="266"/>
      <c r="Q28" s="33"/>
      <c r="R28" s="33"/>
      <c r="S28" s="33"/>
      <c r="T28" s="33"/>
      <c r="U28" s="33"/>
      <c r="V28" s="33"/>
      <c r="W28" s="266" t="s">
        <v>37</v>
      </c>
      <c r="X28" s="266"/>
      <c r="Y28" s="266"/>
      <c r="Z28" s="266"/>
      <c r="AA28" s="266"/>
      <c r="AB28" s="266"/>
      <c r="AC28" s="266"/>
      <c r="AD28" s="266"/>
      <c r="AE28" s="266"/>
      <c r="AF28" s="33"/>
      <c r="AG28" s="33"/>
      <c r="AH28" s="33"/>
      <c r="AI28" s="33"/>
      <c r="AJ28" s="33"/>
      <c r="AK28" s="266" t="s">
        <v>38</v>
      </c>
      <c r="AL28" s="266"/>
      <c r="AM28" s="266"/>
      <c r="AN28" s="266"/>
      <c r="AO28" s="266"/>
      <c r="AP28" s="33"/>
      <c r="AQ28" s="33"/>
      <c r="AR28" s="36"/>
      <c r="BE28" s="269"/>
    </row>
    <row r="29" spans="2:71" s="2" customFormat="1" ht="14.45" customHeight="1">
      <c r="B29" s="37"/>
      <c r="C29" s="38"/>
      <c r="D29" s="27" t="s">
        <v>39</v>
      </c>
      <c r="E29" s="38"/>
      <c r="F29" s="27" t="s">
        <v>40</v>
      </c>
      <c r="G29" s="38"/>
      <c r="H29" s="38"/>
      <c r="I29" s="38"/>
      <c r="J29" s="38"/>
      <c r="K29" s="38"/>
      <c r="L29" s="267">
        <v>0.2</v>
      </c>
      <c r="M29" s="245"/>
      <c r="N29" s="245"/>
      <c r="O29" s="245"/>
      <c r="P29" s="245"/>
      <c r="Q29" s="38"/>
      <c r="R29" s="38"/>
      <c r="S29" s="38"/>
      <c r="T29" s="38"/>
      <c r="U29" s="38"/>
      <c r="V29" s="38"/>
      <c r="W29" s="244">
        <f>ROUND(AZ94, 2)</f>
        <v>0</v>
      </c>
      <c r="X29" s="245"/>
      <c r="Y29" s="245"/>
      <c r="Z29" s="245"/>
      <c r="AA29" s="245"/>
      <c r="AB29" s="245"/>
      <c r="AC29" s="245"/>
      <c r="AD29" s="245"/>
      <c r="AE29" s="245"/>
      <c r="AF29" s="38"/>
      <c r="AG29" s="38"/>
      <c r="AH29" s="38"/>
      <c r="AI29" s="38"/>
      <c r="AJ29" s="38"/>
      <c r="AK29" s="244">
        <f>ROUND(AV94, 2)</f>
        <v>0</v>
      </c>
      <c r="AL29" s="245"/>
      <c r="AM29" s="245"/>
      <c r="AN29" s="245"/>
      <c r="AO29" s="245"/>
      <c r="AP29" s="38"/>
      <c r="AQ29" s="38"/>
      <c r="AR29" s="39"/>
      <c r="BE29" s="270"/>
    </row>
    <row r="30" spans="2:71" s="2" customFormat="1" ht="14.45" customHeight="1">
      <c r="B30" s="37"/>
      <c r="C30" s="38"/>
      <c r="D30" s="38"/>
      <c r="E30" s="38"/>
      <c r="F30" s="27" t="s">
        <v>41</v>
      </c>
      <c r="G30" s="38"/>
      <c r="H30" s="38"/>
      <c r="I30" s="38"/>
      <c r="J30" s="38"/>
      <c r="K30" s="38"/>
      <c r="L30" s="267">
        <v>0.2</v>
      </c>
      <c r="M30" s="245"/>
      <c r="N30" s="245"/>
      <c r="O30" s="245"/>
      <c r="P30" s="245"/>
      <c r="Q30" s="38"/>
      <c r="R30" s="38"/>
      <c r="S30" s="38"/>
      <c r="T30" s="38"/>
      <c r="U30" s="38"/>
      <c r="V30" s="38"/>
      <c r="W30" s="244">
        <f>ROUND(BA94, 2)</f>
        <v>0</v>
      </c>
      <c r="X30" s="245"/>
      <c r="Y30" s="245"/>
      <c r="Z30" s="245"/>
      <c r="AA30" s="245"/>
      <c r="AB30" s="245"/>
      <c r="AC30" s="245"/>
      <c r="AD30" s="245"/>
      <c r="AE30" s="245"/>
      <c r="AF30" s="38"/>
      <c r="AG30" s="38"/>
      <c r="AH30" s="38"/>
      <c r="AI30" s="38"/>
      <c r="AJ30" s="38"/>
      <c r="AK30" s="244">
        <f>ROUND(AW94, 2)</f>
        <v>0</v>
      </c>
      <c r="AL30" s="245"/>
      <c r="AM30" s="245"/>
      <c r="AN30" s="245"/>
      <c r="AO30" s="245"/>
      <c r="AP30" s="38"/>
      <c r="AQ30" s="38"/>
      <c r="AR30" s="39"/>
      <c r="BE30" s="270"/>
    </row>
    <row r="31" spans="2:71" s="2" customFormat="1" ht="14.45" hidden="1" customHeight="1">
      <c r="B31" s="37"/>
      <c r="C31" s="38"/>
      <c r="D31" s="38"/>
      <c r="E31" s="38"/>
      <c r="F31" s="27" t="s">
        <v>42</v>
      </c>
      <c r="G31" s="38"/>
      <c r="H31" s="38"/>
      <c r="I31" s="38"/>
      <c r="J31" s="38"/>
      <c r="K31" s="38"/>
      <c r="L31" s="267">
        <v>0.2</v>
      </c>
      <c r="M31" s="245"/>
      <c r="N31" s="245"/>
      <c r="O31" s="245"/>
      <c r="P31" s="245"/>
      <c r="Q31" s="38"/>
      <c r="R31" s="38"/>
      <c r="S31" s="38"/>
      <c r="T31" s="38"/>
      <c r="U31" s="38"/>
      <c r="V31" s="38"/>
      <c r="W31" s="244">
        <f>ROUND(BB94, 2)</f>
        <v>0</v>
      </c>
      <c r="X31" s="245"/>
      <c r="Y31" s="245"/>
      <c r="Z31" s="245"/>
      <c r="AA31" s="245"/>
      <c r="AB31" s="245"/>
      <c r="AC31" s="245"/>
      <c r="AD31" s="245"/>
      <c r="AE31" s="245"/>
      <c r="AF31" s="38"/>
      <c r="AG31" s="38"/>
      <c r="AH31" s="38"/>
      <c r="AI31" s="38"/>
      <c r="AJ31" s="38"/>
      <c r="AK31" s="244">
        <v>0</v>
      </c>
      <c r="AL31" s="245"/>
      <c r="AM31" s="245"/>
      <c r="AN31" s="245"/>
      <c r="AO31" s="245"/>
      <c r="AP31" s="38"/>
      <c r="AQ31" s="38"/>
      <c r="AR31" s="39"/>
      <c r="BE31" s="270"/>
    </row>
    <row r="32" spans="2:71" s="2" customFormat="1" ht="14.45" hidden="1" customHeight="1">
      <c r="B32" s="37"/>
      <c r="C32" s="38"/>
      <c r="D32" s="38"/>
      <c r="E32" s="38"/>
      <c r="F32" s="27" t="s">
        <v>43</v>
      </c>
      <c r="G32" s="38"/>
      <c r="H32" s="38"/>
      <c r="I32" s="38"/>
      <c r="J32" s="38"/>
      <c r="K32" s="38"/>
      <c r="L32" s="267">
        <v>0.2</v>
      </c>
      <c r="M32" s="245"/>
      <c r="N32" s="245"/>
      <c r="O32" s="245"/>
      <c r="P32" s="245"/>
      <c r="Q32" s="38"/>
      <c r="R32" s="38"/>
      <c r="S32" s="38"/>
      <c r="T32" s="38"/>
      <c r="U32" s="38"/>
      <c r="V32" s="38"/>
      <c r="W32" s="244">
        <f>ROUND(BC94, 2)</f>
        <v>0</v>
      </c>
      <c r="X32" s="245"/>
      <c r="Y32" s="245"/>
      <c r="Z32" s="245"/>
      <c r="AA32" s="245"/>
      <c r="AB32" s="245"/>
      <c r="AC32" s="245"/>
      <c r="AD32" s="245"/>
      <c r="AE32" s="245"/>
      <c r="AF32" s="38"/>
      <c r="AG32" s="38"/>
      <c r="AH32" s="38"/>
      <c r="AI32" s="38"/>
      <c r="AJ32" s="38"/>
      <c r="AK32" s="244">
        <v>0</v>
      </c>
      <c r="AL32" s="245"/>
      <c r="AM32" s="245"/>
      <c r="AN32" s="245"/>
      <c r="AO32" s="245"/>
      <c r="AP32" s="38"/>
      <c r="AQ32" s="38"/>
      <c r="AR32" s="39"/>
      <c r="BE32" s="270"/>
    </row>
    <row r="33" spans="2:57" s="2" customFormat="1" ht="14.45" hidden="1" customHeight="1">
      <c r="B33" s="37"/>
      <c r="C33" s="38"/>
      <c r="D33" s="38"/>
      <c r="E33" s="38"/>
      <c r="F33" s="27" t="s">
        <v>44</v>
      </c>
      <c r="G33" s="38"/>
      <c r="H33" s="38"/>
      <c r="I33" s="38"/>
      <c r="J33" s="38"/>
      <c r="K33" s="38"/>
      <c r="L33" s="267">
        <v>0</v>
      </c>
      <c r="M33" s="245"/>
      <c r="N33" s="245"/>
      <c r="O33" s="245"/>
      <c r="P33" s="245"/>
      <c r="Q33" s="38"/>
      <c r="R33" s="38"/>
      <c r="S33" s="38"/>
      <c r="T33" s="38"/>
      <c r="U33" s="38"/>
      <c r="V33" s="38"/>
      <c r="W33" s="244">
        <f>ROUND(BD94, 2)</f>
        <v>0</v>
      </c>
      <c r="X33" s="245"/>
      <c r="Y33" s="245"/>
      <c r="Z33" s="245"/>
      <c r="AA33" s="245"/>
      <c r="AB33" s="245"/>
      <c r="AC33" s="245"/>
      <c r="AD33" s="245"/>
      <c r="AE33" s="245"/>
      <c r="AF33" s="38"/>
      <c r="AG33" s="38"/>
      <c r="AH33" s="38"/>
      <c r="AI33" s="38"/>
      <c r="AJ33" s="38"/>
      <c r="AK33" s="244">
        <v>0</v>
      </c>
      <c r="AL33" s="245"/>
      <c r="AM33" s="245"/>
      <c r="AN33" s="245"/>
      <c r="AO33" s="245"/>
      <c r="AP33" s="38"/>
      <c r="AQ33" s="38"/>
      <c r="AR33" s="39"/>
      <c r="BE33" s="270"/>
    </row>
    <row r="34" spans="2:57" s="1" customFormat="1" ht="6.95" customHeight="1"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69"/>
    </row>
    <row r="35" spans="2:57" s="1" customFormat="1" ht="25.9" customHeight="1"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77" t="s">
        <v>47</v>
      </c>
      <c r="Y35" s="278"/>
      <c r="Z35" s="278"/>
      <c r="AA35" s="278"/>
      <c r="AB35" s="278"/>
      <c r="AC35" s="42"/>
      <c r="AD35" s="42"/>
      <c r="AE35" s="42"/>
      <c r="AF35" s="42"/>
      <c r="AG35" s="42"/>
      <c r="AH35" s="42"/>
      <c r="AI35" s="42"/>
      <c r="AJ35" s="42"/>
      <c r="AK35" s="279">
        <f>SUM(AK26:AK33)</f>
        <v>0</v>
      </c>
      <c r="AL35" s="278"/>
      <c r="AM35" s="278"/>
      <c r="AN35" s="278"/>
      <c r="AO35" s="280"/>
      <c r="AP35" s="40"/>
      <c r="AQ35" s="40"/>
      <c r="AR35" s="36"/>
    </row>
    <row r="36" spans="2:57" s="1" customFormat="1" ht="6.95" customHeight="1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</row>
    <row r="37" spans="2:57" s="1" customFormat="1" ht="14.45" customHeight="1"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</row>
    <row r="38" spans="2:57" ht="14.45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pans="2:57" ht="14.45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pans="2:57" ht="14.45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pans="2:57" ht="14.45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pans="2:57" ht="14.45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pans="2:57" ht="14.45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pans="2:57" ht="14.45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pans="2:57" ht="14.45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pans="2:57" ht="14.45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pans="2:57" ht="14.45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pans="2:57" ht="14.45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pans="2:44" s="1" customFormat="1" ht="14.45" customHeight="1">
      <c r="B49" s="32"/>
      <c r="C49" s="33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P49" s="33"/>
      <c r="AQ49" s="33"/>
      <c r="AR49" s="36"/>
    </row>
    <row r="50" spans="2:44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 spans="2:44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 spans="2:44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 spans="2:44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 spans="2:4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 spans="2:44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 spans="2:44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 spans="2:44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 spans="2:44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 spans="2:44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pans="2:44" s="1" customFormat="1" ht="12.75">
      <c r="B60" s="32"/>
      <c r="C60" s="33"/>
      <c r="D60" s="46" t="s">
        <v>50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6" t="s">
        <v>51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6" t="s">
        <v>50</v>
      </c>
      <c r="AI60" s="35"/>
      <c r="AJ60" s="35"/>
      <c r="AK60" s="35"/>
      <c r="AL60" s="35"/>
      <c r="AM60" s="46" t="s">
        <v>51</v>
      </c>
      <c r="AN60" s="35"/>
      <c r="AO60" s="35"/>
      <c r="AP60" s="33"/>
      <c r="AQ60" s="33"/>
      <c r="AR60" s="36"/>
    </row>
    <row r="61" spans="2:44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 spans="2:44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 spans="2:44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pans="2:44" s="1" customFormat="1" ht="12.75">
      <c r="B64" s="32"/>
      <c r="C64" s="33"/>
      <c r="D64" s="44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53</v>
      </c>
      <c r="AI64" s="45"/>
      <c r="AJ64" s="45"/>
      <c r="AK64" s="45"/>
      <c r="AL64" s="45"/>
      <c r="AM64" s="45"/>
      <c r="AN64" s="45"/>
      <c r="AO64" s="45"/>
      <c r="AP64" s="33"/>
      <c r="AQ64" s="33"/>
      <c r="AR64" s="36"/>
    </row>
    <row r="65" spans="2:44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 spans="2:44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 spans="2:44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 spans="2:44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 spans="2:44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 spans="2:44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 spans="2:44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 spans="2:44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 spans="2:44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 spans="2:4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pans="2:44" s="1" customFormat="1" ht="12.75">
      <c r="B75" s="32"/>
      <c r="C75" s="33"/>
      <c r="D75" s="46" t="s">
        <v>50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6" t="s">
        <v>51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6" t="s">
        <v>50</v>
      </c>
      <c r="AI75" s="35"/>
      <c r="AJ75" s="35"/>
      <c r="AK75" s="35"/>
      <c r="AL75" s="35"/>
      <c r="AM75" s="46" t="s">
        <v>51</v>
      </c>
      <c r="AN75" s="35"/>
      <c r="AO75" s="35"/>
      <c r="AP75" s="33"/>
      <c r="AQ75" s="33"/>
      <c r="AR75" s="36"/>
    </row>
    <row r="76" spans="2:44" s="1" customFormat="1"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</row>
    <row r="77" spans="2:44" s="1" customFormat="1" ht="6.9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6"/>
    </row>
    <row r="81" spans="1:91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6"/>
    </row>
    <row r="82" spans="1:91" s="1" customFormat="1" ht="24.95" customHeight="1">
      <c r="B82" s="32"/>
      <c r="C82" s="21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</row>
    <row r="83" spans="1:91" s="1" customFormat="1" ht="6.95" customHeight="1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</row>
    <row r="84" spans="1:91" s="3" customFormat="1" ht="12" customHeight="1">
      <c r="B84" s="51"/>
      <c r="C84" s="27" t="s">
        <v>12</v>
      </c>
      <c r="D84" s="52"/>
      <c r="E84" s="52"/>
      <c r="F84" s="52"/>
      <c r="G84" s="52"/>
      <c r="H84" s="52"/>
      <c r="I84" s="52"/>
      <c r="J84" s="52"/>
      <c r="K84" s="52"/>
      <c r="L84" s="52" t="str">
        <f>K5</f>
        <v>DSPRS_1</v>
      </c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3"/>
    </row>
    <row r="85" spans="1:91" s="4" customFormat="1" ht="36.950000000000003" customHeight="1">
      <c r="B85" s="54"/>
      <c r="C85" s="55" t="s">
        <v>15</v>
      </c>
      <c r="D85" s="56"/>
      <c r="E85" s="56"/>
      <c r="F85" s="56"/>
      <c r="G85" s="56"/>
      <c r="H85" s="56"/>
      <c r="I85" s="56"/>
      <c r="J85" s="56"/>
      <c r="K85" s="56"/>
      <c r="L85" s="257" t="str">
        <f>K6</f>
        <v>Mostný objekt Cesta na Bankov-cesta II/547 Čermeľská cesta-rekonštrukcia</v>
      </c>
      <c r="M85" s="258"/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8"/>
      <c r="Y85" s="258"/>
      <c r="Z85" s="258"/>
      <c r="AA85" s="258"/>
      <c r="AB85" s="258"/>
      <c r="AC85" s="258"/>
      <c r="AD85" s="258"/>
      <c r="AE85" s="258"/>
      <c r="AF85" s="258"/>
      <c r="AG85" s="258"/>
      <c r="AH85" s="258"/>
      <c r="AI85" s="258"/>
      <c r="AJ85" s="258"/>
      <c r="AK85" s="258"/>
      <c r="AL85" s="258"/>
      <c r="AM85" s="258"/>
      <c r="AN85" s="258"/>
      <c r="AO85" s="258"/>
      <c r="AP85" s="56"/>
      <c r="AQ85" s="56"/>
      <c r="AR85" s="57"/>
    </row>
    <row r="86" spans="1:91" s="1" customFormat="1" ht="6.95" customHeight="1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</row>
    <row r="87" spans="1:91" s="1" customFormat="1" ht="12" customHeight="1">
      <c r="B87" s="32"/>
      <c r="C87" s="27" t="s">
        <v>20</v>
      </c>
      <c r="D87" s="33"/>
      <c r="E87" s="33"/>
      <c r="F87" s="33"/>
      <c r="G87" s="33"/>
      <c r="H87" s="33"/>
      <c r="I87" s="33"/>
      <c r="J87" s="33"/>
      <c r="K87" s="33"/>
      <c r="L87" s="58" t="str">
        <f>IF(K8="","",K8)</f>
        <v>Košice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7" t="s">
        <v>22</v>
      </c>
      <c r="AJ87" s="33"/>
      <c r="AK87" s="33"/>
      <c r="AL87" s="33"/>
      <c r="AM87" s="259" t="str">
        <f>IF(AN8= "","",AN8)</f>
        <v>Vyplň údaj</v>
      </c>
      <c r="AN87" s="259"/>
      <c r="AO87" s="33"/>
      <c r="AP87" s="33"/>
      <c r="AQ87" s="33"/>
      <c r="AR87" s="36"/>
    </row>
    <row r="88" spans="1:91" s="1" customFormat="1" ht="6.95" customHeight="1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</row>
    <row r="89" spans="1:91" s="1" customFormat="1" ht="27.95" customHeight="1">
      <c r="B89" s="32"/>
      <c r="C89" s="27" t="s">
        <v>23</v>
      </c>
      <c r="D89" s="33"/>
      <c r="E89" s="33"/>
      <c r="F89" s="33"/>
      <c r="G89" s="33"/>
      <c r="H89" s="33"/>
      <c r="I89" s="33"/>
      <c r="J89" s="33"/>
      <c r="K89" s="33"/>
      <c r="L89" s="52" t="str">
        <f>IF(E11= "","",E11)</f>
        <v>Mesto Košice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7" t="s">
        <v>29</v>
      </c>
      <c r="AJ89" s="33"/>
      <c r="AK89" s="33"/>
      <c r="AL89" s="33"/>
      <c r="AM89" s="255" t="str">
        <f>IF(E17="","",E17)</f>
        <v>TUNROAD Engineering, s.r.o.; Privel, spol.s.r.o</v>
      </c>
      <c r="AN89" s="256"/>
      <c r="AO89" s="256"/>
      <c r="AP89" s="256"/>
      <c r="AQ89" s="33"/>
      <c r="AR89" s="36"/>
      <c r="AS89" s="249" t="s">
        <v>55</v>
      </c>
      <c r="AT89" s="250"/>
      <c r="AU89" s="60"/>
      <c r="AV89" s="60"/>
      <c r="AW89" s="60"/>
      <c r="AX89" s="60"/>
      <c r="AY89" s="60"/>
      <c r="AZ89" s="60"/>
      <c r="BA89" s="60"/>
      <c r="BB89" s="60"/>
      <c r="BC89" s="60"/>
      <c r="BD89" s="61"/>
    </row>
    <row r="90" spans="1:91" s="1" customFormat="1" ht="27.95" customHeight="1">
      <c r="B90" s="32"/>
      <c r="C90" s="27" t="s">
        <v>27</v>
      </c>
      <c r="D90" s="33"/>
      <c r="E90" s="33"/>
      <c r="F90" s="33"/>
      <c r="G90" s="33"/>
      <c r="H90" s="33"/>
      <c r="I90" s="33"/>
      <c r="J90" s="33"/>
      <c r="K90" s="33"/>
      <c r="L90" s="52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7" t="s">
        <v>32</v>
      </c>
      <c r="AJ90" s="33"/>
      <c r="AK90" s="33"/>
      <c r="AL90" s="33"/>
      <c r="AM90" s="255" t="str">
        <f>IF(E20="","",E20)</f>
        <v>Ing. D. Tóthová; Privel, spol.s.r.o</v>
      </c>
      <c r="AN90" s="256"/>
      <c r="AO90" s="256"/>
      <c r="AP90" s="256"/>
      <c r="AQ90" s="33"/>
      <c r="AR90" s="36"/>
      <c r="AS90" s="251"/>
      <c r="AT90" s="252"/>
      <c r="AU90" s="62"/>
      <c r="AV90" s="62"/>
      <c r="AW90" s="62"/>
      <c r="AX90" s="62"/>
      <c r="AY90" s="62"/>
      <c r="AZ90" s="62"/>
      <c r="BA90" s="62"/>
      <c r="BB90" s="62"/>
      <c r="BC90" s="62"/>
      <c r="BD90" s="63"/>
    </row>
    <row r="91" spans="1:91" s="1" customFormat="1" ht="10.9" customHeight="1"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53"/>
      <c r="AT91" s="254"/>
      <c r="AU91" s="64"/>
      <c r="AV91" s="64"/>
      <c r="AW91" s="64"/>
      <c r="AX91" s="64"/>
      <c r="AY91" s="64"/>
      <c r="AZ91" s="64"/>
      <c r="BA91" s="64"/>
      <c r="BB91" s="64"/>
      <c r="BC91" s="64"/>
      <c r="BD91" s="65"/>
    </row>
    <row r="92" spans="1:91" s="1" customFormat="1" ht="29.25" customHeight="1">
      <c r="B92" s="32"/>
      <c r="C92" s="282" t="s">
        <v>56</v>
      </c>
      <c r="D92" s="274"/>
      <c r="E92" s="274"/>
      <c r="F92" s="274"/>
      <c r="G92" s="274"/>
      <c r="H92" s="66"/>
      <c r="I92" s="273" t="s">
        <v>57</v>
      </c>
      <c r="J92" s="274"/>
      <c r="K92" s="274"/>
      <c r="L92" s="274"/>
      <c r="M92" s="274"/>
      <c r="N92" s="274"/>
      <c r="O92" s="274"/>
      <c r="P92" s="274"/>
      <c r="Q92" s="274"/>
      <c r="R92" s="274"/>
      <c r="S92" s="274"/>
      <c r="T92" s="274"/>
      <c r="U92" s="274"/>
      <c r="V92" s="274"/>
      <c r="W92" s="274"/>
      <c r="X92" s="274"/>
      <c r="Y92" s="274"/>
      <c r="Z92" s="274"/>
      <c r="AA92" s="274"/>
      <c r="AB92" s="274"/>
      <c r="AC92" s="274"/>
      <c r="AD92" s="274"/>
      <c r="AE92" s="274"/>
      <c r="AF92" s="274"/>
      <c r="AG92" s="276" t="s">
        <v>58</v>
      </c>
      <c r="AH92" s="274"/>
      <c r="AI92" s="274"/>
      <c r="AJ92" s="274"/>
      <c r="AK92" s="274"/>
      <c r="AL92" s="274"/>
      <c r="AM92" s="274"/>
      <c r="AN92" s="273" t="s">
        <v>59</v>
      </c>
      <c r="AO92" s="274"/>
      <c r="AP92" s="275"/>
      <c r="AQ92" s="67" t="s">
        <v>60</v>
      </c>
      <c r="AR92" s="36"/>
      <c r="AS92" s="68" t="s">
        <v>61</v>
      </c>
      <c r="AT92" s="69" t="s">
        <v>62</v>
      </c>
      <c r="AU92" s="69" t="s">
        <v>63</v>
      </c>
      <c r="AV92" s="69" t="s">
        <v>64</v>
      </c>
      <c r="AW92" s="69" t="s">
        <v>65</v>
      </c>
      <c r="AX92" s="69" t="s">
        <v>66</v>
      </c>
      <c r="AY92" s="69" t="s">
        <v>67</v>
      </c>
      <c r="AZ92" s="69" t="s">
        <v>68</v>
      </c>
      <c r="BA92" s="69" t="s">
        <v>69</v>
      </c>
      <c r="BB92" s="69" t="s">
        <v>70</v>
      </c>
      <c r="BC92" s="69" t="s">
        <v>71</v>
      </c>
      <c r="BD92" s="70" t="s">
        <v>72</v>
      </c>
    </row>
    <row r="93" spans="1:91" s="1" customFormat="1" ht="10.9" customHeight="1"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1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3"/>
    </row>
    <row r="94" spans="1:91" s="5" customFormat="1" ht="32.450000000000003" customHeight="1">
      <c r="B94" s="74"/>
      <c r="C94" s="75" t="s">
        <v>73</v>
      </c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284">
        <f>ROUND(SUM(AG95:AG97),2)</f>
        <v>0</v>
      </c>
      <c r="AH94" s="284"/>
      <c r="AI94" s="284"/>
      <c r="AJ94" s="284"/>
      <c r="AK94" s="284"/>
      <c r="AL94" s="284"/>
      <c r="AM94" s="284"/>
      <c r="AN94" s="281">
        <f>SUM(AG94,AT94)</f>
        <v>0</v>
      </c>
      <c r="AO94" s="281"/>
      <c r="AP94" s="281"/>
      <c r="AQ94" s="78" t="s">
        <v>1</v>
      </c>
      <c r="AR94" s="79"/>
      <c r="AS94" s="80">
        <f>ROUND(SUM(AS95:AS97),2)</f>
        <v>0</v>
      </c>
      <c r="AT94" s="81">
        <f>ROUND(SUM(AV94:AW94),2)</f>
        <v>0</v>
      </c>
      <c r="AU94" s="82">
        <f>ROUND(SUM(AU95:AU97),5)</f>
        <v>0</v>
      </c>
      <c r="AV94" s="81">
        <f>ROUND(AZ94*L29,2)</f>
        <v>0</v>
      </c>
      <c r="AW94" s="81">
        <f>ROUND(BA94*L30,2)</f>
        <v>0</v>
      </c>
      <c r="AX94" s="81">
        <f>ROUND(BB94*L29,2)</f>
        <v>0</v>
      </c>
      <c r="AY94" s="81">
        <f>ROUND(BC94*L30,2)</f>
        <v>0</v>
      </c>
      <c r="AZ94" s="81">
        <f>ROUND(SUM(AZ95:AZ97),2)</f>
        <v>0</v>
      </c>
      <c r="BA94" s="81">
        <f>ROUND(SUM(BA95:BA97),2)</f>
        <v>0</v>
      </c>
      <c r="BB94" s="81">
        <f>ROUND(SUM(BB95:BB97),2)</f>
        <v>0</v>
      </c>
      <c r="BC94" s="81">
        <f>ROUND(SUM(BC95:BC97),2)</f>
        <v>0</v>
      </c>
      <c r="BD94" s="83">
        <f>ROUND(SUM(BD95:BD97),2)</f>
        <v>0</v>
      </c>
      <c r="BS94" s="84" t="s">
        <v>74</v>
      </c>
      <c r="BT94" s="84" t="s">
        <v>75</v>
      </c>
      <c r="BU94" s="85" t="s">
        <v>76</v>
      </c>
      <c r="BV94" s="84" t="s">
        <v>77</v>
      </c>
      <c r="BW94" s="84" t="s">
        <v>5</v>
      </c>
      <c r="BX94" s="84" t="s">
        <v>78</v>
      </c>
      <c r="CL94" s="84" t="s">
        <v>1</v>
      </c>
    </row>
    <row r="95" spans="1:91" s="6" customFormat="1" ht="16.5" customHeight="1">
      <c r="A95" s="86" t="s">
        <v>79</v>
      </c>
      <c r="B95" s="87"/>
      <c r="C95" s="88"/>
      <c r="D95" s="283" t="s">
        <v>80</v>
      </c>
      <c r="E95" s="283"/>
      <c r="F95" s="283"/>
      <c r="G95" s="283"/>
      <c r="H95" s="283"/>
      <c r="I95" s="89"/>
      <c r="J95" s="283" t="s">
        <v>81</v>
      </c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71">
        <f>'201-00 - Rekonštrukcia mosta'!J30</f>
        <v>0</v>
      </c>
      <c r="AH95" s="272"/>
      <c r="AI95" s="272"/>
      <c r="AJ95" s="272"/>
      <c r="AK95" s="272"/>
      <c r="AL95" s="272"/>
      <c r="AM95" s="272"/>
      <c r="AN95" s="271">
        <f>SUM(AG95,AT95)</f>
        <v>0</v>
      </c>
      <c r="AO95" s="272"/>
      <c r="AP95" s="272"/>
      <c r="AQ95" s="90" t="s">
        <v>82</v>
      </c>
      <c r="AR95" s="91"/>
      <c r="AS95" s="92">
        <v>0</v>
      </c>
      <c r="AT95" s="93">
        <f>ROUND(SUM(AV95:AW95),2)</f>
        <v>0</v>
      </c>
      <c r="AU95" s="94">
        <f>'201-00 - Rekonštrukcia mosta'!P146</f>
        <v>0</v>
      </c>
      <c r="AV95" s="93">
        <f>'201-00 - Rekonštrukcia mosta'!J33</f>
        <v>0</v>
      </c>
      <c r="AW95" s="93">
        <f>'201-00 - Rekonštrukcia mosta'!J34</f>
        <v>0</v>
      </c>
      <c r="AX95" s="93">
        <f>'201-00 - Rekonštrukcia mosta'!J35</f>
        <v>0</v>
      </c>
      <c r="AY95" s="93">
        <f>'201-00 - Rekonštrukcia mosta'!J36</f>
        <v>0</v>
      </c>
      <c r="AZ95" s="93">
        <f>'201-00 - Rekonštrukcia mosta'!F33</f>
        <v>0</v>
      </c>
      <c r="BA95" s="93">
        <f>'201-00 - Rekonštrukcia mosta'!F34</f>
        <v>0</v>
      </c>
      <c r="BB95" s="93">
        <f>'201-00 - Rekonštrukcia mosta'!F35</f>
        <v>0</v>
      </c>
      <c r="BC95" s="93">
        <f>'201-00 - Rekonštrukcia mosta'!F36</f>
        <v>0</v>
      </c>
      <c r="BD95" s="95">
        <f>'201-00 - Rekonštrukcia mosta'!F37</f>
        <v>0</v>
      </c>
      <c r="BT95" s="96" t="s">
        <v>83</v>
      </c>
      <c r="BV95" s="96" t="s">
        <v>77</v>
      </c>
      <c r="BW95" s="96" t="s">
        <v>84</v>
      </c>
      <c r="BX95" s="96" t="s">
        <v>5</v>
      </c>
      <c r="CL95" s="96" t="s">
        <v>1</v>
      </c>
      <c r="CM95" s="96" t="s">
        <v>75</v>
      </c>
    </row>
    <row r="96" spans="1:91" s="6" customFormat="1" ht="16.5" customHeight="1">
      <c r="A96" s="86" t="s">
        <v>79</v>
      </c>
      <c r="B96" s="87"/>
      <c r="C96" s="88"/>
      <c r="D96" s="283" t="s">
        <v>85</v>
      </c>
      <c r="E96" s="283"/>
      <c r="F96" s="283"/>
      <c r="G96" s="283"/>
      <c r="H96" s="283"/>
      <c r="I96" s="89"/>
      <c r="J96" s="283" t="s">
        <v>86</v>
      </c>
      <c r="K96" s="283"/>
      <c r="L96" s="283"/>
      <c r="M96" s="283"/>
      <c r="N96" s="283"/>
      <c r="O96" s="283"/>
      <c r="P96" s="283"/>
      <c r="Q96" s="283"/>
      <c r="R96" s="283"/>
      <c r="S96" s="283"/>
      <c r="T96" s="283"/>
      <c r="U96" s="283"/>
      <c r="V96" s="283"/>
      <c r="W96" s="283"/>
      <c r="X96" s="283"/>
      <c r="Y96" s="283"/>
      <c r="Z96" s="283"/>
      <c r="AA96" s="283"/>
      <c r="AB96" s="283"/>
      <c r="AC96" s="283"/>
      <c r="AD96" s="283"/>
      <c r="AE96" s="283"/>
      <c r="AF96" s="283"/>
      <c r="AG96" s="271">
        <f>'601-00 - Preložka verejné...'!J30</f>
        <v>0</v>
      </c>
      <c r="AH96" s="272"/>
      <c r="AI96" s="272"/>
      <c r="AJ96" s="272"/>
      <c r="AK96" s="272"/>
      <c r="AL96" s="272"/>
      <c r="AM96" s="272"/>
      <c r="AN96" s="271">
        <f>SUM(AG96,AT96)</f>
        <v>0</v>
      </c>
      <c r="AO96" s="272"/>
      <c r="AP96" s="272"/>
      <c r="AQ96" s="90" t="s">
        <v>82</v>
      </c>
      <c r="AR96" s="91"/>
      <c r="AS96" s="92">
        <v>0</v>
      </c>
      <c r="AT96" s="93">
        <f>ROUND(SUM(AV96:AW96),2)</f>
        <v>0</v>
      </c>
      <c r="AU96" s="94">
        <f>'601-00 - Preložka verejné...'!P120</f>
        <v>0</v>
      </c>
      <c r="AV96" s="93">
        <f>'601-00 - Preložka verejné...'!J33</f>
        <v>0</v>
      </c>
      <c r="AW96" s="93">
        <f>'601-00 - Preložka verejné...'!J34</f>
        <v>0</v>
      </c>
      <c r="AX96" s="93">
        <f>'601-00 - Preložka verejné...'!J35</f>
        <v>0</v>
      </c>
      <c r="AY96" s="93">
        <f>'601-00 - Preložka verejné...'!J36</f>
        <v>0</v>
      </c>
      <c r="AZ96" s="93">
        <f>'601-00 - Preložka verejné...'!F33</f>
        <v>0</v>
      </c>
      <c r="BA96" s="93">
        <f>'601-00 - Preložka verejné...'!F34</f>
        <v>0</v>
      </c>
      <c r="BB96" s="93">
        <f>'601-00 - Preložka verejné...'!F35</f>
        <v>0</v>
      </c>
      <c r="BC96" s="93">
        <f>'601-00 - Preložka verejné...'!F36</f>
        <v>0</v>
      </c>
      <c r="BD96" s="95">
        <f>'601-00 - Preložka verejné...'!F37</f>
        <v>0</v>
      </c>
      <c r="BT96" s="96" t="s">
        <v>83</v>
      </c>
      <c r="BV96" s="96" t="s">
        <v>77</v>
      </c>
      <c r="BW96" s="96" t="s">
        <v>87</v>
      </c>
      <c r="BX96" s="96" t="s">
        <v>5</v>
      </c>
      <c r="CL96" s="96" t="s">
        <v>1</v>
      </c>
      <c r="CM96" s="96" t="s">
        <v>75</v>
      </c>
    </row>
    <row r="97" spans="1:91" s="6" customFormat="1" ht="16.5" customHeight="1">
      <c r="A97" s="86" t="s">
        <v>79</v>
      </c>
      <c r="B97" s="87"/>
      <c r="C97" s="88"/>
      <c r="D97" s="283" t="s">
        <v>88</v>
      </c>
      <c r="E97" s="283"/>
      <c r="F97" s="283"/>
      <c r="G97" s="283"/>
      <c r="H97" s="283"/>
      <c r="I97" s="89"/>
      <c r="J97" s="283" t="s">
        <v>89</v>
      </c>
      <c r="K97" s="283"/>
      <c r="L97" s="283"/>
      <c r="M97" s="283"/>
      <c r="N97" s="283"/>
      <c r="O97" s="283"/>
      <c r="P97" s="283"/>
      <c r="Q97" s="283"/>
      <c r="R97" s="283"/>
      <c r="S97" s="283"/>
      <c r="T97" s="283"/>
      <c r="U97" s="283"/>
      <c r="V97" s="283"/>
      <c r="W97" s="283"/>
      <c r="X97" s="283"/>
      <c r="Y97" s="283"/>
      <c r="Z97" s="283"/>
      <c r="AA97" s="283"/>
      <c r="AB97" s="283"/>
      <c r="AC97" s="283"/>
      <c r="AD97" s="283"/>
      <c r="AE97" s="283"/>
      <c r="AF97" s="283"/>
      <c r="AG97" s="271">
        <f>'602-00 - Preložka vedenia...'!J30</f>
        <v>0</v>
      </c>
      <c r="AH97" s="272"/>
      <c r="AI97" s="272"/>
      <c r="AJ97" s="272"/>
      <c r="AK97" s="272"/>
      <c r="AL97" s="272"/>
      <c r="AM97" s="272"/>
      <c r="AN97" s="271">
        <f>SUM(AG97,AT97)</f>
        <v>0</v>
      </c>
      <c r="AO97" s="272"/>
      <c r="AP97" s="272"/>
      <c r="AQ97" s="90" t="s">
        <v>82</v>
      </c>
      <c r="AR97" s="91"/>
      <c r="AS97" s="97">
        <v>0</v>
      </c>
      <c r="AT97" s="98">
        <f>ROUND(SUM(AV97:AW97),2)</f>
        <v>0</v>
      </c>
      <c r="AU97" s="99">
        <f>'602-00 - Preložka vedenia...'!P121</f>
        <v>0</v>
      </c>
      <c r="AV97" s="98">
        <f>'602-00 - Preložka vedenia...'!J33</f>
        <v>0</v>
      </c>
      <c r="AW97" s="98">
        <f>'602-00 - Preložka vedenia...'!J34</f>
        <v>0</v>
      </c>
      <c r="AX97" s="98">
        <f>'602-00 - Preložka vedenia...'!J35</f>
        <v>0</v>
      </c>
      <c r="AY97" s="98">
        <f>'602-00 - Preložka vedenia...'!J36</f>
        <v>0</v>
      </c>
      <c r="AZ97" s="98">
        <f>'602-00 - Preložka vedenia...'!F33</f>
        <v>0</v>
      </c>
      <c r="BA97" s="98">
        <f>'602-00 - Preložka vedenia...'!F34</f>
        <v>0</v>
      </c>
      <c r="BB97" s="98">
        <f>'602-00 - Preložka vedenia...'!F35</f>
        <v>0</v>
      </c>
      <c r="BC97" s="98">
        <f>'602-00 - Preložka vedenia...'!F36</f>
        <v>0</v>
      </c>
      <c r="BD97" s="100">
        <f>'602-00 - Preložka vedenia...'!F37</f>
        <v>0</v>
      </c>
      <c r="BT97" s="96" t="s">
        <v>83</v>
      </c>
      <c r="BV97" s="96" t="s">
        <v>77</v>
      </c>
      <c r="BW97" s="96" t="s">
        <v>90</v>
      </c>
      <c r="BX97" s="96" t="s">
        <v>5</v>
      </c>
      <c r="CL97" s="96" t="s">
        <v>1</v>
      </c>
      <c r="CM97" s="96" t="s">
        <v>75</v>
      </c>
    </row>
    <row r="98" spans="1:91" s="1" customFormat="1" ht="30" customHeight="1"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6"/>
    </row>
    <row r="99" spans="1:91" s="1" customFormat="1" ht="6.95" customHeight="1">
      <c r="B99" s="47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36"/>
    </row>
  </sheetData>
  <sheetProtection algorithmName="SHA-512" hashValue="MGRQ+F6OB8JIxWDQxiWsFMt955wAnvt3cT1tyPZIyaaFjYKcwuShqjNF0hXyzjHFt39bmLs0BZZGcr1PV8HdeQ==" saltValue="A1teoIuQDKk40+o8ROIVkWfbNLvhRwYg3XEzphSzSl3gBFoYh2VuxXw6zfNwz+2MsbRyXDWvdFENxvlcDRyW2g==" spinCount="100000" sheet="1" objects="1" scenarios="1" formatColumns="0" formatRows="0"/>
  <mergeCells count="50">
    <mergeCell ref="D96:H96"/>
    <mergeCell ref="J96:AF96"/>
    <mergeCell ref="D97:H97"/>
    <mergeCell ref="J97:AF97"/>
    <mergeCell ref="AG94:AM94"/>
    <mergeCell ref="AN94:AP94"/>
    <mergeCell ref="C92:G92"/>
    <mergeCell ref="I92:AF92"/>
    <mergeCell ref="D95:H95"/>
    <mergeCell ref="J95:AF95"/>
    <mergeCell ref="AN95:AP95"/>
    <mergeCell ref="AG95:AM95"/>
    <mergeCell ref="AN96:AP96"/>
    <mergeCell ref="AG96:AM96"/>
    <mergeCell ref="AN97:AP97"/>
    <mergeCell ref="AG97:AM97"/>
    <mergeCell ref="L30:P30"/>
    <mergeCell ref="L31:P31"/>
    <mergeCell ref="L32:P32"/>
    <mergeCell ref="L33:P33"/>
    <mergeCell ref="AN92:AP92"/>
    <mergeCell ref="AG92:AM92"/>
    <mergeCell ref="X35:AB35"/>
    <mergeCell ref="AK35:AO35"/>
    <mergeCell ref="AK31:AO31"/>
    <mergeCell ref="W32:AE32"/>
    <mergeCell ref="AK32:AO32"/>
    <mergeCell ref="W33:AE33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33:AO33"/>
    <mergeCell ref="AK26:AO26"/>
    <mergeCell ref="W29:AE29"/>
    <mergeCell ref="AK29:AO29"/>
    <mergeCell ref="W30:AE30"/>
    <mergeCell ref="AK30:AO30"/>
  </mergeCells>
  <hyperlinks>
    <hyperlink ref="A95" location="'201-00 - Rekonštrukcia mosta'!C2" display="/"/>
    <hyperlink ref="A96" location="'601-00 - Preložka verejné...'!C2" display="/"/>
    <hyperlink ref="A97" location="'602-00 - Preložka vedenia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548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101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AT2" s="15" t="s">
        <v>84</v>
      </c>
    </row>
    <row r="3" spans="2:46" ht="6.95" hidden="1" customHeight="1">
      <c r="B3" s="102"/>
      <c r="C3" s="103"/>
      <c r="D3" s="103"/>
      <c r="E3" s="103"/>
      <c r="F3" s="103"/>
      <c r="G3" s="103"/>
      <c r="H3" s="103"/>
      <c r="I3" s="104"/>
      <c r="J3" s="103"/>
      <c r="K3" s="103"/>
      <c r="L3" s="18"/>
      <c r="AT3" s="15" t="s">
        <v>75</v>
      </c>
    </row>
    <row r="4" spans="2:46" ht="24.95" hidden="1" customHeight="1">
      <c r="B4" s="18"/>
      <c r="D4" s="105" t="s">
        <v>91</v>
      </c>
      <c r="L4" s="18"/>
      <c r="M4" s="106" t="s">
        <v>9</v>
      </c>
      <c r="AT4" s="15" t="s">
        <v>4</v>
      </c>
    </row>
    <row r="5" spans="2:46" ht="6.95" hidden="1" customHeight="1">
      <c r="B5" s="18"/>
      <c r="L5" s="18"/>
    </row>
    <row r="6" spans="2:46" ht="12" hidden="1" customHeight="1">
      <c r="B6" s="18"/>
      <c r="D6" s="107" t="s">
        <v>15</v>
      </c>
      <c r="L6" s="18"/>
    </row>
    <row r="7" spans="2:46" ht="16.5" hidden="1" customHeight="1">
      <c r="B7" s="18"/>
      <c r="E7" s="288" t="str">
        <f>'Rekapitulácia stavby'!K6</f>
        <v>Mostný objekt Cesta na Bankov-cesta II/547 Čermeľská cesta-rekonštrukcia</v>
      </c>
      <c r="F7" s="289"/>
      <c r="G7" s="289"/>
      <c r="H7" s="289"/>
      <c r="L7" s="18"/>
    </row>
    <row r="8" spans="2:46" s="1" customFormat="1" ht="12" hidden="1" customHeight="1">
      <c r="B8" s="36"/>
      <c r="D8" s="107" t="s">
        <v>92</v>
      </c>
      <c r="I8" s="108"/>
      <c r="L8" s="36"/>
    </row>
    <row r="9" spans="2:46" s="1" customFormat="1" ht="36.950000000000003" hidden="1" customHeight="1">
      <c r="B9" s="36"/>
      <c r="E9" s="290" t="s">
        <v>93</v>
      </c>
      <c r="F9" s="291"/>
      <c r="G9" s="291"/>
      <c r="H9" s="291"/>
      <c r="I9" s="108"/>
      <c r="L9" s="36"/>
    </row>
    <row r="10" spans="2:46" s="1" customFormat="1" hidden="1">
      <c r="B10" s="36"/>
      <c r="I10" s="108"/>
      <c r="L10" s="36"/>
    </row>
    <row r="11" spans="2:46" s="1" customFormat="1" ht="12" hidden="1" customHeight="1">
      <c r="B11" s="36"/>
      <c r="D11" s="107" t="s">
        <v>17</v>
      </c>
      <c r="F11" s="109" t="s">
        <v>1</v>
      </c>
      <c r="I11" s="110" t="s">
        <v>18</v>
      </c>
      <c r="J11" s="109" t="s">
        <v>1</v>
      </c>
      <c r="L11" s="36"/>
    </row>
    <row r="12" spans="2:46" s="1" customFormat="1" ht="12" hidden="1" customHeight="1">
      <c r="B12" s="36"/>
      <c r="D12" s="107" t="s">
        <v>20</v>
      </c>
      <c r="F12" s="109" t="s">
        <v>21</v>
      </c>
      <c r="I12" s="110" t="s">
        <v>22</v>
      </c>
      <c r="J12" s="111" t="str">
        <f>'Rekapitulácia stavby'!AN8</f>
        <v>Vyplň údaj</v>
      </c>
      <c r="L12" s="36"/>
    </row>
    <row r="13" spans="2:46" s="1" customFormat="1" ht="10.9" hidden="1" customHeight="1">
      <c r="B13" s="36"/>
      <c r="I13" s="108"/>
      <c r="L13" s="36"/>
    </row>
    <row r="14" spans="2:46" s="1" customFormat="1" ht="12" hidden="1" customHeight="1">
      <c r="B14" s="36"/>
      <c r="D14" s="107" t="s">
        <v>23</v>
      </c>
      <c r="I14" s="110" t="s">
        <v>24</v>
      </c>
      <c r="J14" s="109" t="s">
        <v>1</v>
      </c>
      <c r="L14" s="36"/>
    </row>
    <row r="15" spans="2:46" s="1" customFormat="1" ht="18" hidden="1" customHeight="1">
      <c r="B15" s="36"/>
      <c r="E15" s="109" t="s">
        <v>25</v>
      </c>
      <c r="I15" s="110" t="s">
        <v>26</v>
      </c>
      <c r="J15" s="109" t="s">
        <v>1</v>
      </c>
      <c r="L15" s="36"/>
    </row>
    <row r="16" spans="2:46" s="1" customFormat="1" ht="6.95" hidden="1" customHeight="1">
      <c r="B16" s="36"/>
      <c r="I16" s="108"/>
      <c r="L16" s="36"/>
    </row>
    <row r="17" spans="2:12" s="1" customFormat="1" ht="12" hidden="1" customHeight="1">
      <c r="B17" s="36"/>
      <c r="D17" s="107" t="s">
        <v>27</v>
      </c>
      <c r="I17" s="110" t="s">
        <v>24</v>
      </c>
      <c r="J17" s="28" t="str">
        <f>'Rekapitulácia stavby'!AN13</f>
        <v>Vyplň údaj</v>
      </c>
      <c r="L17" s="36"/>
    </row>
    <row r="18" spans="2:12" s="1" customFormat="1" ht="18" hidden="1" customHeight="1">
      <c r="B18" s="36"/>
      <c r="E18" s="292" t="str">
        <f>'Rekapitulácia stavby'!E14</f>
        <v>Vyplň údaj</v>
      </c>
      <c r="F18" s="293"/>
      <c r="G18" s="293"/>
      <c r="H18" s="293"/>
      <c r="I18" s="110" t="s">
        <v>26</v>
      </c>
      <c r="J18" s="28" t="str">
        <f>'Rekapitulácia stavby'!AN14</f>
        <v>Vyplň údaj</v>
      </c>
      <c r="L18" s="36"/>
    </row>
    <row r="19" spans="2:12" s="1" customFormat="1" ht="6.95" hidden="1" customHeight="1">
      <c r="B19" s="36"/>
      <c r="I19" s="108"/>
      <c r="L19" s="36"/>
    </row>
    <row r="20" spans="2:12" s="1" customFormat="1" ht="12" hidden="1" customHeight="1">
      <c r="B20" s="36"/>
      <c r="D20" s="107" t="s">
        <v>29</v>
      </c>
      <c r="I20" s="110" t="s">
        <v>24</v>
      </c>
      <c r="J20" s="109" t="s">
        <v>1</v>
      </c>
      <c r="L20" s="36"/>
    </row>
    <row r="21" spans="2:12" s="1" customFormat="1" ht="18" hidden="1" customHeight="1">
      <c r="B21" s="36"/>
      <c r="E21" s="109" t="s">
        <v>94</v>
      </c>
      <c r="I21" s="110" t="s">
        <v>26</v>
      </c>
      <c r="J21" s="109" t="s">
        <v>1</v>
      </c>
      <c r="L21" s="36"/>
    </row>
    <row r="22" spans="2:12" s="1" customFormat="1" ht="6.95" hidden="1" customHeight="1">
      <c r="B22" s="36"/>
      <c r="I22" s="108"/>
      <c r="L22" s="36"/>
    </row>
    <row r="23" spans="2:12" s="1" customFormat="1" ht="12" hidden="1" customHeight="1">
      <c r="B23" s="36"/>
      <c r="D23" s="107" t="s">
        <v>32</v>
      </c>
      <c r="I23" s="110" t="s">
        <v>24</v>
      </c>
      <c r="J23" s="109" t="s">
        <v>1</v>
      </c>
      <c r="L23" s="36"/>
    </row>
    <row r="24" spans="2:12" s="1" customFormat="1" ht="18" hidden="1" customHeight="1">
      <c r="B24" s="36"/>
      <c r="E24" s="109" t="s">
        <v>95</v>
      </c>
      <c r="I24" s="110" t="s">
        <v>26</v>
      </c>
      <c r="J24" s="109" t="s">
        <v>1</v>
      </c>
      <c r="L24" s="36"/>
    </row>
    <row r="25" spans="2:12" s="1" customFormat="1" ht="6.95" hidden="1" customHeight="1">
      <c r="B25" s="36"/>
      <c r="I25" s="108"/>
      <c r="L25" s="36"/>
    </row>
    <row r="26" spans="2:12" s="1" customFormat="1" ht="12" hidden="1" customHeight="1">
      <c r="B26" s="36"/>
      <c r="D26" s="107" t="s">
        <v>34</v>
      </c>
      <c r="I26" s="108"/>
      <c r="L26" s="36"/>
    </row>
    <row r="27" spans="2:12" s="7" customFormat="1" ht="16.5" hidden="1" customHeight="1">
      <c r="B27" s="112"/>
      <c r="E27" s="294" t="s">
        <v>1</v>
      </c>
      <c r="F27" s="294"/>
      <c r="G27" s="294"/>
      <c r="H27" s="294"/>
      <c r="I27" s="113"/>
      <c r="L27" s="112"/>
    </row>
    <row r="28" spans="2:12" s="1" customFormat="1" ht="6.95" hidden="1" customHeight="1">
      <c r="B28" s="36"/>
      <c r="I28" s="108"/>
      <c r="L28" s="36"/>
    </row>
    <row r="29" spans="2:12" s="1" customFormat="1" ht="6.95" hidden="1" customHeight="1">
      <c r="B29" s="36"/>
      <c r="D29" s="60"/>
      <c r="E29" s="60"/>
      <c r="F29" s="60"/>
      <c r="G29" s="60"/>
      <c r="H29" s="60"/>
      <c r="I29" s="114"/>
      <c r="J29" s="60"/>
      <c r="K29" s="60"/>
      <c r="L29" s="36"/>
    </row>
    <row r="30" spans="2:12" s="1" customFormat="1" ht="25.35" hidden="1" customHeight="1">
      <c r="B30" s="36"/>
      <c r="D30" s="115" t="s">
        <v>35</v>
      </c>
      <c r="I30" s="108"/>
      <c r="J30" s="116">
        <f>ROUND(J146, 2)</f>
        <v>0</v>
      </c>
      <c r="L30" s="36"/>
    </row>
    <row r="31" spans="2:12" s="1" customFormat="1" ht="6.95" hidden="1" customHeight="1">
      <c r="B31" s="36"/>
      <c r="D31" s="60"/>
      <c r="E31" s="60"/>
      <c r="F31" s="60"/>
      <c r="G31" s="60"/>
      <c r="H31" s="60"/>
      <c r="I31" s="114"/>
      <c r="J31" s="60"/>
      <c r="K31" s="60"/>
      <c r="L31" s="36"/>
    </row>
    <row r="32" spans="2:12" s="1" customFormat="1" ht="14.45" hidden="1" customHeight="1">
      <c r="B32" s="36"/>
      <c r="F32" s="117" t="s">
        <v>37</v>
      </c>
      <c r="I32" s="118" t="s">
        <v>36</v>
      </c>
      <c r="J32" s="117" t="s">
        <v>38</v>
      </c>
      <c r="L32" s="36"/>
    </row>
    <row r="33" spans="2:12" s="1" customFormat="1" ht="14.45" hidden="1" customHeight="1">
      <c r="B33" s="36"/>
      <c r="D33" s="119" t="s">
        <v>39</v>
      </c>
      <c r="E33" s="107" t="s">
        <v>40</v>
      </c>
      <c r="F33" s="120">
        <f>ROUND((SUM(BE146:BE547)),  2)</f>
        <v>0</v>
      </c>
      <c r="I33" s="121">
        <v>0.2</v>
      </c>
      <c r="J33" s="120">
        <f>ROUND(((SUM(BE146:BE547))*I33),  2)</f>
        <v>0</v>
      </c>
      <c r="L33" s="36"/>
    </row>
    <row r="34" spans="2:12" s="1" customFormat="1" ht="14.45" hidden="1" customHeight="1">
      <c r="B34" s="36"/>
      <c r="E34" s="107" t="s">
        <v>41</v>
      </c>
      <c r="F34" s="120">
        <f>ROUND((SUM(BF146:BF547)),  2)</f>
        <v>0</v>
      </c>
      <c r="I34" s="121">
        <v>0.2</v>
      </c>
      <c r="J34" s="120">
        <f>ROUND(((SUM(BF146:BF547))*I34),  2)</f>
        <v>0</v>
      </c>
      <c r="L34" s="36"/>
    </row>
    <row r="35" spans="2:12" s="1" customFormat="1" ht="14.45" hidden="1" customHeight="1">
      <c r="B35" s="36"/>
      <c r="E35" s="107" t="s">
        <v>42</v>
      </c>
      <c r="F35" s="120">
        <f>ROUND((SUM(BG146:BG547)),  2)</f>
        <v>0</v>
      </c>
      <c r="I35" s="121">
        <v>0.2</v>
      </c>
      <c r="J35" s="120">
        <f>0</f>
        <v>0</v>
      </c>
      <c r="L35" s="36"/>
    </row>
    <row r="36" spans="2:12" s="1" customFormat="1" ht="14.45" hidden="1" customHeight="1">
      <c r="B36" s="36"/>
      <c r="E36" s="107" t="s">
        <v>43</v>
      </c>
      <c r="F36" s="120">
        <f>ROUND((SUM(BH146:BH547)),  2)</f>
        <v>0</v>
      </c>
      <c r="I36" s="121">
        <v>0.2</v>
      </c>
      <c r="J36" s="120">
        <f>0</f>
        <v>0</v>
      </c>
      <c r="L36" s="36"/>
    </row>
    <row r="37" spans="2:12" s="1" customFormat="1" ht="14.45" hidden="1" customHeight="1">
      <c r="B37" s="36"/>
      <c r="E37" s="107" t="s">
        <v>44</v>
      </c>
      <c r="F37" s="120">
        <f>ROUND((SUM(BI146:BI547)),  2)</f>
        <v>0</v>
      </c>
      <c r="I37" s="121">
        <v>0</v>
      </c>
      <c r="J37" s="120">
        <f>0</f>
        <v>0</v>
      </c>
      <c r="L37" s="36"/>
    </row>
    <row r="38" spans="2:12" s="1" customFormat="1" ht="6.95" hidden="1" customHeight="1">
      <c r="B38" s="36"/>
      <c r="I38" s="108"/>
      <c r="L38" s="36"/>
    </row>
    <row r="39" spans="2:12" s="1" customFormat="1" ht="25.35" hidden="1" customHeight="1">
      <c r="B39" s="36"/>
      <c r="C39" s="122"/>
      <c r="D39" s="123" t="s">
        <v>45</v>
      </c>
      <c r="E39" s="124"/>
      <c r="F39" s="124"/>
      <c r="G39" s="125" t="s">
        <v>46</v>
      </c>
      <c r="H39" s="126" t="s">
        <v>47</v>
      </c>
      <c r="I39" s="127"/>
      <c r="J39" s="128">
        <f>SUM(J30:J37)</f>
        <v>0</v>
      </c>
      <c r="K39" s="129"/>
      <c r="L39" s="36"/>
    </row>
    <row r="40" spans="2:12" s="1" customFormat="1" ht="14.45" hidden="1" customHeight="1">
      <c r="B40" s="36"/>
      <c r="I40" s="108"/>
      <c r="L40" s="36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36"/>
      <c r="D50" s="130" t="s">
        <v>48</v>
      </c>
      <c r="E50" s="131"/>
      <c r="F50" s="131"/>
      <c r="G50" s="130" t="s">
        <v>49</v>
      </c>
      <c r="H50" s="131"/>
      <c r="I50" s="132"/>
      <c r="J50" s="131"/>
      <c r="K50" s="131"/>
      <c r="L50" s="36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36"/>
      <c r="D61" s="133" t="s">
        <v>50</v>
      </c>
      <c r="E61" s="134"/>
      <c r="F61" s="135" t="s">
        <v>51</v>
      </c>
      <c r="G61" s="133" t="s">
        <v>50</v>
      </c>
      <c r="H61" s="134"/>
      <c r="I61" s="136"/>
      <c r="J61" s="137" t="s">
        <v>51</v>
      </c>
      <c r="K61" s="134"/>
      <c r="L61" s="36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36"/>
      <c r="D65" s="130" t="s">
        <v>52</v>
      </c>
      <c r="E65" s="131"/>
      <c r="F65" s="131"/>
      <c r="G65" s="130" t="s">
        <v>53</v>
      </c>
      <c r="H65" s="131"/>
      <c r="I65" s="132"/>
      <c r="J65" s="131"/>
      <c r="K65" s="131"/>
      <c r="L65" s="36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36"/>
      <c r="D76" s="133" t="s">
        <v>50</v>
      </c>
      <c r="E76" s="134"/>
      <c r="F76" s="135" t="s">
        <v>51</v>
      </c>
      <c r="G76" s="133" t="s">
        <v>50</v>
      </c>
      <c r="H76" s="134"/>
      <c r="I76" s="136"/>
      <c r="J76" s="137" t="s">
        <v>51</v>
      </c>
      <c r="K76" s="134"/>
      <c r="L76" s="36"/>
    </row>
    <row r="77" spans="2:12" s="1" customFormat="1" ht="14.45" hidden="1" customHeight="1">
      <c r="B77" s="138"/>
      <c r="C77" s="139"/>
      <c r="D77" s="139"/>
      <c r="E77" s="139"/>
      <c r="F77" s="139"/>
      <c r="G77" s="139"/>
      <c r="H77" s="139"/>
      <c r="I77" s="140"/>
      <c r="J77" s="139"/>
      <c r="K77" s="139"/>
      <c r="L77" s="36"/>
    </row>
    <row r="78" spans="2:12" hidden="1"/>
    <row r="79" spans="2:12" hidden="1"/>
    <row r="80" spans="2:12" hidden="1"/>
    <row r="81" spans="2:47" s="1" customFormat="1" ht="6.95" customHeight="1">
      <c r="B81" s="141"/>
      <c r="C81" s="142"/>
      <c r="D81" s="142"/>
      <c r="E81" s="142"/>
      <c r="F81" s="142"/>
      <c r="G81" s="142"/>
      <c r="H81" s="142"/>
      <c r="I81" s="143"/>
      <c r="J81" s="142"/>
      <c r="K81" s="142"/>
      <c r="L81" s="36"/>
    </row>
    <row r="82" spans="2:47" s="1" customFormat="1" ht="24.95" customHeight="1">
      <c r="B82" s="32"/>
      <c r="C82" s="21" t="s">
        <v>96</v>
      </c>
      <c r="D82" s="33"/>
      <c r="E82" s="33"/>
      <c r="F82" s="33"/>
      <c r="G82" s="33"/>
      <c r="H82" s="33"/>
      <c r="I82" s="108"/>
      <c r="J82" s="33"/>
      <c r="K82" s="33"/>
      <c r="L82" s="36"/>
    </row>
    <row r="83" spans="2:47" s="1" customFormat="1" ht="6.95" customHeight="1">
      <c r="B83" s="32"/>
      <c r="C83" s="33"/>
      <c r="D83" s="33"/>
      <c r="E83" s="33"/>
      <c r="F83" s="33"/>
      <c r="G83" s="33"/>
      <c r="H83" s="33"/>
      <c r="I83" s="108"/>
      <c r="J83" s="33"/>
      <c r="K83" s="33"/>
      <c r="L83" s="36"/>
    </row>
    <row r="84" spans="2:47" s="1" customFormat="1" ht="12" customHeight="1">
      <c r="B84" s="32"/>
      <c r="C84" s="27" t="s">
        <v>15</v>
      </c>
      <c r="D84" s="33"/>
      <c r="E84" s="33"/>
      <c r="F84" s="33"/>
      <c r="G84" s="33"/>
      <c r="H84" s="33"/>
      <c r="I84" s="108"/>
      <c r="J84" s="33"/>
      <c r="K84" s="33"/>
      <c r="L84" s="36"/>
    </row>
    <row r="85" spans="2:47" s="1" customFormat="1" ht="16.5" customHeight="1">
      <c r="B85" s="32"/>
      <c r="C85" s="33"/>
      <c r="D85" s="33"/>
      <c r="E85" s="286" t="str">
        <f>E7</f>
        <v>Mostný objekt Cesta na Bankov-cesta II/547 Čermeľská cesta-rekonštrukcia</v>
      </c>
      <c r="F85" s="287"/>
      <c r="G85" s="287"/>
      <c r="H85" s="287"/>
      <c r="I85" s="108"/>
      <c r="J85" s="33"/>
      <c r="K85" s="33"/>
      <c r="L85" s="36"/>
    </row>
    <row r="86" spans="2:47" s="1" customFormat="1" ht="12" customHeight="1">
      <c r="B86" s="32"/>
      <c r="C86" s="27" t="s">
        <v>92</v>
      </c>
      <c r="D86" s="33"/>
      <c r="E86" s="33"/>
      <c r="F86" s="33"/>
      <c r="G86" s="33"/>
      <c r="H86" s="33"/>
      <c r="I86" s="108"/>
      <c r="J86" s="33"/>
      <c r="K86" s="33"/>
      <c r="L86" s="36"/>
    </row>
    <row r="87" spans="2:47" s="1" customFormat="1" ht="16.5" customHeight="1">
      <c r="B87" s="32"/>
      <c r="C87" s="33"/>
      <c r="D87" s="33"/>
      <c r="E87" s="257" t="str">
        <f>E9</f>
        <v>201-00 - Rekonštrukcia mosta</v>
      </c>
      <c r="F87" s="285"/>
      <c r="G87" s="285"/>
      <c r="H87" s="285"/>
      <c r="I87" s="108"/>
      <c r="J87" s="33"/>
      <c r="K87" s="33"/>
      <c r="L87" s="36"/>
    </row>
    <row r="88" spans="2:47" s="1" customFormat="1" ht="6.95" customHeight="1">
      <c r="B88" s="32"/>
      <c r="C88" s="33"/>
      <c r="D88" s="33"/>
      <c r="E88" s="33"/>
      <c r="F88" s="33"/>
      <c r="G88" s="33"/>
      <c r="H88" s="33"/>
      <c r="I88" s="108"/>
      <c r="J88" s="33"/>
      <c r="K88" s="33"/>
      <c r="L88" s="36"/>
    </row>
    <row r="89" spans="2:47" s="1" customFormat="1" ht="12" customHeight="1">
      <c r="B89" s="32"/>
      <c r="C89" s="27" t="s">
        <v>20</v>
      </c>
      <c r="D89" s="33"/>
      <c r="E89" s="33"/>
      <c r="F89" s="25" t="str">
        <f>F12</f>
        <v>Košice</v>
      </c>
      <c r="G89" s="33"/>
      <c r="H89" s="33"/>
      <c r="I89" s="110" t="s">
        <v>22</v>
      </c>
      <c r="J89" s="59" t="str">
        <f>IF(J12="","",J12)</f>
        <v>Vyplň údaj</v>
      </c>
      <c r="K89" s="33"/>
      <c r="L89" s="36"/>
    </row>
    <row r="90" spans="2:47" s="1" customFormat="1" ht="6.95" customHeight="1">
      <c r="B90" s="32"/>
      <c r="C90" s="33"/>
      <c r="D90" s="33"/>
      <c r="E90" s="33"/>
      <c r="F90" s="33"/>
      <c r="G90" s="33"/>
      <c r="H90" s="33"/>
      <c r="I90" s="108"/>
      <c r="J90" s="33"/>
      <c r="K90" s="33"/>
      <c r="L90" s="36"/>
    </row>
    <row r="91" spans="2:47" s="1" customFormat="1" ht="27.95" customHeight="1">
      <c r="B91" s="32"/>
      <c r="C91" s="27" t="s">
        <v>23</v>
      </c>
      <c r="D91" s="33"/>
      <c r="E91" s="33"/>
      <c r="F91" s="25" t="str">
        <f>E15</f>
        <v>Mesto Košice</v>
      </c>
      <c r="G91" s="33"/>
      <c r="H91" s="33"/>
      <c r="I91" s="110" t="s">
        <v>29</v>
      </c>
      <c r="J91" s="30" t="str">
        <f>E21</f>
        <v>TUNROAD Engineering, s.r.o.</v>
      </c>
      <c r="K91" s="33"/>
      <c r="L91" s="36"/>
    </row>
    <row r="92" spans="2:47" s="1" customFormat="1" ht="15.2" customHeight="1">
      <c r="B92" s="32"/>
      <c r="C92" s="27" t="s">
        <v>27</v>
      </c>
      <c r="D92" s="33"/>
      <c r="E92" s="33"/>
      <c r="F92" s="25" t="str">
        <f>IF(E18="","",E18)</f>
        <v>Vyplň údaj</v>
      </c>
      <c r="G92" s="33"/>
      <c r="H92" s="33"/>
      <c r="I92" s="110" t="s">
        <v>32</v>
      </c>
      <c r="J92" s="30" t="str">
        <f>E24</f>
        <v>Ing. D. Tóthová</v>
      </c>
      <c r="K92" s="33"/>
      <c r="L92" s="36"/>
    </row>
    <row r="93" spans="2:47" s="1" customFormat="1" ht="10.35" customHeight="1">
      <c r="B93" s="32"/>
      <c r="C93" s="33"/>
      <c r="D93" s="33"/>
      <c r="E93" s="33"/>
      <c r="F93" s="33"/>
      <c r="G93" s="33"/>
      <c r="H93" s="33"/>
      <c r="I93" s="108"/>
      <c r="J93" s="33"/>
      <c r="K93" s="33"/>
      <c r="L93" s="36"/>
    </row>
    <row r="94" spans="2:47" s="1" customFormat="1" ht="29.25" customHeight="1">
      <c r="B94" s="32"/>
      <c r="C94" s="144" t="s">
        <v>97</v>
      </c>
      <c r="D94" s="145"/>
      <c r="E94" s="145"/>
      <c r="F94" s="145"/>
      <c r="G94" s="145"/>
      <c r="H94" s="145"/>
      <c r="I94" s="146"/>
      <c r="J94" s="147" t="s">
        <v>98</v>
      </c>
      <c r="K94" s="145"/>
      <c r="L94" s="36"/>
    </row>
    <row r="95" spans="2:47" s="1" customFormat="1" ht="10.35" customHeight="1">
      <c r="B95" s="32"/>
      <c r="C95" s="33"/>
      <c r="D95" s="33"/>
      <c r="E95" s="33"/>
      <c r="F95" s="33"/>
      <c r="G95" s="33"/>
      <c r="H95" s="33"/>
      <c r="I95" s="108"/>
      <c r="J95" s="33"/>
      <c r="K95" s="33"/>
      <c r="L95" s="36"/>
    </row>
    <row r="96" spans="2:47" s="1" customFormat="1" ht="22.9" customHeight="1">
      <c r="B96" s="32"/>
      <c r="C96" s="148" t="s">
        <v>99</v>
      </c>
      <c r="D96" s="33"/>
      <c r="E96" s="33"/>
      <c r="F96" s="33"/>
      <c r="G96" s="33"/>
      <c r="H96" s="33"/>
      <c r="I96" s="108"/>
      <c r="J96" s="77">
        <f>J146</f>
        <v>0</v>
      </c>
      <c r="K96" s="33"/>
      <c r="L96" s="36"/>
      <c r="AU96" s="15" t="s">
        <v>100</v>
      </c>
    </row>
    <row r="97" spans="2:12" s="8" customFormat="1" ht="24.95" customHeight="1">
      <c r="B97" s="149"/>
      <c r="C97" s="150"/>
      <c r="D97" s="151" t="s">
        <v>101</v>
      </c>
      <c r="E97" s="152"/>
      <c r="F97" s="152"/>
      <c r="G97" s="152"/>
      <c r="H97" s="152"/>
      <c r="I97" s="153"/>
      <c r="J97" s="154">
        <f>J147</f>
        <v>0</v>
      </c>
      <c r="K97" s="150"/>
      <c r="L97" s="155"/>
    </row>
    <row r="98" spans="2:12" s="9" customFormat="1" ht="19.899999999999999" customHeight="1">
      <c r="B98" s="156"/>
      <c r="C98" s="157"/>
      <c r="D98" s="158" t="s">
        <v>102</v>
      </c>
      <c r="E98" s="159"/>
      <c r="F98" s="159"/>
      <c r="G98" s="159"/>
      <c r="H98" s="159"/>
      <c r="I98" s="160"/>
      <c r="J98" s="161">
        <f>J148</f>
        <v>0</v>
      </c>
      <c r="K98" s="157"/>
      <c r="L98" s="162"/>
    </row>
    <row r="99" spans="2:12" s="9" customFormat="1" ht="19.899999999999999" customHeight="1">
      <c r="B99" s="156"/>
      <c r="C99" s="157"/>
      <c r="D99" s="158" t="s">
        <v>103</v>
      </c>
      <c r="E99" s="159"/>
      <c r="F99" s="159"/>
      <c r="G99" s="159"/>
      <c r="H99" s="159"/>
      <c r="I99" s="160"/>
      <c r="J99" s="161">
        <f>J162</f>
        <v>0</v>
      </c>
      <c r="K99" s="157"/>
      <c r="L99" s="162"/>
    </row>
    <row r="100" spans="2:12" s="9" customFormat="1" ht="19.899999999999999" customHeight="1">
      <c r="B100" s="156"/>
      <c r="C100" s="157"/>
      <c r="D100" s="158" t="s">
        <v>104</v>
      </c>
      <c r="E100" s="159"/>
      <c r="F100" s="159"/>
      <c r="G100" s="159"/>
      <c r="H100" s="159"/>
      <c r="I100" s="160"/>
      <c r="J100" s="161">
        <f>J195</f>
        <v>0</v>
      </c>
      <c r="K100" s="157"/>
      <c r="L100" s="162"/>
    </row>
    <row r="101" spans="2:12" s="9" customFormat="1" ht="19.899999999999999" customHeight="1">
      <c r="B101" s="156"/>
      <c r="C101" s="157"/>
      <c r="D101" s="158" t="s">
        <v>105</v>
      </c>
      <c r="E101" s="159"/>
      <c r="F101" s="159"/>
      <c r="G101" s="159"/>
      <c r="H101" s="159"/>
      <c r="I101" s="160"/>
      <c r="J101" s="161">
        <f>J210</f>
        <v>0</v>
      </c>
      <c r="K101" s="157"/>
      <c r="L101" s="162"/>
    </row>
    <row r="102" spans="2:12" s="9" customFormat="1" ht="19.899999999999999" customHeight="1">
      <c r="B102" s="156"/>
      <c r="C102" s="157"/>
      <c r="D102" s="158" t="s">
        <v>106</v>
      </c>
      <c r="E102" s="159"/>
      <c r="F102" s="159"/>
      <c r="G102" s="159"/>
      <c r="H102" s="159"/>
      <c r="I102" s="160"/>
      <c r="J102" s="161">
        <f>J225</f>
        <v>0</v>
      </c>
      <c r="K102" s="157"/>
      <c r="L102" s="162"/>
    </row>
    <row r="103" spans="2:12" s="9" customFormat="1" ht="19.899999999999999" customHeight="1">
      <c r="B103" s="156"/>
      <c r="C103" s="157"/>
      <c r="D103" s="158" t="s">
        <v>107</v>
      </c>
      <c r="E103" s="159"/>
      <c r="F103" s="159"/>
      <c r="G103" s="159"/>
      <c r="H103" s="159"/>
      <c r="I103" s="160"/>
      <c r="J103" s="161">
        <f>J256</f>
        <v>0</v>
      </c>
      <c r="K103" s="157"/>
      <c r="L103" s="162"/>
    </row>
    <row r="104" spans="2:12" s="9" customFormat="1" ht="19.899999999999999" customHeight="1">
      <c r="B104" s="156"/>
      <c r="C104" s="157"/>
      <c r="D104" s="158" t="s">
        <v>108</v>
      </c>
      <c r="E104" s="159"/>
      <c r="F104" s="159"/>
      <c r="G104" s="159"/>
      <c r="H104" s="159"/>
      <c r="I104" s="160"/>
      <c r="J104" s="161">
        <f>J270</f>
        <v>0</v>
      </c>
      <c r="K104" s="157"/>
      <c r="L104" s="162"/>
    </row>
    <row r="105" spans="2:12" s="9" customFormat="1" ht="19.899999999999999" customHeight="1">
      <c r="B105" s="156"/>
      <c r="C105" s="157"/>
      <c r="D105" s="158" t="s">
        <v>109</v>
      </c>
      <c r="E105" s="159"/>
      <c r="F105" s="159"/>
      <c r="G105" s="159"/>
      <c r="H105" s="159"/>
      <c r="I105" s="160"/>
      <c r="J105" s="161">
        <f>J299</f>
        <v>0</v>
      </c>
      <c r="K105" s="157"/>
      <c r="L105" s="162"/>
    </row>
    <row r="106" spans="2:12" s="9" customFormat="1" ht="19.899999999999999" customHeight="1">
      <c r="B106" s="156"/>
      <c r="C106" s="157"/>
      <c r="D106" s="158" t="s">
        <v>110</v>
      </c>
      <c r="E106" s="159"/>
      <c r="F106" s="159"/>
      <c r="G106" s="159"/>
      <c r="H106" s="159"/>
      <c r="I106" s="160"/>
      <c r="J106" s="161">
        <f>J316</f>
        <v>0</v>
      </c>
      <c r="K106" s="157"/>
      <c r="L106" s="162"/>
    </row>
    <row r="107" spans="2:12" s="9" customFormat="1" ht="19.899999999999999" customHeight="1">
      <c r="B107" s="156"/>
      <c r="C107" s="157"/>
      <c r="D107" s="158" t="s">
        <v>111</v>
      </c>
      <c r="E107" s="159"/>
      <c r="F107" s="159"/>
      <c r="G107" s="159"/>
      <c r="H107" s="159"/>
      <c r="I107" s="160"/>
      <c r="J107" s="161">
        <f>J320</f>
        <v>0</v>
      </c>
      <c r="K107" s="157"/>
      <c r="L107" s="162"/>
    </row>
    <row r="108" spans="2:12" s="9" customFormat="1" ht="19.899999999999999" customHeight="1">
      <c r="B108" s="156"/>
      <c r="C108" s="157"/>
      <c r="D108" s="158" t="s">
        <v>112</v>
      </c>
      <c r="E108" s="159"/>
      <c r="F108" s="159"/>
      <c r="G108" s="159"/>
      <c r="H108" s="159"/>
      <c r="I108" s="160"/>
      <c r="J108" s="161">
        <f>J349</f>
        <v>0</v>
      </c>
      <c r="K108" s="157"/>
      <c r="L108" s="162"/>
    </row>
    <row r="109" spans="2:12" s="9" customFormat="1" ht="19.899999999999999" customHeight="1">
      <c r="B109" s="156"/>
      <c r="C109" s="157"/>
      <c r="D109" s="158" t="s">
        <v>113</v>
      </c>
      <c r="E109" s="159"/>
      <c r="F109" s="159"/>
      <c r="G109" s="159"/>
      <c r="H109" s="159"/>
      <c r="I109" s="160"/>
      <c r="J109" s="161">
        <f>J357</f>
        <v>0</v>
      </c>
      <c r="K109" s="157"/>
      <c r="L109" s="162"/>
    </row>
    <row r="110" spans="2:12" s="9" customFormat="1" ht="19.899999999999999" customHeight="1">
      <c r="B110" s="156"/>
      <c r="C110" s="157"/>
      <c r="D110" s="158" t="s">
        <v>114</v>
      </c>
      <c r="E110" s="159"/>
      <c r="F110" s="159"/>
      <c r="G110" s="159"/>
      <c r="H110" s="159"/>
      <c r="I110" s="160"/>
      <c r="J110" s="161">
        <f>J366</f>
        <v>0</v>
      </c>
      <c r="K110" s="157"/>
      <c r="L110" s="162"/>
    </row>
    <row r="111" spans="2:12" s="9" customFormat="1" ht="19.899999999999999" customHeight="1">
      <c r="B111" s="156"/>
      <c r="C111" s="157"/>
      <c r="D111" s="158" t="s">
        <v>115</v>
      </c>
      <c r="E111" s="159"/>
      <c r="F111" s="159"/>
      <c r="G111" s="159"/>
      <c r="H111" s="159"/>
      <c r="I111" s="160"/>
      <c r="J111" s="161">
        <f>J381</f>
        <v>0</v>
      </c>
      <c r="K111" s="157"/>
      <c r="L111" s="162"/>
    </row>
    <row r="112" spans="2:12" s="9" customFormat="1" ht="19.899999999999999" customHeight="1">
      <c r="B112" s="156"/>
      <c r="C112" s="157"/>
      <c r="D112" s="158" t="s">
        <v>116</v>
      </c>
      <c r="E112" s="159"/>
      <c r="F112" s="159"/>
      <c r="G112" s="159"/>
      <c r="H112" s="159"/>
      <c r="I112" s="160"/>
      <c r="J112" s="161">
        <f>J400</f>
        <v>0</v>
      </c>
      <c r="K112" s="157"/>
      <c r="L112" s="162"/>
    </row>
    <row r="113" spans="2:12" s="9" customFormat="1" ht="19.899999999999999" customHeight="1">
      <c r="B113" s="156"/>
      <c r="C113" s="157"/>
      <c r="D113" s="158" t="s">
        <v>117</v>
      </c>
      <c r="E113" s="159"/>
      <c r="F113" s="159"/>
      <c r="G113" s="159"/>
      <c r="H113" s="159"/>
      <c r="I113" s="160"/>
      <c r="J113" s="161">
        <f>J421</f>
        <v>0</v>
      </c>
      <c r="K113" s="157"/>
      <c r="L113" s="162"/>
    </row>
    <row r="114" spans="2:12" s="9" customFormat="1" ht="19.899999999999999" customHeight="1">
      <c r="B114" s="156"/>
      <c r="C114" s="157"/>
      <c r="D114" s="158" t="s">
        <v>118</v>
      </c>
      <c r="E114" s="159"/>
      <c r="F114" s="159"/>
      <c r="G114" s="159"/>
      <c r="H114" s="159"/>
      <c r="I114" s="160"/>
      <c r="J114" s="161">
        <f>J449</f>
        <v>0</v>
      </c>
      <c r="K114" s="157"/>
      <c r="L114" s="162"/>
    </row>
    <row r="115" spans="2:12" s="9" customFormat="1" ht="19.899999999999999" customHeight="1">
      <c r="B115" s="156"/>
      <c r="C115" s="157"/>
      <c r="D115" s="158" t="s">
        <v>119</v>
      </c>
      <c r="E115" s="159"/>
      <c r="F115" s="159"/>
      <c r="G115" s="159"/>
      <c r="H115" s="159"/>
      <c r="I115" s="160"/>
      <c r="J115" s="161">
        <f>J460</f>
        <v>0</v>
      </c>
      <c r="K115" s="157"/>
      <c r="L115" s="162"/>
    </row>
    <row r="116" spans="2:12" s="9" customFormat="1" ht="19.899999999999999" customHeight="1">
      <c r="B116" s="156"/>
      <c r="C116" s="157"/>
      <c r="D116" s="158" t="s">
        <v>120</v>
      </c>
      <c r="E116" s="159"/>
      <c r="F116" s="159"/>
      <c r="G116" s="159"/>
      <c r="H116" s="159"/>
      <c r="I116" s="160"/>
      <c r="J116" s="161">
        <f>J471</f>
        <v>0</v>
      </c>
      <c r="K116" s="157"/>
      <c r="L116" s="162"/>
    </row>
    <row r="117" spans="2:12" s="9" customFormat="1" ht="19.899999999999999" customHeight="1">
      <c r="B117" s="156"/>
      <c r="C117" s="157"/>
      <c r="D117" s="158" t="s">
        <v>121</v>
      </c>
      <c r="E117" s="159"/>
      <c r="F117" s="159"/>
      <c r="G117" s="159"/>
      <c r="H117" s="159"/>
      <c r="I117" s="160"/>
      <c r="J117" s="161">
        <f>J481</f>
        <v>0</v>
      </c>
      <c r="K117" s="157"/>
      <c r="L117" s="162"/>
    </row>
    <row r="118" spans="2:12" s="9" customFormat="1" ht="19.899999999999999" customHeight="1">
      <c r="B118" s="156"/>
      <c r="C118" s="157"/>
      <c r="D118" s="158" t="s">
        <v>122</v>
      </c>
      <c r="E118" s="159"/>
      <c r="F118" s="159"/>
      <c r="G118" s="159"/>
      <c r="H118" s="159"/>
      <c r="I118" s="160"/>
      <c r="J118" s="161">
        <f>J498</f>
        <v>0</v>
      </c>
      <c r="K118" s="157"/>
      <c r="L118" s="162"/>
    </row>
    <row r="119" spans="2:12" s="8" customFormat="1" ht="24.95" customHeight="1">
      <c r="B119" s="149"/>
      <c r="C119" s="150"/>
      <c r="D119" s="151" t="s">
        <v>123</v>
      </c>
      <c r="E119" s="152"/>
      <c r="F119" s="152"/>
      <c r="G119" s="152"/>
      <c r="H119" s="152"/>
      <c r="I119" s="153"/>
      <c r="J119" s="154">
        <f>J511</f>
        <v>0</v>
      </c>
      <c r="K119" s="150"/>
      <c r="L119" s="155"/>
    </row>
    <row r="120" spans="2:12" s="9" customFormat="1" ht="19.899999999999999" customHeight="1">
      <c r="B120" s="156"/>
      <c r="C120" s="157"/>
      <c r="D120" s="158" t="s">
        <v>124</v>
      </c>
      <c r="E120" s="159"/>
      <c r="F120" s="159"/>
      <c r="G120" s="159"/>
      <c r="H120" s="159"/>
      <c r="I120" s="160"/>
      <c r="J120" s="161">
        <f>J512</f>
        <v>0</v>
      </c>
      <c r="K120" s="157"/>
      <c r="L120" s="162"/>
    </row>
    <row r="121" spans="2:12" s="9" customFormat="1" ht="19.899999999999999" customHeight="1">
      <c r="B121" s="156"/>
      <c r="C121" s="157"/>
      <c r="D121" s="158" t="s">
        <v>125</v>
      </c>
      <c r="E121" s="159"/>
      <c r="F121" s="159"/>
      <c r="G121" s="159"/>
      <c r="H121" s="159"/>
      <c r="I121" s="160"/>
      <c r="J121" s="161">
        <f>J522</f>
        <v>0</v>
      </c>
      <c r="K121" s="157"/>
      <c r="L121" s="162"/>
    </row>
    <row r="122" spans="2:12" s="8" customFormat="1" ht="24.95" customHeight="1">
      <c r="B122" s="149"/>
      <c r="C122" s="150"/>
      <c r="D122" s="151" t="s">
        <v>126</v>
      </c>
      <c r="E122" s="152"/>
      <c r="F122" s="152"/>
      <c r="G122" s="152"/>
      <c r="H122" s="152"/>
      <c r="I122" s="153"/>
      <c r="J122" s="154">
        <f>J534</f>
        <v>0</v>
      </c>
      <c r="K122" s="150"/>
      <c r="L122" s="155"/>
    </row>
    <row r="123" spans="2:12" s="9" customFormat="1" ht="19.899999999999999" customHeight="1">
      <c r="B123" s="156"/>
      <c r="C123" s="157"/>
      <c r="D123" s="158" t="s">
        <v>127</v>
      </c>
      <c r="E123" s="159"/>
      <c r="F123" s="159"/>
      <c r="G123" s="159"/>
      <c r="H123" s="159"/>
      <c r="I123" s="160"/>
      <c r="J123" s="161">
        <f>J535</f>
        <v>0</v>
      </c>
      <c r="K123" s="157"/>
      <c r="L123" s="162"/>
    </row>
    <row r="124" spans="2:12" s="9" customFormat="1" ht="19.899999999999999" customHeight="1">
      <c r="B124" s="156"/>
      <c r="C124" s="157"/>
      <c r="D124" s="158" t="s">
        <v>128</v>
      </c>
      <c r="E124" s="159"/>
      <c r="F124" s="159"/>
      <c r="G124" s="159"/>
      <c r="H124" s="159"/>
      <c r="I124" s="160"/>
      <c r="J124" s="161">
        <f>J539</f>
        <v>0</v>
      </c>
      <c r="K124" s="157"/>
      <c r="L124" s="162"/>
    </row>
    <row r="125" spans="2:12" s="9" customFormat="1" ht="19.899999999999999" customHeight="1">
      <c r="B125" s="156"/>
      <c r="C125" s="157"/>
      <c r="D125" s="158" t="s">
        <v>129</v>
      </c>
      <c r="E125" s="159"/>
      <c r="F125" s="159"/>
      <c r="G125" s="159"/>
      <c r="H125" s="159"/>
      <c r="I125" s="160"/>
      <c r="J125" s="161">
        <f>J542</f>
        <v>0</v>
      </c>
      <c r="K125" s="157"/>
      <c r="L125" s="162"/>
    </row>
    <row r="126" spans="2:12" s="9" customFormat="1" ht="19.899999999999999" customHeight="1">
      <c r="B126" s="156"/>
      <c r="C126" s="157"/>
      <c r="D126" s="158" t="s">
        <v>130</v>
      </c>
      <c r="E126" s="159"/>
      <c r="F126" s="159"/>
      <c r="G126" s="159"/>
      <c r="H126" s="159"/>
      <c r="I126" s="160"/>
      <c r="J126" s="161">
        <f>J546</f>
        <v>0</v>
      </c>
      <c r="K126" s="157"/>
      <c r="L126" s="162"/>
    </row>
    <row r="127" spans="2:12" s="1" customFormat="1" ht="21.75" customHeight="1">
      <c r="B127" s="32"/>
      <c r="C127" s="33"/>
      <c r="D127" s="33"/>
      <c r="E127" s="33"/>
      <c r="F127" s="33"/>
      <c r="G127" s="33"/>
      <c r="H127" s="33"/>
      <c r="I127" s="108"/>
      <c r="J127" s="33"/>
      <c r="K127" s="33"/>
      <c r="L127" s="36"/>
    </row>
    <row r="128" spans="2:12" s="1" customFormat="1" ht="6.95" customHeight="1">
      <c r="B128" s="47"/>
      <c r="C128" s="48"/>
      <c r="D128" s="48"/>
      <c r="E128" s="48"/>
      <c r="F128" s="48"/>
      <c r="G128" s="48"/>
      <c r="H128" s="48"/>
      <c r="I128" s="140"/>
      <c r="J128" s="48"/>
      <c r="K128" s="48"/>
      <c r="L128" s="36"/>
    </row>
    <row r="132" spans="2:12" s="1" customFormat="1" ht="6.95" customHeight="1">
      <c r="B132" s="49"/>
      <c r="C132" s="50"/>
      <c r="D132" s="50"/>
      <c r="E132" s="50"/>
      <c r="F132" s="50"/>
      <c r="G132" s="50"/>
      <c r="H132" s="50"/>
      <c r="I132" s="143"/>
      <c r="J132" s="50"/>
      <c r="K132" s="50"/>
      <c r="L132" s="36"/>
    </row>
    <row r="133" spans="2:12" s="1" customFormat="1" ht="24.95" customHeight="1">
      <c r="B133" s="32"/>
      <c r="C133" s="21" t="s">
        <v>131</v>
      </c>
      <c r="D133" s="33"/>
      <c r="E133" s="33"/>
      <c r="F133" s="33"/>
      <c r="G133" s="33"/>
      <c r="H133" s="33"/>
      <c r="I133" s="108"/>
      <c r="J133" s="33"/>
      <c r="K133" s="33"/>
      <c r="L133" s="36"/>
    </row>
    <row r="134" spans="2:12" s="1" customFormat="1" ht="6.95" customHeight="1">
      <c r="B134" s="32"/>
      <c r="C134" s="33"/>
      <c r="D134" s="33"/>
      <c r="E134" s="33"/>
      <c r="F134" s="33"/>
      <c r="G134" s="33"/>
      <c r="H134" s="33"/>
      <c r="I134" s="108"/>
      <c r="J134" s="33"/>
      <c r="K134" s="33"/>
      <c r="L134" s="36"/>
    </row>
    <row r="135" spans="2:12" s="1" customFormat="1" ht="12" customHeight="1">
      <c r="B135" s="32"/>
      <c r="C135" s="27" t="s">
        <v>15</v>
      </c>
      <c r="D135" s="33"/>
      <c r="E135" s="33"/>
      <c r="F135" s="33"/>
      <c r="G135" s="33"/>
      <c r="H135" s="33"/>
      <c r="I135" s="108"/>
      <c r="J135" s="33"/>
      <c r="K135" s="33"/>
      <c r="L135" s="36"/>
    </row>
    <row r="136" spans="2:12" s="1" customFormat="1" ht="16.5" customHeight="1">
      <c r="B136" s="32"/>
      <c r="C136" s="33"/>
      <c r="D136" s="33"/>
      <c r="E136" s="286" t="str">
        <f>E7</f>
        <v>Mostný objekt Cesta na Bankov-cesta II/547 Čermeľská cesta-rekonštrukcia</v>
      </c>
      <c r="F136" s="287"/>
      <c r="G136" s="287"/>
      <c r="H136" s="287"/>
      <c r="I136" s="108"/>
      <c r="J136" s="33"/>
      <c r="K136" s="33"/>
      <c r="L136" s="36"/>
    </row>
    <row r="137" spans="2:12" s="1" customFormat="1" ht="12" customHeight="1">
      <c r="B137" s="32"/>
      <c r="C137" s="27" t="s">
        <v>92</v>
      </c>
      <c r="D137" s="33"/>
      <c r="E137" s="33"/>
      <c r="F137" s="33"/>
      <c r="G137" s="33"/>
      <c r="H137" s="33"/>
      <c r="I137" s="108"/>
      <c r="J137" s="33"/>
      <c r="K137" s="33"/>
      <c r="L137" s="36"/>
    </row>
    <row r="138" spans="2:12" s="1" customFormat="1" ht="16.5" customHeight="1">
      <c r="B138" s="32"/>
      <c r="C138" s="33"/>
      <c r="D138" s="33"/>
      <c r="E138" s="257" t="str">
        <f>E9</f>
        <v>201-00 - Rekonštrukcia mosta</v>
      </c>
      <c r="F138" s="285"/>
      <c r="G138" s="285"/>
      <c r="H138" s="285"/>
      <c r="I138" s="108"/>
      <c r="J138" s="33"/>
      <c r="K138" s="33"/>
      <c r="L138" s="36"/>
    </row>
    <row r="139" spans="2:12" s="1" customFormat="1" ht="6.95" customHeight="1">
      <c r="B139" s="32"/>
      <c r="C139" s="33"/>
      <c r="D139" s="33"/>
      <c r="E139" s="33"/>
      <c r="F139" s="33"/>
      <c r="G139" s="33"/>
      <c r="H139" s="33"/>
      <c r="I139" s="108"/>
      <c r="J139" s="33"/>
      <c r="K139" s="33"/>
      <c r="L139" s="36"/>
    </row>
    <row r="140" spans="2:12" s="1" customFormat="1" ht="12" customHeight="1">
      <c r="B140" s="32"/>
      <c r="C140" s="27" t="s">
        <v>20</v>
      </c>
      <c r="D140" s="33"/>
      <c r="E140" s="33"/>
      <c r="F140" s="25" t="str">
        <f>F12</f>
        <v>Košice</v>
      </c>
      <c r="G140" s="33"/>
      <c r="H140" s="33"/>
      <c r="I140" s="110" t="s">
        <v>22</v>
      </c>
      <c r="J140" s="59" t="str">
        <f>IF(J12="","",J12)</f>
        <v>Vyplň údaj</v>
      </c>
      <c r="K140" s="33"/>
      <c r="L140" s="36"/>
    </row>
    <row r="141" spans="2:12" s="1" customFormat="1" ht="6.95" customHeight="1">
      <c r="B141" s="32"/>
      <c r="C141" s="33"/>
      <c r="D141" s="33"/>
      <c r="E141" s="33"/>
      <c r="F141" s="33"/>
      <c r="G141" s="33"/>
      <c r="H141" s="33"/>
      <c r="I141" s="108"/>
      <c r="J141" s="33"/>
      <c r="K141" s="33"/>
      <c r="L141" s="36"/>
    </row>
    <row r="142" spans="2:12" s="1" customFormat="1" ht="27.95" customHeight="1">
      <c r="B142" s="32"/>
      <c r="C142" s="27" t="s">
        <v>23</v>
      </c>
      <c r="D142" s="33"/>
      <c r="E142" s="33"/>
      <c r="F142" s="25" t="str">
        <f>E15</f>
        <v>Mesto Košice</v>
      </c>
      <c r="G142" s="33"/>
      <c r="H142" s="33"/>
      <c r="I142" s="110" t="s">
        <v>29</v>
      </c>
      <c r="J142" s="30" t="str">
        <f>E21</f>
        <v>TUNROAD Engineering, s.r.o.</v>
      </c>
      <c r="K142" s="33"/>
      <c r="L142" s="36"/>
    </row>
    <row r="143" spans="2:12" s="1" customFormat="1" ht="15.2" customHeight="1">
      <c r="B143" s="32"/>
      <c r="C143" s="27" t="s">
        <v>27</v>
      </c>
      <c r="D143" s="33"/>
      <c r="E143" s="33"/>
      <c r="F143" s="25" t="str">
        <f>IF(E18="","",E18)</f>
        <v>Vyplň údaj</v>
      </c>
      <c r="G143" s="33"/>
      <c r="H143" s="33"/>
      <c r="I143" s="110" t="s">
        <v>32</v>
      </c>
      <c r="J143" s="30" t="str">
        <f>E24</f>
        <v>Ing. D. Tóthová</v>
      </c>
      <c r="K143" s="33"/>
      <c r="L143" s="36"/>
    </row>
    <row r="144" spans="2:12" s="1" customFormat="1" ht="10.35" customHeight="1">
      <c r="B144" s="32"/>
      <c r="C144" s="33"/>
      <c r="D144" s="33"/>
      <c r="E144" s="33"/>
      <c r="F144" s="33"/>
      <c r="G144" s="33"/>
      <c r="H144" s="33"/>
      <c r="I144" s="108"/>
      <c r="J144" s="33"/>
      <c r="K144" s="33"/>
      <c r="L144" s="36"/>
    </row>
    <row r="145" spans="2:65" s="10" customFormat="1" ht="29.25" customHeight="1">
      <c r="B145" s="163"/>
      <c r="C145" s="164" t="s">
        <v>132</v>
      </c>
      <c r="D145" s="165" t="s">
        <v>60</v>
      </c>
      <c r="E145" s="165" t="s">
        <v>56</v>
      </c>
      <c r="F145" s="165" t="s">
        <v>57</v>
      </c>
      <c r="G145" s="165" t="s">
        <v>133</v>
      </c>
      <c r="H145" s="165" t="s">
        <v>134</v>
      </c>
      <c r="I145" s="166" t="s">
        <v>135</v>
      </c>
      <c r="J145" s="167" t="s">
        <v>98</v>
      </c>
      <c r="K145" s="168" t="s">
        <v>136</v>
      </c>
      <c r="L145" s="169"/>
      <c r="M145" s="68" t="s">
        <v>1</v>
      </c>
      <c r="N145" s="69" t="s">
        <v>39</v>
      </c>
      <c r="O145" s="69" t="s">
        <v>137</v>
      </c>
      <c r="P145" s="69" t="s">
        <v>138</v>
      </c>
      <c r="Q145" s="69" t="s">
        <v>139</v>
      </c>
      <c r="R145" s="69" t="s">
        <v>140</v>
      </c>
      <c r="S145" s="69" t="s">
        <v>141</v>
      </c>
      <c r="T145" s="70" t="s">
        <v>142</v>
      </c>
    </row>
    <row r="146" spans="2:65" s="1" customFormat="1" ht="22.9" customHeight="1">
      <c r="B146" s="32"/>
      <c r="C146" s="75" t="s">
        <v>99</v>
      </c>
      <c r="D146" s="33"/>
      <c r="E146" s="33"/>
      <c r="F146" s="33"/>
      <c r="G146" s="33"/>
      <c r="H146" s="33"/>
      <c r="I146" s="108"/>
      <c r="J146" s="170">
        <f>BK146</f>
        <v>0</v>
      </c>
      <c r="K146" s="33"/>
      <c r="L146" s="36"/>
      <c r="M146" s="71"/>
      <c r="N146" s="72"/>
      <c r="O146" s="72"/>
      <c r="P146" s="171">
        <f>P147+P511+P534</f>
        <v>0</v>
      </c>
      <c r="Q146" s="72"/>
      <c r="R146" s="171">
        <f>R147+R511+R534</f>
        <v>2440.4523757300003</v>
      </c>
      <c r="S146" s="72"/>
      <c r="T146" s="172">
        <f>T147+T511+T534</f>
        <v>352.59678000000002</v>
      </c>
      <c r="AT146" s="15" t="s">
        <v>74</v>
      </c>
      <c r="AU146" s="15" t="s">
        <v>100</v>
      </c>
      <c r="BK146" s="173">
        <f>BK147+BK511+BK534</f>
        <v>0</v>
      </c>
    </row>
    <row r="147" spans="2:65" s="11" customFormat="1" ht="25.9" customHeight="1">
      <c r="B147" s="174"/>
      <c r="C147" s="175"/>
      <c r="D147" s="176" t="s">
        <v>74</v>
      </c>
      <c r="E147" s="177" t="s">
        <v>143</v>
      </c>
      <c r="F147" s="177" t="s">
        <v>144</v>
      </c>
      <c r="G147" s="175"/>
      <c r="H147" s="175"/>
      <c r="I147" s="178"/>
      <c r="J147" s="179">
        <f>BK147</f>
        <v>0</v>
      </c>
      <c r="K147" s="175"/>
      <c r="L147" s="180"/>
      <c r="M147" s="181"/>
      <c r="N147" s="182"/>
      <c r="O147" s="182"/>
      <c r="P147" s="183">
        <f>P148+P162+P195+P210+P225+P256+P270+P299+P316+P320+P349+P357+P366+P381+P400+P421+P449+P460+P471+P481+P498</f>
        <v>0</v>
      </c>
      <c r="Q147" s="182"/>
      <c r="R147" s="183">
        <f>R148+R162+R195+R210+R225+R256+R270+R299+R316+R320+R349+R357+R366+R381+R400+R421+R449+R460+R471+R481+R498</f>
        <v>2416.5573549300002</v>
      </c>
      <c r="S147" s="182"/>
      <c r="T147" s="184">
        <f>T148+T162+T195+T210+T225+T256+T270+T299+T316+T320+T349+T357+T366+T381+T400+T421+T449+T460+T471+T481+T498</f>
        <v>352.59678000000002</v>
      </c>
      <c r="AR147" s="185" t="s">
        <v>83</v>
      </c>
      <c r="AT147" s="186" t="s">
        <v>74</v>
      </c>
      <c r="AU147" s="186" t="s">
        <v>75</v>
      </c>
      <c r="AY147" s="185" t="s">
        <v>145</v>
      </c>
      <c r="BK147" s="187">
        <f>BK148+BK162+BK195+BK210+BK225+BK256+BK270+BK299+BK316+BK320+BK349+BK357+BK366+BK381+BK400+BK421+BK449+BK460+BK471+BK481+BK498</f>
        <v>0</v>
      </c>
    </row>
    <row r="148" spans="2:65" s="11" customFormat="1" ht="22.9" customHeight="1">
      <c r="B148" s="174"/>
      <c r="C148" s="175"/>
      <c r="D148" s="176" t="s">
        <v>74</v>
      </c>
      <c r="E148" s="188" t="s">
        <v>146</v>
      </c>
      <c r="F148" s="188" t="s">
        <v>147</v>
      </c>
      <c r="G148" s="175"/>
      <c r="H148" s="175"/>
      <c r="I148" s="178"/>
      <c r="J148" s="189">
        <f>BK148</f>
        <v>0</v>
      </c>
      <c r="K148" s="175"/>
      <c r="L148" s="180"/>
      <c r="M148" s="181"/>
      <c r="N148" s="182"/>
      <c r="O148" s="182"/>
      <c r="P148" s="183">
        <f>SUM(P149:P161)</f>
        <v>0</v>
      </c>
      <c r="Q148" s="182"/>
      <c r="R148" s="183">
        <f>SUM(R149:R161)</f>
        <v>0</v>
      </c>
      <c r="S148" s="182"/>
      <c r="T148" s="184">
        <f>SUM(T149:T161)</f>
        <v>0</v>
      </c>
      <c r="AR148" s="185" t="s">
        <v>83</v>
      </c>
      <c r="AT148" s="186" t="s">
        <v>74</v>
      </c>
      <c r="AU148" s="186" t="s">
        <v>83</v>
      </c>
      <c r="AY148" s="185" t="s">
        <v>145</v>
      </c>
      <c r="BK148" s="187">
        <f>SUM(BK149:BK161)</f>
        <v>0</v>
      </c>
    </row>
    <row r="149" spans="2:65" s="1" customFormat="1" ht="24" customHeight="1">
      <c r="B149" s="32"/>
      <c r="C149" s="190" t="s">
        <v>83</v>
      </c>
      <c r="D149" s="190" t="s">
        <v>148</v>
      </c>
      <c r="E149" s="191" t="s">
        <v>149</v>
      </c>
      <c r="F149" s="192" t="s">
        <v>150</v>
      </c>
      <c r="G149" s="193" t="s">
        <v>151</v>
      </c>
      <c r="H149" s="194">
        <v>19.5</v>
      </c>
      <c r="I149" s="195"/>
      <c r="J149" s="196">
        <f>ROUND(I149*H149,2)</f>
        <v>0</v>
      </c>
      <c r="K149" s="192" t="s">
        <v>152</v>
      </c>
      <c r="L149" s="36"/>
      <c r="M149" s="197" t="s">
        <v>1</v>
      </c>
      <c r="N149" s="198" t="s">
        <v>41</v>
      </c>
      <c r="O149" s="64"/>
      <c r="P149" s="199">
        <f>O149*H149</f>
        <v>0</v>
      </c>
      <c r="Q149" s="199">
        <v>0</v>
      </c>
      <c r="R149" s="199">
        <f>Q149*H149</f>
        <v>0</v>
      </c>
      <c r="S149" s="199">
        <v>0</v>
      </c>
      <c r="T149" s="200">
        <f>S149*H149</f>
        <v>0</v>
      </c>
      <c r="AR149" s="201" t="s">
        <v>153</v>
      </c>
      <c r="AT149" s="201" t="s">
        <v>148</v>
      </c>
      <c r="AU149" s="201" t="s">
        <v>154</v>
      </c>
      <c r="AY149" s="15" t="s">
        <v>145</v>
      </c>
      <c r="BE149" s="202">
        <f>IF(N149="základná",J149,0)</f>
        <v>0</v>
      </c>
      <c r="BF149" s="202">
        <f>IF(N149="znížená",J149,0)</f>
        <v>0</v>
      </c>
      <c r="BG149" s="202">
        <f>IF(N149="zákl. prenesená",J149,0)</f>
        <v>0</v>
      </c>
      <c r="BH149" s="202">
        <f>IF(N149="zníž. prenesená",J149,0)</f>
        <v>0</v>
      </c>
      <c r="BI149" s="202">
        <f>IF(N149="nulová",J149,0)</f>
        <v>0</v>
      </c>
      <c r="BJ149" s="15" t="s">
        <v>154</v>
      </c>
      <c r="BK149" s="202">
        <f>ROUND(I149*H149,2)</f>
        <v>0</v>
      </c>
      <c r="BL149" s="15" t="s">
        <v>153</v>
      </c>
      <c r="BM149" s="201" t="s">
        <v>155</v>
      </c>
    </row>
    <row r="150" spans="2:65" s="12" customFormat="1">
      <c r="B150" s="203"/>
      <c r="C150" s="204"/>
      <c r="D150" s="205" t="s">
        <v>156</v>
      </c>
      <c r="E150" s="206" t="s">
        <v>1</v>
      </c>
      <c r="F150" s="207" t="s">
        <v>157</v>
      </c>
      <c r="G150" s="204"/>
      <c r="H150" s="208">
        <v>19.5</v>
      </c>
      <c r="I150" s="209"/>
      <c r="J150" s="204"/>
      <c r="K150" s="204"/>
      <c r="L150" s="210"/>
      <c r="M150" s="211"/>
      <c r="N150" s="212"/>
      <c r="O150" s="212"/>
      <c r="P150" s="212"/>
      <c r="Q150" s="212"/>
      <c r="R150" s="212"/>
      <c r="S150" s="212"/>
      <c r="T150" s="213"/>
      <c r="AT150" s="214" t="s">
        <v>156</v>
      </c>
      <c r="AU150" s="214" t="s">
        <v>154</v>
      </c>
      <c r="AV150" s="12" t="s">
        <v>154</v>
      </c>
      <c r="AW150" s="12" t="s">
        <v>31</v>
      </c>
      <c r="AX150" s="12" t="s">
        <v>83</v>
      </c>
      <c r="AY150" s="214" t="s">
        <v>145</v>
      </c>
    </row>
    <row r="151" spans="2:65" s="1" customFormat="1" ht="24" customHeight="1">
      <c r="B151" s="32"/>
      <c r="C151" s="190" t="s">
        <v>154</v>
      </c>
      <c r="D151" s="190" t="s">
        <v>148</v>
      </c>
      <c r="E151" s="191" t="s">
        <v>158</v>
      </c>
      <c r="F151" s="192" t="s">
        <v>159</v>
      </c>
      <c r="G151" s="193" t="s">
        <v>151</v>
      </c>
      <c r="H151" s="194">
        <v>9.75</v>
      </c>
      <c r="I151" s="195"/>
      <c r="J151" s="196">
        <f>ROUND(I151*H151,2)</f>
        <v>0</v>
      </c>
      <c r="K151" s="192" t="s">
        <v>152</v>
      </c>
      <c r="L151" s="36"/>
      <c r="M151" s="197" t="s">
        <v>1</v>
      </c>
      <c r="N151" s="198" t="s">
        <v>41</v>
      </c>
      <c r="O151" s="64"/>
      <c r="P151" s="199">
        <f>O151*H151</f>
        <v>0</v>
      </c>
      <c r="Q151" s="199">
        <v>0</v>
      </c>
      <c r="R151" s="199">
        <f>Q151*H151</f>
        <v>0</v>
      </c>
      <c r="S151" s="199">
        <v>0</v>
      </c>
      <c r="T151" s="200">
        <f>S151*H151</f>
        <v>0</v>
      </c>
      <c r="AR151" s="201" t="s">
        <v>153</v>
      </c>
      <c r="AT151" s="201" t="s">
        <v>148</v>
      </c>
      <c r="AU151" s="201" t="s">
        <v>154</v>
      </c>
      <c r="AY151" s="15" t="s">
        <v>145</v>
      </c>
      <c r="BE151" s="202">
        <f>IF(N151="základná",J151,0)</f>
        <v>0</v>
      </c>
      <c r="BF151" s="202">
        <f>IF(N151="znížená",J151,0)</f>
        <v>0</v>
      </c>
      <c r="BG151" s="202">
        <f>IF(N151="zákl. prenesená",J151,0)</f>
        <v>0</v>
      </c>
      <c r="BH151" s="202">
        <f>IF(N151="zníž. prenesená",J151,0)</f>
        <v>0</v>
      </c>
      <c r="BI151" s="202">
        <f>IF(N151="nulová",J151,0)</f>
        <v>0</v>
      </c>
      <c r="BJ151" s="15" t="s">
        <v>154</v>
      </c>
      <c r="BK151" s="202">
        <f>ROUND(I151*H151,2)</f>
        <v>0</v>
      </c>
      <c r="BL151" s="15" t="s">
        <v>153</v>
      </c>
      <c r="BM151" s="201" t="s">
        <v>160</v>
      </c>
    </row>
    <row r="152" spans="2:65" s="12" customFormat="1">
      <c r="B152" s="203"/>
      <c r="C152" s="204"/>
      <c r="D152" s="205" t="s">
        <v>156</v>
      </c>
      <c r="E152" s="204"/>
      <c r="F152" s="207" t="s">
        <v>161</v>
      </c>
      <c r="G152" s="204"/>
      <c r="H152" s="208">
        <v>9.75</v>
      </c>
      <c r="I152" s="209"/>
      <c r="J152" s="204"/>
      <c r="K152" s="204"/>
      <c r="L152" s="210"/>
      <c r="M152" s="211"/>
      <c r="N152" s="212"/>
      <c r="O152" s="212"/>
      <c r="P152" s="212"/>
      <c r="Q152" s="212"/>
      <c r="R152" s="212"/>
      <c r="S152" s="212"/>
      <c r="T152" s="213"/>
      <c r="AT152" s="214" t="s">
        <v>156</v>
      </c>
      <c r="AU152" s="214" t="s">
        <v>154</v>
      </c>
      <c r="AV152" s="12" t="s">
        <v>154</v>
      </c>
      <c r="AW152" s="12" t="s">
        <v>4</v>
      </c>
      <c r="AX152" s="12" t="s">
        <v>83</v>
      </c>
      <c r="AY152" s="214" t="s">
        <v>145</v>
      </c>
    </row>
    <row r="153" spans="2:65" s="1" customFormat="1" ht="24" customHeight="1">
      <c r="B153" s="32"/>
      <c r="C153" s="190" t="s">
        <v>162</v>
      </c>
      <c r="D153" s="190" t="s">
        <v>148</v>
      </c>
      <c r="E153" s="191" t="s">
        <v>163</v>
      </c>
      <c r="F153" s="192" t="s">
        <v>164</v>
      </c>
      <c r="G153" s="193" t="s">
        <v>151</v>
      </c>
      <c r="H153" s="194">
        <v>19.5</v>
      </c>
      <c r="I153" s="195"/>
      <c r="J153" s="196">
        <f>ROUND(I153*H153,2)</f>
        <v>0</v>
      </c>
      <c r="K153" s="192" t="s">
        <v>152</v>
      </c>
      <c r="L153" s="36"/>
      <c r="M153" s="197" t="s">
        <v>1</v>
      </c>
      <c r="N153" s="198" t="s">
        <v>41</v>
      </c>
      <c r="O153" s="64"/>
      <c r="P153" s="199">
        <f>O153*H153</f>
        <v>0</v>
      </c>
      <c r="Q153" s="199">
        <v>0</v>
      </c>
      <c r="R153" s="199">
        <f>Q153*H153</f>
        <v>0</v>
      </c>
      <c r="S153" s="199">
        <v>0</v>
      </c>
      <c r="T153" s="200">
        <f>S153*H153</f>
        <v>0</v>
      </c>
      <c r="AR153" s="201" t="s">
        <v>153</v>
      </c>
      <c r="AT153" s="201" t="s">
        <v>148</v>
      </c>
      <c r="AU153" s="201" t="s">
        <v>154</v>
      </c>
      <c r="AY153" s="15" t="s">
        <v>145</v>
      </c>
      <c r="BE153" s="202">
        <f>IF(N153="základná",J153,0)</f>
        <v>0</v>
      </c>
      <c r="BF153" s="202">
        <f>IF(N153="znížená",J153,0)</f>
        <v>0</v>
      </c>
      <c r="BG153" s="202">
        <f>IF(N153="zákl. prenesená",J153,0)</f>
        <v>0</v>
      </c>
      <c r="BH153" s="202">
        <f>IF(N153="zníž. prenesená",J153,0)</f>
        <v>0</v>
      </c>
      <c r="BI153" s="202">
        <f>IF(N153="nulová",J153,0)</f>
        <v>0</v>
      </c>
      <c r="BJ153" s="15" t="s">
        <v>154</v>
      </c>
      <c r="BK153" s="202">
        <f>ROUND(I153*H153,2)</f>
        <v>0</v>
      </c>
      <c r="BL153" s="15" t="s">
        <v>153</v>
      </c>
      <c r="BM153" s="201" t="s">
        <v>165</v>
      </c>
    </row>
    <row r="154" spans="2:65" s="12" customFormat="1">
      <c r="B154" s="203"/>
      <c r="C154" s="204"/>
      <c r="D154" s="205" t="s">
        <v>156</v>
      </c>
      <c r="E154" s="206" t="s">
        <v>1</v>
      </c>
      <c r="F154" s="207" t="s">
        <v>157</v>
      </c>
      <c r="G154" s="204"/>
      <c r="H154" s="208">
        <v>19.5</v>
      </c>
      <c r="I154" s="209"/>
      <c r="J154" s="204"/>
      <c r="K154" s="204"/>
      <c r="L154" s="210"/>
      <c r="M154" s="211"/>
      <c r="N154" s="212"/>
      <c r="O154" s="212"/>
      <c r="P154" s="212"/>
      <c r="Q154" s="212"/>
      <c r="R154" s="212"/>
      <c r="S154" s="212"/>
      <c r="T154" s="213"/>
      <c r="AT154" s="214" t="s">
        <v>156</v>
      </c>
      <c r="AU154" s="214" t="s">
        <v>154</v>
      </c>
      <c r="AV154" s="12" t="s">
        <v>154</v>
      </c>
      <c r="AW154" s="12" t="s">
        <v>31</v>
      </c>
      <c r="AX154" s="12" t="s">
        <v>83</v>
      </c>
      <c r="AY154" s="214" t="s">
        <v>145</v>
      </c>
    </row>
    <row r="155" spans="2:65" s="1" customFormat="1" ht="36" customHeight="1">
      <c r="B155" s="32"/>
      <c r="C155" s="190" t="s">
        <v>153</v>
      </c>
      <c r="D155" s="190" t="s">
        <v>148</v>
      </c>
      <c r="E155" s="191" t="s">
        <v>166</v>
      </c>
      <c r="F155" s="192" t="s">
        <v>167</v>
      </c>
      <c r="G155" s="193" t="s">
        <v>151</v>
      </c>
      <c r="H155" s="194">
        <v>39</v>
      </c>
      <c r="I155" s="195"/>
      <c r="J155" s="196">
        <f>ROUND(I155*H155,2)</f>
        <v>0</v>
      </c>
      <c r="K155" s="192" t="s">
        <v>152</v>
      </c>
      <c r="L155" s="36"/>
      <c r="M155" s="197" t="s">
        <v>1</v>
      </c>
      <c r="N155" s="198" t="s">
        <v>41</v>
      </c>
      <c r="O155" s="64"/>
      <c r="P155" s="199">
        <f>O155*H155</f>
        <v>0</v>
      </c>
      <c r="Q155" s="199">
        <v>0</v>
      </c>
      <c r="R155" s="199">
        <f>Q155*H155</f>
        <v>0</v>
      </c>
      <c r="S155" s="199">
        <v>0</v>
      </c>
      <c r="T155" s="200">
        <f>S155*H155</f>
        <v>0</v>
      </c>
      <c r="AR155" s="201" t="s">
        <v>153</v>
      </c>
      <c r="AT155" s="201" t="s">
        <v>148</v>
      </c>
      <c r="AU155" s="201" t="s">
        <v>154</v>
      </c>
      <c r="AY155" s="15" t="s">
        <v>145</v>
      </c>
      <c r="BE155" s="202">
        <f>IF(N155="základná",J155,0)</f>
        <v>0</v>
      </c>
      <c r="BF155" s="202">
        <f>IF(N155="znížená",J155,0)</f>
        <v>0</v>
      </c>
      <c r="BG155" s="202">
        <f>IF(N155="zákl. prenesená",J155,0)</f>
        <v>0</v>
      </c>
      <c r="BH155" s="202">
        <f>IF(N155="zníž. prenesená",J155,0)</f>
        <v>0</v>
      </c>
      <c r="BI155" s="202">
        <f>IF(N155="nulová",J155,0)</f>
        <v>0</v>
      </c>
      <c r="BJ155" s="15" t="s">
        <v>154</v>
      </c>
      <c r="BK155" s="202">
        <f>ROUND(I155*H155,2)</f>
        <v>0</v>
      </c>
      <c r="BL155" s="15" t="s">
        <v>153</v>
      </c>
      <c r="BM155" s="201" t="s">
        <v>168</v>
      </c>
    </row>
    <row r="156" spans="2:65" s="1" customFormat="1" ht="36" customHeight="1">
      <c r="B156" s="32"/>
      <c r="C156" s="190" t="s">
        <v>169</v>
      </c>
      <c r="D156" s="190" t="s">
        <v>148</v>
      </c>
      <c r="E156" s="191" t="s">
        <v>170</v>
      </c>
      <c r="F156" s="192" t="s">
        <v>171</v>
      </c>
      <c r="G156" s="193" t="s">
        <v>151</v>
      </c>
      <c r="H156" s="194">
        <v>273</v>
      </c>
      <c r="I156" s="195"/>
      <c r="J156" s="196">
        <f>ROUND(I156*H156,2)</f>
        <v>0</v>
      </c>
      <c r="K156" s="192" t="s">
        <v>152</v>
      </c>
      <c r="L156" s="36"/>
      <c r="M156" s="197" t="s">
        <v>1</v>
      </c>
      <c r="N156" s="198" t="s">
        <v>41</v>
      </c>
      <c r="O156" s="64"/>
      <c r="P156" s="199">
        <f>O156*H156</f>
        <v>0</v>
      </c>
      <c r="Q156" s="199">
        <v>0</v>
      </c>
      <c r="R156" s="199">
        <f>Q156*H156</f>
        <v>0</v>
      </c>
      <c r="S156" s="199">
        <v>0</v>
      </c>
      <c r="T156" s="200">
        <f>S156*H156</f>
        <v>0</v>
      </c>
      <c r="AR156" s="201" t="s">
        <v>153</v>
      </c>
      <c r="AT156" s="201" t="s">
        <v>148</v>
      </c>
      <c r="AU156" s="201" t="s">
        <v>154</v>
      </c>
      <c r="AY156" s="15" t="s">
        <v>145</v>
      </c>
      <c r="BE156" s="202">
        <f>IF(N156="základná",J156,0)</f>
        <v>0</v>
      </c>
      <c r="BF156" s="202">
        <f>IF(N156="znížená",J156,0)</f>
        <v>0</v>
      </c>
      <c r="BG156" s="202">
        <f>IF(N156="zákl. prenesená",J156,0)</f>
        <v>0</v>
      </c>
      <c r="BH156" s="202">
        <f>IF(N156="zníž. prenesená",J156,0)</f>
        <v>0</v>
      </c>
      <c r="BI156" s="202">
        <f>IF(N156="nulová",J156,0)</f>
        <v>0</v>
      </c>
      <c r="BJ156" s="15" t="s">
        <v>154</v>
      </c>
      <c r="BK156" s="202">
        <f>ROUND(I156*H156,2)</f>
        <v>0</v>
      </c>
      <c r="BL156" s="15" t="s">
        <v>153</v>
      </c>
      <c r="BM156" s="201" t="s">
        <v>172</v>
      </c>
    </row>
    <row r="157" spans="2:65" s="12" customFormat="1">
      <c r="B157" s="203"/>
      <c r="C157" s="204"/>
      <c r="D157" s="205" t="s">
        <v>156</v>
      </c>
      <c r="E157" s="204"/>
      <c r="F157" s="207" t="s">
        <v>173</v>
      </c>
      <c r="G157" s="204"/>
      <c r="H157" s="208">
        <v>273</v>
      </c>
      <c r="I157" s="209"/>
      <c r="J157" s="204"/>
      <c r="K157" s="204"/>
      <c r="L157" s="210"/>
      <c r="M157" s="211"/>
      <c r="N157" s="212"/>
      <c r="O157" s="212"/>
      <c r="P157" s="212"/>
      <c r="Q157" s="212"/>
      <c r="R157" s="212"/>
      <c r="S157" s="212"/>
      <c r="T157" s="213"/>
      <c r="AT157" s="214" t="s">
        <v>156</v>
      </c>
      <c r="AU157" s="214" t="s">
        <v>154</v>
      </c>
      <c r="AV157" s="12" t="s">
        <v>154</v>
      </c>
      <c r="AW157" s="12" t="s">
        <v>4</v>
      </c>
      <c r="AX157" s="12" t="s">
        <v>83</v>
      </c>
      <c r="AY157" s="214" t="s">
        <v>145</v>
      </c>
    </row>
    <row r="158" spans="2:65" s="1" customFormat="1" ht="24" customHeight="1">
      <c r="B158" s="32"/>
      <c r="C158" s="190" t="s">
        <v>174</v>
      </c>
      <c r="D158" s="190" t="s">
        <v>148</v>
      </c>
      <c r="E158" s="191" t="s">
        <v>175</v>
      </c>
      <c r="F158" s="192" t="s">
        <v>176</v>
      </c>
      <c r="G158" s="193" t="s">
        <v>151</v>
      </c>
      <c r="H158" s="194">
        <v>39</v>
      </c>
      <c r="I158" s="195"/>
      <c r="J158" s="196">
        <f>ROUND(I158*H158,2)</f>
        <v>0</v>
      </c>
      <c r="K158" s="192" t="s">
        <v>152</v>
      </c>
      <c r="L158" s="36"/>
      <c r="M158" s="197" t="s">
        <v>1</v>
      </c>
      <c r="N158" s="198" t="s">
        <v>41</v>
      </c>
      <c r="O158" s="64"/>
      <c r="P158" s="199">
        <f>O158*H158</f>
        <v>0</v>
      </c>
      <c r="Q158" s="199">
        <v>0</v>
      </c>
      <c r="R158" s="199">
        <f>Q158*H158</f>
        <v>0</v>
      </c>
      <c r="S158" s="199">
        <v>0</v>
      </c>
      <c r="T158" s="200">
        <f>S158*H158</f>
        <v>0</v>
      </c>
      <c r="AR158" s="201" t="s">
        <v>153</v>
      </c>
      <c r="AT158" s="201" t="s">
        <v>148</v>
      </c>
      <c r="AU158" s="201" t="s">
        <v>154</v>
      </c>
      <c r="AY158" s="15" t="s">
        <v>145</v>
      </c>
      <c r="BE158" s="202">
        <f>IF(N158="základná",J158,0)</f>
        <v>0</v>
      </c>
      <c r="BF158" s="202">
        <f>IF(N158="znížená",J158,0)</f>
        <v>0</v>
      </c>
      <c r="BG158" s="202">
        <f>IF(N158="zákl. prenesená",J158,0)</f>
        <v>0</v>
      </c>
      <c r="BH158" s="202">
        <f>IF(N158="zníž. prenesená",J158,0)</f>
        <v>0</v>
      </c>
      <c r="BI158" s="202">
        <f>IF(N158="nulová",J158,0)</f>
        <v>0</v>
      </c>
      <c r="BJ158" s="15" t="s">
        <v>154</v>
      </c>
      <c r="BK158" s="202">
        <f>ROUND(I158*H158,2)</f>
        <v>0</v>
      </c>
      <c r="BL158" s="15" t="s">
        <v>153</v>
      </c>
      <c r="BM158" s="201" t="s">
        <v>177</v>
      </c>
    </row>
    <row r="159" spans="2:65" s="1" customFormat="1" ht="16.5" customHeight="1">
      <c r="B159" s="32"/>
      <c r="C159" s="190" t="s">
        <v>178</v>
      </c>
      <c r="D159" s="190" t="s">
        <v>148</v>
      </c>
      <c r="E159" s="191" t="s">
        <v>179</v>
      </c>
      <c r="F159" s="192" t="s">
        <v>180</v>
      </c>
      <c r="G159" s="193" t="s">
        <v>151</v>
      </c>
      <c r="H159" s="194">
        <v>39</v>
      </c>
      <c r="I159" s="195"/>
      <c r="J159" s="196">
        <f>ROUND(I159*H159,2)</f>
        <v>0</v>
      </c>
      <c r="K159" s="192" t="s">
        <v>152</v>
      </c>
      <c r="L159" s="36"/>
      <c r="M159" s="197" t="s">
        <v>1</v>
      </c>
      <c r="N159" s="198" t="s">
        <v>41</v>
      </c>
      <c r="O159" s="64"/>
      <c r="P159" s="199">
        <f>O159*H159</f>
        <v>0</v>
      </c>
      <c r="Q159" s="199">
        <v>0</v>
      </c>
      <c r="R159" s="199">
        <f>Q159*H159</f>
        <v>0</v>
      </c>
      <c r="S159" s="199">
        <v>0</v>
      </c>
      <c r="T159" s="200">
        <f>S159*H159</f>
        <v>0</v>
      </c>
      <c r="AR159" s="201" t="s">
        <v>153</v>
      </c>
      <c r="AT159" s="201" t="s">
        <v>148</v>
      </c>
      <c r="AU159" s="201" t="s">
        <v>154</v>
      </c>
      <c r="AY159" s="15" t="s">
        <v>145</v>
      </c>
      <c r="BE159" s="202">
        <f>IF(N159="základná",J159,0)</f>
        <v>0</v>
      </c>
      <c r="BF159" s="202">
        <f>IF(N159="znížená",J159,0)</f>
        <v>0</v>
      </c>
      <c r="BG159" s="202">
        <f>IF(N159="zákl. prenesená",J159,0)</f>
        <v>0</v>
      </c>
      <c r="BH159" s="202">
        <f>IF(N159="zníž. prenesená",J159,0)</f>
        <v>0</v>
      </c>
      <c r="BI159" s="202">
        <f>IF(N159="nulová",J159,0)</f>
        <v>0</v>
      </c>
      <c r="BJ159" s="15" t="s">
        <v>154</v>
      </c>
      <c r="BK159" s="202">
        <f>ROUND(I159*H159,2)</f>
        <v>0</v>
      </c>
      <c r="BL159" s="15" t="s">
        <v>153</v>
      </c>
      <c r="BM159" s="201" t="s">
        <v>181</v>
      </c>
    </row>
    <row r="160" spans="2:65" s="1" customFormat="1" ht="24" customHeight="1">
      <c r="B160" s="32"/>
      <c r="C160" s="190" t="s">
        <v>182</v>
      </c>
      <c r="D160" s="190" t="s">
        <v>148</v>
      </c>
      <c r="E160" s="191" t="s">
        <v>183</v>
      </c>
      <c r="F160" s="192" t="s">
        <v>184</v>
      </c>
      <c r="G160" s="193" t="s">
        <v>185</v>
      </c>
      <c r="H160" s="194">
        <v>70.2</v>
      </c>
      <c r="I160" s="195"/>
      <c r="J160" s="196">
        <f>ROUND(I160*H160,2)</f>
        <v>0</v>
      </c>
      <c r="K160" s="192" t="s">
        <v>152</v>
      </c>
      <c r="L160" s="36"/>
      <c r="M160" s="197" t="s">
        <v>1</v>
      </c>
      <c r="N160" s="198" t="s">
        <v>41</v>
      </c>
      <c r="O160" s="64"/>
      <c r="P160" s="199">
        <f>O160*H160</f>
        <v>0</v>
      </c>
      <c r="Q160" s="199">
        <v>0</v>
      </c>
      <c r="R160" s="199">
        <f>Q160*H160</f>
        <v>0</v>
      </c>
      <c r="S160" s="199">
        <v>0</v>
      </c>
      <c r="T160" s="200">
        <f>S160*H160</f>
        <v>0</v>
      </c>
      <c r="AR160" s="201" t="s">
        <v>153</v>
      </c>
      <c r="AT160" s="201" t="s">
        <v>148</v>
      </c>
      <c r="AU160" s="201" t="s">
        <v>154</v>
      </c>
      <c r="AY160" s="15" t="s">
        <v>145</v>
      </c>
      <c r="BE160" s="202">
        <f>IF(N160="základná",J160,0)</f>
        <v>0</v>
      </c>
      <c r="BF160" s="202">
        <f>IF(N160="znížená",J160,0)</f>
        <v>0</v>
      </c>
      <c r="BG160" s="202">
        <f>IF(N160="zákl. prenesená",J160,0)</f>
        <v>0</v>
      </c>
      <c r="BH160" s="202">
        <f>IF(N160="zníž. prenesená",J160,0)</f>
        <v>0</v>
      </c>
      <c r="BI160" s="202">
        <f>IF(N160="nulová",J160,0)</f>
        <v>0</v>
      </c>
      <c r="BJ160" s="15" t="s">
        <v>154</v>
      </c>
      <c r="BK160" s="202">
        <f>ROUND(I160*H160,2)</f>
        <v>0</v>
      </c>
      <c r="BL160" s="15" t="s">
        <v>153</v>
      </c>
      <c r="BM160" s="201" t="s">
        <v>186</v>
      </c>
    </row>
    <row r="161" spans="2:65" s="12" customFormat="1">
      <c r="B161" s="203"/>
      <c r="C161" s="204"/>
      <c r="D161" s="205" t="s">
        <v>156</v>
      </c>
      <c r="E161" s="206" t="s">
        <v>1</v>
      </c>
      <c r="F161" s="207" t="s">
        <v>187</v>
      </c>
      <c r="G161" s="204"/>
      <c r="H161" s="208">
        <v>70.2</v>
      </c>
      <c r="I161" s="209"/>
      <c r="J161" s="204"/>
      <c r="K161" s="204"/>
      <c r="L161" s="210"/>
      <c r="M161" s="211"/>
      <c r="N161" s="212"/>
      <c r="O161" s="212"/>
      <c r="P161" s="212"/>
      <c r="Q161" s="212"/>
      <c r="R161" s="212"/>
      <c r="S161" s="212"/>
      <c r="T161" s="213"/>
      <c r="AT161" s="214" t="s">
        <v>156</v>
      </c>
      <c r="AU161" s="214" t="s">
        <v>154</v>
      </c>
      <c r="AV161" s="12" t="s">
        <v>154</v>
      </c>
      <c r="AW161" s="12" t="s">
        <v>31</v>
      </c>
      <c r="AX161" s="12" t="s">
        <v>83</v>
      </c>
      <c r="AY161" s="214" t="s">
        <v>145</v>
      </c>
    </row>
    <row r="162" spans="2:65" s="11" customFormat="1" ht="22.9" customHeight="1">
      <c r="B162" s="174"/>
      <c r="C162" s="175"/>
      <c r="D162" s="176" t="s">
        <v>74</v>
      </c>
      <c r="E162" s="188" t="s">
        <v>188</v>
      </c>
      <c r="F162" s="188" t="s">
        <v>189</v>
      </c>
      <c r="G162" s="175"/>
      <c r="H162" s="175"/>
      <c r="I162" s="178"/>
      <c r="J162" s="189">
        <f>BK162</f>
        <v>0</v>
      </c>
      <c r="K162" s="175"/>
      <c r="L162" s="180"/>
      <c r="M162" s="181"/>
      <c r="N162" s="182"/>
      <c r="O162" s="182"/>
      <c r="P162" s="183">
        <f>SUM(P163:P194)</f>
        <v>0</v>
      </c>
      <c r="Q162" s="182"/>
      <c r="R162" s="183">
        <f>SUM(R163:R194)</f>
        <v>2.2708000000000002E-2</v>
      </c>
      <c r="S162" s="182"/>
      <c r="T162" s="184">
        <f>SUM(T163:T194)</f>
        <v>100.72098000000001</v>
      </c>
      <c r="AR162" s="185" t="s">
        <v>83</v>
      </c>
      <c r="AT162" s="186" t="s">
        <v>74</v>
      </c>
      <c r="AU162" s="186" t="s">
        <v>83</v>
      </c>
      <c r="AY162" s="185" t="s">
        <v>145</v>
      </c>
      <c r="BK162" s="187">
        <f>SUM(BK163:BK194)</f>
        <v>0</v>
      </c>
    </row>
    <row r="163" spans="2:65" s="1" customFormat="1" ht="24" customHeight="1">
      <c r="B163" s="32"/>
      <c r="C163" s="190" t="s">
        <v>190</v>
      </c>
      <c r="D163" s="190" t="s">
        <v>148</v>
      </c>
      <c r="E163" s="191" t="s">
        <v>191</v>
      </c>
      <c r="F163" s="192" t="s">
        <v>192</v>
      </c>
      <c r="G163" s="193" t="s">
        <v>193</v>
      </c>
      <c r="H163" s="194">
        <v>106.1</v>
      </c>
      <c r="I163" s="195"/>
      <c r="J163" s="196">
        <f>ROUND(I163*H163,2)</f>
        <v>0</v>
      </c>
      <c r="K163" s="192" t="s">
        <v>152</v>
      </c>
      <c r="L163" s="36"/>
      <c r="M163" s="197" t="s">
        <v>1</v>
      </c>
      <c r="N163" s="198" t="s">
        <v>41</v>
      </c>
      <c r="O163" s="64"/>
      <c r="P163" s="199">
        <f>O163*H163</f>
        <v>0</v>
      </c>
      <c r="Q163" s="199">
        <v>0</v>
      </c>
      <c r="R163" s="199">
        <f>Q163*H163</f>
        <v>0</v>
      </c>
      <c r="S163" s="199">
        <v>9.8000000000000004E-2</v>
      </c>
      <c r="T163" s="200">
        <f>S163*H163</f>
        <v>10.3978</v>
      </c>
      <c r="AR163" s="201" t="s">
        <v>153</v>
      </c>
      <c r="AT163" s="201" t="s">
        <v>148</v>
      </c>
      <c r="AU163" s="201" t="s">
        <v>154</v>
      </c>
      <c r="AY163" s="15" t="s">
        <v>145</v>
      </c>
      <c r="BE163" s="202">
        <f>IF(N163="základná",J163,0)</f>
        <v>0</v>
      </c>
      <c r="BF163" s="202">
        <f>IF(N163="znížená",J163,0)</f>
        <v>0</v>
      </c>
      <c r="BG163" s="202">
        <f>IF(N163="zákl. prenesená",J163,0)</f>
        <v>0</v>
      </c>
      <c r="BH163" s="202">
        <f>IF(N163="zníž. prenesená",J163,0)</f>
        <v>0</v>
      </c>
      <c r="BI163" s="202">
        <f>IF(N163="nulová",J163,0)</f>
        <v>0</v>
      </c>
      <c r="BJ163" s="15" t="s">
        <v>154</v>
      </c>
      <c r="BK163" s="202">
        <f>ROUND(I163*H163,2)</f>
        <v>0</v>
      </c>
      <c r="BL163" s="15" t="s">
        <v>153</v>
      </c>
      <c r="BM163" s="201" t="s">
        <v>194</v>
      </c>
    </row>
    <row r="164" spans="2:65" s="12" customFormat="1">
      <c r="B164" s="203"/>
      <c r="C164" s="204"/>
      <c r="D164" s="205" t="s">
        <v>156</v>
      </c>
      <c r="E164" s="206" t="s">
        <v>1</v>
      </c>
      <c r="F164" s="207" t="s">
        <v>195</v>
      </c>
      <c r="G164" s="204"/>
      <c r="H164" s="208">
        <v>55.7</v>
      </c>
      <c r="I164" s="209"/>
      <c r="J164" s="204"/>
      <c r="K164" s="204"/>
      <c r="L164" s="210"/>
      <c r="M164" s="211"/>
      <c r="N164" s="212"/>
      <c r="O164" s="212"/>
      <c r="P164" s="212"/>
      <c r="Q164" s="212"/>
      <c r="R164" s="212"/>
      <c r="S164" s="212"/>
      <c r="T164" s="213"/>
      <c r="AT164" s="214" t="s">
        <v>156</v>
      </c>
      <c r="AU164" s="214" t="s">
        <v>154</v>
      </c>
      <c r="AV164" s="12" t="s">
        <v>154</v>
      </c>
      <c r="AW164" s="12" t="s">
        <v>31</v>
      </c>
      <c r="AX164" s="12" t="s">
        <v>75</v>
      </c>
      <c r="AY164" s="214" t="s">
        <v>145</v>
      </c>
    </row>
    <row r="165" spans="2:65" s="12" customFormat="1">
      <c r="B165" s="203"/>
      <c r="C165" s="204"/>
      <c r="D165" s="205" t="s">
        <v>156</v>
      </c>
      <c r="E165" s="206" t="s">
        <v>1</v>
      </c>
      <c r="F165" s="207" t="s">
        <v>196</v>
      </c>
      <c r="G165" s="204"/>
      <c r="H165" s="208">
        <v>50.4</v>
      </c>
      <c r="I165" s="209"/>
      <c r="J165" s="204"/>
      <c r="K165" s="204"/>
      <c r="L165" s="210"/>
      <c r="M165" s="211"/>
      <c r="N165" s="212"/>
      <c r="O165" s="212"/>
      <c r="P165" s="212"/>
      <c r="Q165" s="212"/>
      <c r="R165" s="212"/>
      <c r="S165" s="212"/>
      <c r="T165" s="213"/>
      <c r="AT165" s="214" t="s">
        <v>156</v>
      </c>
      <c r="AU165" s="214" t="s">
        <v>154</v>
      </c>
      <c r="AV165" s="12" t="s">
        <v>154</v>
      </c>
      <c r="AW165" s="12" t="s">
        <v>31</v>
      </c>
      <c r="AX165" s="12" t="s">
        <v>75</v>
      </c>
      <c r="AY165" s="214" t="s">
        <v>145</v>
      </c>
    </row>
    <row r="166" spans="2:65" s="13" customFormat="1">
      <c r="B166" s="215"/>
      <c r="C166" s="216"/>
      <c r="D166" s="205" t="s">
        <v>156</v>
      </c>
      <c r="E166" s="217" t="s">
        <v>1</v>
      </c>
      <c r="F166" s="218" t="s">
        <v>197</v>
      </c>
      <c r="G166" s="216"/>
      <c r="H166" s="219">
        <v>106.1</v>
      </c>
      <c r="I166" s="220"/>
      <c r="J166" s="216"/>
      <c r="K166" s="216"/>
      <c r="L166" s="221"/>
      <c r="M166" s="222"/>
      <c r="N166" s="223"/>
      <c r="O166" s="223"/>
      <c r="P166" s="223"/>
      <c r="Q166" s="223"/>
      <c r="R166" s="223"/>
      <c r="S166" s="223"/>
      <c r="T166" s="224"/>
      <c r="AT166" s="225" t="s">
        <v>156</v>
      </c>
      <c r="AU166" s="225" t="s">
        <v>154</v>
      </c>
      <c r="AV166" s="13" t="s">
        <v>153</v>
      </c>
      <c r="AW166" s="13" t="s">
        <v>31</v>
      </c>
      <c r="AX166" s="13" t="s">
        <v>83</v>
      </c>
      <c r="AY166" s="225" t="s">
        <v>145</v>
      </c>
    </row>
    <row r="167" spans="2:65" s="1" customFormat="1" ht="24" customHeight="1">
      <c r="B167" s="32"/>
      <c r="C167" s="190" t="s">
        <v>198</v>
      </c>
      <c r="D167" s="190" t="s">
        <v>148</v>
      </c>
      <c r="E167" s="191" t="s">
        <v>199</v>
      </c>
      <c r="F167" s="192" t="s">
        <v>200</v>
      </c>
      <c r="G167" s="193" t="s">
        <v>193</v>
      </c>
      <c r="H167" s="194">
        <v>54.72</v>
      </c>
      <c r="I167" s="195"/>
      <c r="J167" s="196">
        <f>ROUND(I167*H167,2)</f>
        <v>0</v>
      </c>
      <c r="K167" s="192" t="s">
        <v>152</v>
      </c>
      <c r="L167" s="36"/>
      <c r="M167" s="197" t="s">
        <v>1</v>
      </c>
      <c r="N167" s="198" t="s">
        <v>41</v>
      </c>
      <c r="O167" s="64"/>
      <c r="P167" s="199">
        <f>O167*H167</f>
        <v>0</v>
      </c>
      <c r="Q167" s="199">
        <v>0</v>
      </c>
      <c r="R167" s="199">
        <f>Q167*H167</f>
        <v>0</v>
      </c>
      <c r="S167" s="199">
        <v>0.316</v>
      </c>
      <c r="T167" s="200">
        <f>S167*H167</f>
        <v>17.291519999999998</v>
      </c>
      <c r="AR167" s="201" t="s">
        <v>153</v>
      </c>
      <c r="AT167" s="201" t="s">
        <v>148</v>
      </c>
      <c r="AU167" s="201" t="s">
        <v>154</v>
      </c>
      <c r="AY167" s="15" t="s">
        <v>145</v>
      </c>
      <c r="BE167" s="202">
        <f>IF(N167="základná",J167,0)</f>
        <v>0</v>
      </c>
      <c r="BF167" s="202">
        <f>IF(N167="znížená",J167,0)</f>
        <v>0</v>
      </c>
      <c r="BG167" s="202">
        <f>IF(N167="zákl. prenesená",J167,0)</f>
        <v>0</v>
      </c>
      <c r="BH167" s="202">
        <f>IF(N167="zníž. prenesená",J167,0)</f>
        <v>0</v>
      </c>
      <c r="BI167" s="202">
        <f>IF(N167="nulová",J167,0)</f>
        <v>0</v>
      </c>
      <c r="BJ167" s="15" t="s">
        <v>154</v>
      </c>
      <c r="BK167" s="202">
        <f>ROUND(I167*H167,2)</f>
        <v>0</v>
      </c>
      <c r="BL167" s="15" t="s">
        <v>153</v>
      </c>
      <c r="BM167" s="201" t="s">
        <v>201</v>
      </c>
    </row>
    <row r="168" spans="2:65" s="12" customFormat="1">
      <c r="B168" s="203"/>
      <c r="C168" s="204"/>
      <c r="D168" s="205" t="s">
        <v>156</v>
      </c>
      <c r="E168" s="206" t="s">
        <v>1</v>
      </c>
      <c r="F168" s="207" t="s">
        <v>202</v>
      </c>
      <c r="G168" s="204"/>
      <c r="H168" s="208">
        <v>27.36</v>
      </c>
      <c r="I168" s="209"/>
      <c r="J168" s="204"/>
      <c r="K168" s="204"/>
      <c r="L168" s="210"/>
      <c r="M168" s="211"/>
      <c r="N168" s="212"/>
      <c r="O168" s="212"/>
      <c r="P168" s="212"/>
      <c r="Q168" s="212"/>
      <c r="R168" s="212"/>
      <c r="S168" s="212"/>
      <c r="T168" s="213"/>
      <c r="AT168" s="214" t="s">
        <v>156</v>
      </c>
      <c r="AU168" s="214" t="s">
        <v>154</v>
      </c>
      <c r="AV168" s="12" t="s">
        <v>154</v>
      </c>
      <c r="AW168" s="12" t="s">
        <v>31</v>
      </c>
      <c r="AX168" s="12" t="s">
        <v>75</v>
      </c>
      <c r="AY168" s="214" t="s">
        <v>145</v>
      </c>
    </row>
    <row r="169" spans="2:65" s="12" customFormat="1">
      <c r="B169" s="203"/>
      <c r="C169" s="204"/>
      <c r="D169" s="205" t="s">
        <v>156</v>
      </c>
      <c r="E169" s="206" t="s">
        <v>1</v>
      </c>
      <c r="F169" s="207" t="s">
        <v>203</v>
      </c>
      <c r="G169" s="204"/>
      <c r="H169" s="208">
        <v>27.36</v>
      </c>
      <c r="I169" s="209"/>
      <c r="J169" s="204"/>
      <c r="K169" s="204"/>
      <c r="L169" s="210"/>
      <c r="M169" s="211"/>
      <c r="N169" s="212"/>
      <c r="O169" s="212"/>
      <c r="P169" s="212"/>
      <c r="Q169" s="212"/>
      <c r="R169" s="212"/>
      <c r="S169" s="212"/>
      <c r="T169" s="213"/>
      <c r="AT169" s="214" t="s">
        <v>156</v>
      </c>
      <c r="AU169" s="214" t="s">
        <v>154</v>
      </c>
      <c r="AV169" s="12" t="s">
        <v>154</v>
      </c>
      <c r="AW169" s="12" t="s">
        <v>31</v>
      </c>
      <c r="AX169" s="12" t="s">
        <v>75</v>
      </c>
      <c r="AY169" s="214" t="s">
        <v>145</v>
      </c>
    </row>
    <row r="170" spans="2:65" s="13" customFormat="1">
      <c r="B170" s="215"/>
      <c r="C170" s="216"/>
      <c r="D170" s="205" t="s">
        <v>156</v>
      </c>
      <c r="E170" s="217" t="s">
        <v>1</v>
      </c>
      <c r="F170" s="218" t="s">
        <v>197</v>
      </c>
      <c r="G170" s="216"/>
      <c r="H170" s="219">
        <v>54.72</v>
      </c>
      <c r="I170" s="220"/>
      <c r="J170" s="216"/>
      <c r="K170" s="216"/>
      <c r="L170" s="221"/>
      <c r="M170" s="222"/>
      <c r="N170" s="223"/>
      <c r="O170" s="223"/>
      <c r="P170" s="223"/>
      <c r="Q170" s="223"/>
      <c r="R170" s="223"/>
      <c r="S170" s="223"/>
      <c r="T170" s="224"/>
      <c r="AT170" s="225" t="s">
        <v>156</v>
      </c>
      <c r="AU170" s="225" t="s">
        <v>154</v>
      </c>
      <c r="AV170" s="13" t="s">
        <v>153</v>
      </c>
      <c r="AW170" s="13" t="s">
        <v>31</v>
      </c>
      <c r="AX170" s="13" t="s">
        <v>83</v>
      </c>
      <c r="AY170" s="225" t="s">
        <v>145</v>
      </c>
    </row>
    <row r="171" spans="2:65" s="1" customFormat="1" ht="24" customHeight="1">
      <c r="B171" s="32"/>
      <c r="C171" s="190" t="s">
        <v>204</v>
      </c>
      <c r="D171" s="190" t="s">
        <v>148</v>
      </c>
      <c r="E171" s="191" t="s">
        <v>205</v>
      </c>
      <c r="F171" s="192" t="s">
        <v>206</v>
      </c>
      <c r="G171" s="193" t="s">
        <v>193</v>
      </c>
      <c r="H171" s="194">
        <v>85.36</v>
      </c>
      <c r="I171" s="195"/>
      <c r="J171" s="196">
        <f>ROUND(I171*H171,2)</f>
        <v>0</v>
      </c>
      <c r="K171" s="192" t="s">
        <v>152</v>
      </c>
      <c r="L171" s="36"/>
      <c r="M171" s="197" t="s">
        <v>1</v>
      </c>
      <c r="N171" s="198" t="s">
        <v>41</v>
      </c>
      <c r="O171" s="64"/>
      <c r="P171" s="199">
        <f>O171*H171</f>
        <v>0</v>
      </c>
      <c r="Q171" s="199">
        <v>0</v>
      </c>
      <c r="R171" s="199">
        <f>Q171*H171</f>
        <v>0</v>
      </c>
      <c r="S171" s="199">
        <v>0.4</v>
      </c>
      <c r="T171" s="200">
        <f>S171*H171</f>
        <v>34.143999999999998</v>
      </c>
      <c r="AR171" s="201" t="s">
        <v>153</v>
      </c>
      <c r="AT171" s="201" t="s">
        <v>148</v>
      </c>
      <c r="AU171" s="201" t="s">
        <v>154</v>
      </c>
      <c r="AY171" s="15" t="s">
        <v>145</v>
      </c>
      <c r="BE171" s="202">
        <f>IF(N171="základná",J171,0)</f>
        <v>0</v>
      </c>
      <c r="BF171" s="202">
        <f>IF(N171="znížená",J171,0)</f>
        <v>0</v>
      </c>
      <c r="BG171" s="202">
        <f>IF(N171="zákl. prenesená",J171,0)</f>
        <v>0</v>
      </c>
      <c r="BH171" s="202">
        <f>IF(N171="zníž. prenesená",J171,0)</f>
        <v>0</v>
      </c>
      <c r="BI171" s="202">
        <f>IF(N171="nulová",J171,0)</f>
        <v>0</v>
      </c>
      <c r="BJ171" s="15" t="s">
        <v>154</v>
      </c>
      <c r="BK171" s="202">
        <f>ROUND(I171*H171,2)</f>
        <v>0</v>
      </c>
      <c r="BL171" s="15" t="s">
        <v>153</v>
      </c>
      <c r="BM171" s="201" t="s">
        <v>207</v>
      </c>
    </row>
    <row r="172" spans="2:65" s="12" customFormat="1" ht="22.5">
      <c r="B172" s="203"/>
      <c r="C172" s="204"/>
      <c r="D172" s="205" t="s">
        <v>156</v>
      </c>
      <c r="E172" s="206" t="s">
        <v>1</v>
      </c>
      <c r="F172" s="207" t="s">
        <v>208</v>
      </c>
      <c r="G172" s="204"/>
      <c r="H172" s="208">
        <v>42.68</v>
      </c>
      <c r="I172" s="209"/>
      <c r="J172" s="204"/>
      <c r="K172" s="204"/>
      <c r="L172" s="210"/>
      <c r="M172" s="211"/>
      <c r="N172" s="212"/>
      <c r="O172" s="212"/>
      <c r="P172" s="212"/>
      <c r="Q172" s="212"/>
      <c r="R172" s="212"/>
      <c r="S172" s="212"/>
      <c r="T172" s="213"/>
      <c r="AT172" s="214" t="s">
        <v>156</v>
      </c>
      <c r="AU172" s="214" t="s">
        <v>154</v>
      </c>
      <c r="AV172" s="12" t="s">
        <v>154</v>
      </c>
      <c r="AW172" s="12" t="s">
        <v>31</v>
      </c>
      <c r="AX172" s="12" t="s">
        <v>75</v>
      </c>
      <c r="AY172" s="214" t="s">
        <v>145</v>
      </c>
    </row>
    <row r="173" spans="2:65" s="12" customFormat="1" ht="22.5">
      <c r="B173" s="203"/>
      <c r="C173" s="204"/>
      <c r="D173" s="205" t="s">
        <v>156</v>
      </c>
      <c r="E173" s="206" t="s">
        <v>1</v>
      </c>
      <c r="F173" s="207" t="s">
        <v>209</v>
      </c>
      <c r="G173" s="204"/>
      <c r="H173" s="208">
        <v>42.68</v>
      </c>
      <c r="I173" s="209"/>
      <c r="J173" s="204"/>
      <c r="K173" s="204"/>
      <c r="L173" s="210"/>
      <c r="M173" s="211"/>
      <c r="N173" s="212"/>
      <c r="O173" s="212"/>
      <c r="P173" s="212"/>
      <c r="Q173" s="212"/>
      <c r="R173" s="212"/>
      <c r="S173" s="212"/>
      <c r="T173" s="213"/>
      <c r="AT173" s="214" t="s">
        <v>156</v>
      </c>
      <c r="AU173" s="214" t="s">
        <v>154</v>
      </c>
      <c r="AV173" s="12" t="s">
        <v>154</v>
      </c>
      <c r="AW173" s="12" t="s">
        <v>31</v>
      </c>
      <c r="AX173" s="12" t="s">
        <v>75</v>
      </c>
      <c r="AY173" s="214" t="s">
        <v>145</v>
      </c>
    </row>
    <row r="174" spans="2:65" s="13" customFormat="1">
      <c r="B174" s="215"/>
      <c r="C174" s="216"/>
      <c r="D174" s="205" t="s">
        <v>156</v>
      </c>
      <c r="E174" s="217" t="s">
        <v>1</v>
      </c>
      <c r="F174" s="218" t="s">
        <v>197</v>
      </c>
      <c r="G174" s="216"/>
      <c r="H174" s="219">
        <v>85.36</v>
      </c>
      <c r="I174" s="220"/>
      <c r="J174" s="216"/>
      <c r="K174" s="216"/>
      <c r="L174" s="221"/>
      <c r="M174" s="222"/>
      <c r="N174" s="223"/>
      <c r="O174" s="223"/>
      <c r="P174" s="223"/>
      <c r="Q174" s="223"/>
      <c r="R174" s="223"/>
      <c r="S174" s="223"/>
      <c r="T174" s="224"/>
      <c r="AT174" s="225" t="s">
        <v>156</v>
      </c>
      <c r="AU174" s="225" t="s">
        <v>154</v>
      </c>
      <c r="AV174" s="13" t="s">
        <v>153</v>
      </c>
      <c r="AW174" s="13" t="s">
        <v>31</v>
      </c>
      <c r="AX174" s="13" t="s">
        <v>83</v>
      </c>
      <c r="AY174" s="225" t="s">
        <v>145</v>
      </c>
    </row>
    <row r="175" spans="2:65" s="1" customFormat="1" ht="36" customHeight="1">
      <c r="B175" s="32"/>
      <c r="C175" s="190" t="s">
        <v>210</v>
      </c>
      <c r="D175" s="190" t="s">
        <v>148</v>
      </c>
      <c r="E175" s="191" t="s">
        <v>211</v>
      </c>
      <c r="F175" s="192" t="s">
        <v>212</v>
      </c>
      <c r="G175" s="193" t="s">
        <v>193</v>
      </c>
      <c r="H175" s="194">
        <v>227.08</v>
      </c>
      <c r="I175" s="195"/>
      <c r="J175" s="196">
        <f>ROUND(I175*H175,2)</f>
        <v>0</v>
      </c>
      <c r="K175" s="192" t="s">
        <v>152</v>
      </c>
      <c r="L175" s="36"/>
      <c r="M175" s="197" t="s">
        <v>1</v>
      </c>
      <c r="N175" s="198" t="s">
        <v>41</v>
      </c>
      <c r="O175" s="64"/>
      <c r="P175" s="199">
        <f>O175*H175</f>
        <v>0</v>
      </c>
      <c r="Q175" s="199">
        <v>1E-4</v>
      </c>
      <c r="R175" s="199">
        <f>Q175*H175</f>
        <v>2.2708000000000002E-2</v>
      </c>
      <c r="S175" s="199">
        <v>0.127</v>
      </c>
      <c r="T175" s="200">
        <f>S175*H175</f>
        <v>28.839160000000003</v>
      </c>
      <c r="AR175" s="201" t="s">
        <v>153</v>
      </c>
      <c r="AT175" s="201" t="s">
        <v>148</v>
      </c>
      <c r="AU175" s="201" t="s">
        <v>154</v>
      </c>
      <c r="AY175" s="15" t="s">
        <v>145</v>
      </c>
      <c r="BE175" s="202">
        <f>IF(N175="základná",J175,0)</f>
        <v>0</v>
      </c>
      <c r="BF175" s="202">
        <f>IF(N175="znížená",J175,0)</f>
        <v>0</v>
      </c>
      <c r="BG175" s="202">
        <f>IF(N175="zákl. prenesená",J175,0)</f>
        <v>0</v>
      </c>
      <c r="BH175" s="202">
        <f>IF(N175="zníž. prenesená",J175,0)</f>
        <v>0</v>
      </c>
      <c r="BI175" s="202">
        <f>IF(N175="nulová",J175,0)</f>
        <v>0</v>
      </c>
      <c r="BJ175" s="15" t="s">
        <v>154</v>
      </c>
      <c r="BK175" s="202">
        <f>ROUND(I175*H175,2)</f>
        <v>0</v>
      </c>
      <c r="BL175" s="15" t="s">
        <v>153</v>
      </c>
      <c r="BM175" s="201" t="s">
        <v>213</v>
      </c>
    </row>
    <row r="176" spans="2:65" s="12" customFormat="1">
      <c r="B176" s="203"/>
      <c r="C176" s="204"/>
      <c r="D176" s="205" t="s">
        <v>156</v>
      </c>
      <c r="E176" s="206" t="s">
        <v>1</v>
      </c>
      <c r="F176" s="207" t="s">
        <v>214</v>
      </c>
      <c r="G176" s="204"/>
      <c r="H176" s="208">
        <v>166.6</v>
      </c>
      <c r="I176" s="209"/>
      <c r="J176" s="204"/>
      <c r="K176" s="204"/>
      <c r="L176" s="210"/>
      <c r="M176" s="211"/>
      <c r="N176" s="212"/>
      <c r="O176" s="212"/>
      <c r="P176" s="212"/>
      <c r="Q176" s="212"/>
      <c r="R176" s="212"/>
      <c r="S176" s="212"/>
      <c r="T176" s="213"/>
      <c r="AT176" s="214" t="s">
        <v>156</v>
      </c>
      <c r="AU176" s="214" t="s">
        <v>154</v>
      </c>
      <c r="AV176" s="12" t="s">
        <v>154</v>
      </c>
      <c r="AW176" s="12" t="s">
        <v>31</v>
      </c>
      <c r="AX176" s="12" t="s">
        <v>75</v>
      </c>
      <c r="AY176" s="214" t="s">
        <v>145</v>
      </c>
    </row>
    <row r="177" spans="2:65" s="12" customFormat="1">
      <c r="B177" s="203"/>
      <c r="C177" s="204"/>
      <c r="D177" s="205" t="s">
        <v>156</v>
      </c>
      <c r="E177" s="206" t="s">
        <v>1</v>
      </c>
      <c r="F177" s="207" t="s">
        <v>215</v>
      </c>
      <c r="G177" s="204"/>
      <c r="H177" s="208">
        <v>30.24</v>
      </c>
      <c r="I177" s="209"/>
      <c r="J177" s="204"/>
      <c r="K177" s="204"/>
      <c r="L177" s="210"/>
      <c r="M177" s="211"/>
      <c r="N177" s="212"/>
      <c r="O177" s="212"/>
      <c r="P177" s="212"/>
      <c r="Q177" s="212"/>
      <c r="R177" s="212"/>
      <c r="S177" s="212"/>
      <c r="T177" s="213"/>
      <c r="AT177" s="214" t="s">
        <v>156</v>
      </c>
      <c r="AU177" s="214" t="s">
        <v>154</v>
      </c>
      <c r="AV177" s="12" t="s">
        <v>154</v>
      </c>
      <c r="AW177" s="12" t="s">
        <v>31</v>
      </c>
      <c r="AX177" s="12" t="s">
        <v>75</v>
      </c>
      <c r="AY177" s="214" t="s">
        <v>145</v>
      </c>
    </row>
    <row r="178" spans="2:65" s="12" customFormat="1">
      <c r="B178" s="203"/>
      <c r="C178" s="204"/>
      <c r="D178" s="205" t="s">
        <v>156</v>
      </c>
      <c r="E178" s="206" t="s">
        <v>1</v>
      </c>
      <c r="F178" s="207" t="s">
        <v>216</v>
      </c>
      <c r="G178" s="204"/>
      <c r="H178" s="208">
        <v>30.24</v>
      </c>
      <c r="I178" s="209"/>
      <c r="J178" s="204"/>
      <c r="K178" s="204"/>
      <c r="L178" s="210"/>
      <c r="M178" s="211"/>
      <c r="N178" s="212"/>
      <c r="O178" s="212"/>
      <c r="P178" s="212"/>
      <c r="Q178" s="212"/>
      <c r="R178" s="212"/>
      <c r="S178" s="212"/>
      <c r="T178" s="213"/>
      <c r="AT178" s="214" t="s">
        <v>156</v>
      </c>
      <c r="AU178" s="214" t="s">
        <v>154</v>
      </c>
      <c r="AV178" s="12" t="s">
        <v>154</v>
      </c>
      <c r="AW178" s="12" t="s">
        <v>31</v>
      </c>
      <c r="AX178" s="12" t="s">
        <v>75</v>
      </c>
      <c r="AY178" s="214" t="s">
        <v>145</v>
      </c>
    </row>
    <row r="179" spans="2:65" s="13" customFormat="1">
      <c r="B179" s="215"/>
      <c r="C179" s="216"/>
      <c r="D179" s="205" t="s">
        <v>156</v>
      </c>
      <c r="E179" s="217" t="s">
        <v>1</v>
      </c>
      <c r="F179" s="218" t="s">
        <v>197</v>
      </c>
      <c r="G179" s="216"/>
      <c r="H179" s="219">
        <v>227.08</v>
      </c>
      <c r="I179" s="220"/>
      <c r="J179" s="216"/>
      <c r="K179" s="216"/>
      <c r="L179" s="221"/>
      <c r="M179" s="222"/>
      <c r="N179" s="223"/>
      <c r="O179" s="223"/>
      <c r="P179" s="223"/>
      <c r="Q179" s="223"/>
      <c r="R179" s="223"/>
      <c r="S179" s="223"/>
      <c r="T179" s="224"/>
      <c r="AT179" s="225" t="s">
        <v>156</v>
      </c>
      <c r="AU179" s="225" t="s">
        <v>154</v>
      </c>
      <c r="AV179" s="13" t="s">
        <v>153</v>
      </c>
      <c r="AW179" s="13" t="s">
        <v>31</v>
      </c>
      <c r="AX179" s="13" t="s">
        <v>83</v>
      </c>
      <c r="AY179" s="225" t="s">
        <v>145</v>
      </c>
    </row>
    <row r="180" spans="2:65" s="1" customFormat="1" ht="24" customHeight="1">
      <c r="B180" s="32"/>
      <c r="C180" s="190" t="s">
        <v>217</v>
      </c>
      <c r="D180" s="190" t="s">
        <v>148</v>
      </c>
      <c r="E180" s="191" t="s">
        <v>218</v>
      </c>
      <c r="F180" s="192" t="s">
        <v>219</v>
      </c>
      <c r="G180" s="193" t="s">
        <v>220</v>
      </c>
      <c r="H180" s="194">
        <v>69.3</v>
      </c>
      <c r="I180" s="195"/>
      <c r="J180" s="196">
        <f>ROUND(I180*H180,2)</f>
        <v>0</v>
      </c>
      <c r="K180" s="192" t="s">
        <v>152</v>
      </c>
      <c r="L180" s="36"/>
      <c r="M180" s="197" t="s">
        <v>1</v>
      </c>
      <c r="N180" s="198" t="s">
        <v>41</v>
      </c>
      <c r="O180" s="64"/>
      <c r="P180" s="199">
        <f>O180*H180</f>
        <v>0</v>
      </c>
      <c r="Q180" s="199">
        <v>0</v>
      </c>
      <c r="R180" s="199">
        <f>Q180*H180</f>
        <v>0</v>
      </c>
      <c r="S180" s="199">
        <v>0.14499999999999999</v>
      </c>
      <c r="T180" s="200">
        <f>S180*H180</f>
        <v>10.048499999999999</v>
      </c>
      <c r="AR180" s="201" t="s">
        <v>153</v>
      </c>
      <c r="AT180" s="201" t="s">
        <v>148</v>
      </c>
      <c r="AU180" s="201" t="s">
        <v>154</v>
      </c>
      <c r="AY180" s="15" t="s">
        <v>145</v>
      </c>
      <c r="BE180" s="202">
        <f>IF(N180="základná",J180,0)</f>
        <v>0</v>
      </c>
      <c r="BF180" s="202">
        <f>IF(N180="znížená",J180,0)</f>
        <v>0</v>
      </c>
      <c r="BG180" s="202">
        <f>IF(N180="zákl. prenesená",J180,0)</f>
        <v>0</v>
      </c>
      <c r="BH180" s="202">
        <f>IF(N180="zníž. prenesená",J180,0)</f>
        <v>0</v>
      </c>
      <c r="BI180" s="202">
        <f>IF(N180="nulová",J180,0)</f>
        <v>0</v>
      </c>
      <c r="BJ180" s="15" t="s">
        <v>154</v>
      </c>
      <c r="BK180" s="202">
        <f>ROUND(I180*H180,2)</f>
        <v>0</v>
      </c>
      <c r="BL180" s="15" t="s">
        <v>153</v>
      </c>
      <c r="BM180" s="201" t="s">
        <v>221</v>
      </c>
    </row>
    <row r="181" spans="2:65" s="12" customFormat="1">
      <c r="B181" s="203"/>
      <c r="C181" s="204"/>
      <c r="D181" s="205" t="s">
        <v>156</v>
      </c>
      <c r="E181" s="206" t="s">
        <v>1</v>
      </c>
      <c r="F181" s="207" t="s">
        <v>222</v>
      </c>
      <c r="G181" s="204"/>
      <c r="H181" s="208">
        <v>38.5</v>
      </c>
      <c r="I181" s="209"/>
      <c r="J181" s="204"/>
      <c r="K181" s="204"/>
      <c r="L181" s="210"/>
      <c r="M181" s="211"/>
      <c r="N181" s="212"/>
      <c r="O181" s="212"/>
      <c r="P181" s="212"/>
      <c r="Q181" s="212"/>
      <c r="R181" s="212"/>
      <c r="S181" s="212"/>
      <c r="T181" s="213"/>
      <c r="AT181" s="214" t="s">
        <v>156</v>
      </c>
      <c r="AU181" s="214" t="s">
        <v>154</v>
      </c>
      <c r="AV181" s="12" t="s">
        <v>154</v>
      </c>
      <c r="AW181" s="12" t="s">
        <v>31</v>
      </c>
      <c r="AX181" s="12" t="s">
        <v>75</v>
      </c>
      <c r="AY181" s="214" t="s">
        <v>145</v>
      </c>
    </row>
    <row r="182" spans="2:65" s="12" customFormat="1">
      <c r="B182" s="203"/>
      <c r="C182" s="204"/>
      <c r="D182" s="205" t="s">
        <v>156</v>
      </c>
      <c r="E182" s="206" t="s">
        <v>1</v>
      </c>
      <c r="F182" s="207" t="s">
        <v>223</v>
      </c>
      <c r="G182" s="204"/>
      <c r="H182" s="208">
        <v>30.8</v>
      </c>
      <c r="I182" s="209"/>
      <c r="J182" s="204"/>
      <c r="K182" s="204"/>
      <c r="L182" s="210"/>
      <c r="M182" s="211"/>
      <c r="N182" s="212"/>
      <c r="O182" s="212"/>
      <c r="P182" s="212"/>
      <c r="Q182" s="212"/>
      <c r="R182" s="212"/>
      <c r="S182" s="212"/>
      <c r="T182" s="213"/>
      <c r="AT182" s="214" t="s">
        <v>156</v>
      </c>
      <c r="AU182" s="214" t="s">
        <v>154</v>
      </c>
      <c r="AV182" s="12" t="s">
        <v>154</v>
      </c>
      <c r="AW182" s="12" t="s">
        <v>31</v>
      </c>
      <c r="AX182" s="12" t="s">
        <v>75</v>
      </c>
      <c r="AY182" s="214" t="s">
        <v>145</v>
      </c>
    </row>
    <row r="183" spans="2:65" s="13" customFormat="1">
      <c r="B183" s="215"/>
      <c r="C183" s="216"/>
      <c r="D183" s="205" t="s">
        <v>156</v>
      </c>
      <c r="E183" s="217" t="s">
        <v>1</v>
      </c>
      <c r="F183" s="218" t="s">
        <v>197</v>
      </c>
      <c r="G183" s="216"/>
      <c r="H183" s="219">
        <v>69.3</v>
      </c>
      <c r="I183" s="220"/>
      <c r="J183" s="216"/>
      <c r="K183" s="216"/>
      <c r="L183" s="221"/>
      <c r="M183" s="222"/>
      <c r="N183" s="223"/>
      <c r="O183" s="223"/>
      <c r="P183" s="223"/>
      <c r="Q183" s="223"/>
      <c r="R183" s="223"/>
      <c r="S183" s="223"/>
      <c r="T183" s="224"/>
      <c r="AT183" s="225" t="s">
        <v>156</v>
      </c>
      <c r="AU183" s="225" t="s">
        <v>154</v>
      </c>
      <c r="AV183" s="13" t="s">
        <v>153</v>
      </c>
      <c r="AW183" s="13" t="s">
        <v>31</v>
      </c>
      <c r="AX183" s="13" t="s">
        <v>83</v>
      </c>
      <c r="AY183" s="225" t="s">
        <v>145</v>
      </c>
    </row>
    <row r="184" spans="2:65" s="1" customFormat="1" ht="24" customHeight="1">
      <c r="B184" s="32"/>
      <c r="C184" s="190" t="s">
        <v>224</v>
      </c>
      <c r="D184" s="190" t="s">
        <v>148</v>
      </c>
      <c r="E184" s="191" t="s">
        <v>225</v>
      </c>
      <c r="F184" s="192" t="s">
        <v>184</v>
      </c>
      <c r="G184" s="193" t="s">
        <v>185</v>
      </c>
      <c r="H184" s="194">
        <v>34.143999999999998</v>
      </c>
      <c r="I184" s="195"/>
      <c r="J184" s="196">
        <f>ROUND(I184*H184,2)</f>
        <v>0</v>
      </c>
      <c r="K184" s="192" t="s">
        <v>1</v>
      </c>
      <c r="L184" s="36"/>
      <c r="M184" s="197" t="s">
        <v>1</v>
      </c>
      <c r="N184" s="198" t="s">
        <v>41</v>
      </c>
      <c r="O184" s="64"/>
      <c r="P184" s="199">
        <f>O184*H184</f>
        <v>0</v>
      </c>
      <c r="Q184" s="199">
        <v>0</v>
      </c>
      <c r="R184" s="199">
        <f>Q184*H184</f>
        <v>0</v>
      </c>
      <c r="S184" s="199">
        <v>0</v>
      </c>
      <c r="T184" s="200">
        <f>S184*H184</f>
        <v>0</v>
      </c>
      <c r="AR184" s="201" t="s">
        <v>153</v>
      </c>
      <c r="AT184" s="201" t="s">
        <v>148</v>
      </c>
      <c r="AU184" s="201" t="s">
        <v>154</v>
      </c>
      <c r="AY184" s="15" t="s">
        <v>145</v>
      </c>
      <c r="BE184" s="202">
        <f>IF(N184="základná",J184,0)</f>
        <v>0</v>
      </c>
      <c r="BF184" s="202">
        <f>IF(N184="znížená",J184,0)</f>
        <v>0</v>
      </c>
      <c r="BG184" s="202">
        <f>IF(N184="zákl. prenesená",J184,0)</f>
        <v>0</v>
      </c>
      <c r="BH184" s="202">
        <f>IF(N184="zníž. prenesená",J184,0)</f>
        <v>0</v>
      </c>
      <c r="BI184" s="202">
        <f>IF(N184="nulová",J184,0)</f>
        <v>0</v>
      </c>
      <c r="BJ184" s="15" t="s">
        <v>154</v>
      </c>
      <c r="BK184" s="202">
        <f>ROUND(I184*H184,2)</f>
        <v>0</v>
      </c>
      <c r="BL184" s="15" t="s">
        <v>153</v>
      </c>
      <c r="BM184" s="201" t="s">
        <v>226</v>
      </c>
    </row>
    <row r="185" spans="2:65" s="12" customFormat="1">
      <c r="B185" s="203"/>
      <c r="C185" s="204"/>
      <c r="D185" s="205" t="s">
        <v>156</v>
      </c>
      <c r="E185" s="206" t="s">
        <v>1</v>
      </c>
      <c r="F185" s="207" t="s">
        <v>227</v>
      </c>
      <c r="G185" s="204"/>
      <c r="H185" s="208">
        <v>34.143999999999998</v>
      </c>
      <c r="I185" s="209"/>
      <c r="J185" s="204"/>
      <c r="K185" s="204"/>
      <c r="L185" s="210"/>
      <c r="M185" s="211"/>
      <c r="N185" s="212"/>
      <c r="O185" s="212"/>
      <c r="P185" s="212"/>
      <c r="Q185" s="212"/>
      <c r="R185" s="212"/>
      <c r="S185" s="212"/>
      <c r="T185" s="213"/>
      <c r="AT185" s="214" t="s">
        <v>156</v>
      </c>
      <c r="AU185" s="214" t="s">
        <v>154</v>
      </c>
      <c r="AV185" s="12" t="s">
        <v>154</v>
      </c>
      <c r="AW185" s="12" t="s">
        <v>31</v>
      </c>
      <c r="AX185" s="12" t="s">
        <v>83</v>
      </c>
      <c r="AY185" s="214" t="s">
        <v>145</v>
      </c>
    </row>
    <row r="186" spans="2:65" s="1" customFormat="1" ht="24" customHeight="1">
      <c r="B186" s="32"/>
      <c r="C186" s="190" t="s">
        <v>228</v>
      </c>
      <c r="D186" s="190" t="s">
        <v>148</v>
      </c>
      <c r="E186" s="191" t="s">
        <v>229</v>
      </c>
      <c r="F186" s="192" t="s">
        <v>230</v>
      </c>
      <c r="G186" s="193" t="s">
        <v>185</v>
      </c>
      <c r="H186" s="194">
        <v>100.721</v>
      </c>
      <c r="I186" s="195"/>
      <c r="J186" s="196">
        <f>ROUND(I186*H186,2)</f>
        <v>0</v>
      </c>
      <c r="K186" s="192" t="s">
        <v>1</v>
      </c>
      <c r="L186" s="36"/>
      <c r="M186" s="197" t="s">
        <v>1</v>
      </c>
      <c r="N186" s="198" t="s">
        <v>41</v>
      </c>
      <c r="O186" s="64"/>
      <c r="P186" s="199">
        <f>O186*H186</f>
        <v>0</v>
      </c>
      <c r="Q186" s="199">
        <v>0</v>
      </c>
      <c r="R186" s="199">
        <f>Q186*H186</f>
        <v>0</v>
      </c>
      <c r="S186" s="199">
        <v>0</v>
      </c>
      <c r="T186" s="200">
        <f>S186*H186</f>
        <v>0</v>
      </c>
      <c r="AR186" s="201" t="s">
        <v>153</v>
      </c>
      <c r="AT186" s="201" t="s">
        <v>148</v>
      </c>
      <c r="AU186" s="201" t="s">
        <v>154</v>
      </c>
      <c r="AY186" s="15" t="s">
        <v>145</v>
      </c>
      <c r="BE186" s="202">
        <f>IF(N186="základná",J186,0)</f>
        <v>0</v>
      </c>
      <c r="BF186" s="202">
        <f>IF(N186="znížená",J186,0)</f>
        <v>0</v>
      </c>
      <c r="BG186" s="202">
        <f>IF(N186="zákl. prenesená",J186,0)</f>
        <v>0</v>
      </c>
      <c r="BH186" s="202">
        <f>IF(N186="zníž. prenesená",J186,0)</f>
        <v>0</v>
      </c>
      <c r="BI186" s="202">
        <f>IF(N186="nulová",J186,0)</f>
        <v>0</v>
      </c>
      <c r="BJ186" s="15" t="s">
        <v>154</v>
      </c>
      <c r="BK186" s="202">
        <f>ROUND(I186*H186,2)</f>
        <v>0</v>
      </c>
      <c r="BL186" s="15" t="s">
        <v>153</v>
      </c>
      <c r="BM186" s="201" t="s">
        <v>231</v>
      </c>
    </row>
    <row r="187" spans="2:65" s="1" customFormat="1" ht="24" customHeight="1">
      <c r="B187" s="32"/>
      <c r="C187" s="190" t="s">
        <v>232</v>
      </c>
      <c r="D187" s="190" t="s">
        <v>148</v>
      </c>
      <c r="E187" s="191" t="s">
        <v>233</v>
      </c>
      <c r="F187" s="192" t="s">
        <v>234</v>
      </c>
      <c r="G187" s="193" t="s">
        <v>185</v>
      </c>
      <c r="H187" s="194">
        <v>100.721</v>
      </c>
      <c r="I187" s="195"/>
      <c r="J187" s="196">
        <f>ROUND(I187*H187,2)</f>
        <v>0</v>
      </c>
      <c r="K187" s="192" t="s">
        <v>1</v>
      </c>
      <c r="L187" s="36"/>
      <c r="M187" s="197" t="s">
        <v>1</v>
      </c>
      <c r="N187" s="198" t="s">
        <v>41</v>
      </c>
      <c r="O187" s="64"/>
      <c r="P187" s="199">
        <f>O187*H187</f>
        <v>0</v>
      </c>
      <c r="Q187" s="199">
        <v>0</v>
      </c>
      <c r="R187" s="199">
        <f>Q187*H187</f>
        <v>0</v>
      </c>
      <c r="S187" s="199">
        <v>0</v>
      </c>
      <c r="T187" s="200">
        <f>S187*H187</f>
        <v>0</v>
      </c>
      <c r="AR187" s="201" t="s">
        <v>153</v>
      </c>
      <c r="AT187" s="201" t="s">
        <v>148</v>
      </c>
      <c r="AU187" s="201" t="s">
        <v>154</v>
      </c>
      <c r="AY187" s="15" t="s">
        <v>145</v>
      </c>
      <c r="BE187" s="202">
        <f>IF(N187="základná",J187,0)</f>
        <v>0</v>
      </c>
      <c r="BF187" s="202">
        <f>IF(N187="znížená",J187,0)</f>
        <v>0</v>
      </c>
      <c r="BG187" s="202">
        <f>IF(N187="zákl. prenesená",J187,0)</f>
        <v>0</v>
      </c>
      <c r="BH187" s="202">
        <f>IF(N187="zníž. prenesená",J187,0)</f>
        <v>0</v>
      </c>
      <c r="BI187" s="202">
        <f>IF(N187="nulová",J187,0)</f>
        <v>0</v>
      </c>
      <c r="BJ187" s="15" t="s">
        <v>154</v>
      </c>
      <c r="BK187" s="202">
        <f>ROUND(I187*H187,2)</f>
        <v>0</v>
      </c>
      <c r="BL187" s="15" t="s">
        <v>153</v>
      </c>
      <c r="BM187" s="201" t="s">
        <v>235</v>
      </c>
    </row>
    <row r="188" spans="2:65" s="1" customFormat="1" ht="24" customHeight="1">
      <c r="B188" s="32"/>
      <c r="C188" s="190" t="s">
        <v>236</v>
      </c>
      <c r="D188" s="190" t="s">
        <v>148</v>
      </c>
      <c r="E188" s="191" t="s">
        <v>237</v>
      </c>
      <c r="F188" s="192" t="s">
        <v>238</v>
      </c>
      <c r="G188" s="193" t="s">
        <v>185</v>
      </c>
      <c r="H188" s="194">
        <v>10.048999999999999</v>
      </c>
      <c r="I188" s="195"/>
      <c r="J188" s="196">
        <f>ROUND(I188*H188,2)</f>
        <v>0</v>
      </c>
      <c r="K188" s="192" t="s">
        <v>1</v>
      </c>
      <c r="L188" s="36"/>
      <c r="M188" s="197" t="s">
        <v>1</v>
      </c>
      <c r="N188" s="198" t="s">
        <v>41</v>
      </c>
      <c r="O188" s="64"/>
      <c r="P188" s="199">
        <f>O188*H188</f>
        <v>0</v>
      </c>
      <c r="Q188" s="199">
        <v>0</v>
      </c>
      <c r="R188" s="199">
        <f>Q188*H188</f>
        <v>0</v>
      </c>
      <c r="S188" s="199">
        <v>0</v>
      </c>
      <c r="T188" s="200">
        <f>S188*H188</f>
        <v>0</v>
      </c>
      <c r="AR188" s="201" t="s">
        <v>153</v>
      </c>
      <c r="AT188" s="201" t="s">
        <v>148</v>
      </c>
      <c r="AU188" s="201" t="s">
        <v>154</v>
      </c>
      <c r="AY188" s="15" t="s">
        <v>145</v>
      </c>
      <c r="BE188" s="202">
        <f>IF(N188="základná",J188,0)</f>
        <v>0</v>
      </c>
      <c r="BF188" s="202">
        <f>IF(N188="znížená",J188,0)</f>
        <v>0</v>
      </c>
      <c r="BG188" s="202">
        <f>IF(N188="zákl. prenesená",J188,0)</f>
        <v>0</v>
      </c>
      <c r="BH188" s="202">
        <f>IF(N188="zníž. prenesená",J188,0)</f>
        <v>0</v>
      </c>
      <c r="BI188" s="202">
        <f>IF(N188="nulová",J188,0)</f>
        <v>0</v>
      </c>
      <c r="BJ188" s="15" t="s">
        <v>154</v>
      </c>
      <c r="BK188" s="202">
        <f>ROUND(I188*H188,2)</f>
        <v>0</v>
      </c>
      <c r="BL188" s="15" t="s">
        <v>153</v>
      </c>
      <c r="BM188" s="201" t="s">
        <v>239</v>
      </c>
    </row>
    <row r="189" spans="2:65" s="12" customFormat="1">
      <c r="B189" s="203"/>
      <c r="C189" s="204"/>
      <c r="D189" s="205" t="s">
        <v>156</v>
      </c>
      <c r="E189" s="206" t="s">
        <v>1</v>
      </c>
      <c r="F189" s="207" t="s">
        <v>240</v>
      </c>
      <c r="G189" s="204"/>
      <c r="H189" s="208">
        <v>10.048999999999999</v>
      </c>
      <c r="I189" s="209"/>
      <c r="J189" s="204"/>
      <c r="K189" s="204"/>
      <c r="L189" s="210"/>
      <c r="M189" s="211"/>
      <c r="N189" s="212"/>
      <c r="O189" s="212"/>
      <c r="P189" s="212"/>
      <c r="Q189" s="212"/>
      <c r="R189" s="212"/>
      <c r="S189" s="212"/>
      <c r="T189" s="213"/>
      <c r="AT189" s="214" t="s">
        <v>156</v>
      </c>
      <c r="AU189" s="214" t="s">
        <v>154</v>
      </c>
      <c r="AV189" s="12" t="s">
        <v>154</v>
      </c>
      <c r="AW189" s="12" t="s">
        <v>31</v>
      </c>
      <c r="AX189" s="12" t="s">
        <v>83</v>
      </c>
      <c r="AY189" s="214" t="s">
        <v>145</v>
      </c>
    </row>
    <row r="190" spans="2:65" s="1" customFormat="1" ht="24" customHeight="1">
      <c r="B190" s="32"/>
      <c r="C190" s="190" t="s">
        <v>241</v>
      </c>
      <c r="D190" s="190" t="s">
        <v>148</v>
      </c>
      <c r="E190" s="191" t="s">
        <v>242</v>
      </c>
      <c r="F190" s="192" t="s">
        <v>243</v>
      </c>
      <c r="G190" s="193" t="s">
        <v>185</v>
      </c>
      <c r="H190" s="194">
        <v>56.527999999999999</v>
      </c>
      <c r="I190" s="195"/>
      <c r="J190" s="196">
        <f>ROUND(I190*H190,2)</f>
        <v>0</v>
      </c>
      <c r="K190" s="192" t="s">
        <v>1</v>
      </c>
      <c r="L190" s="36"/>
      <c r="M190" s="197" t="s">
        <v>1</v>
      </c>
      <c r="N190" s="198" t="s">
        <v>41</v>
      </c>
      <c r="O190" s="64"/>
      <c r="P190" s="199">
        <f>O190*H190</f>
        <v>0</v>
      </c>
      <c r="Q190" s="199">
        <v>0</v>
      </c>
      <c r="R190" s="199">
        <f>Q190*H190</f>
        <v>0</v>
      </c>
      <c r="S190" s="199">
        <v>0</v>
      </c>
      <c r="T190" s="200">
        <f>S190*H190</f>
        <v>0</v>
      </c>
      <c r="AR190" s="201" t="s">
        <v>153</v>
      </c>
      <c r="AT190" s="201" t="s">
        <v>148</v>
      </c>
      <c r="AU190" s="201" t="s">
        <v>154</v>
      </c>
      <c r="AY190" s="15" t="s">
        <v>145</v>
      </c>
      <c r="BE190" s="202">
        <f>IF(N190="základná",J190,0)</f>
        <v>0</v>
      </c>
      <c r="BF190" s="202">
        <f>IF(N190="znížená",J190,0)</f>
        <v>0</v>
      </c>
      <c r="BG190" s="202">
        <f>IF(N190="zákl. prenesená",J190,0)</f>
        <v>0</v>
      </c>
      <c r="BH190" s="202">
        <f>IF(N190="zníž. prenesená",J190,0)</f>
        <v>0</v>
      </c>
      <c r="BI190" s="202">
        <f>IF(N190="nulová",J190,0)</f>
        <v>0</v>
      </c>
      <c r="BJ190" s="15" t="s">
        <v>154</v>
      </c>
      <c r="BK190" s="202">
        <f>ROUND(I190*H190,2)</f>
        <v>0</v>
      </c>
      <c r="BL190" s="15" t="s">
        <v>153</v>
      </c>
      <c r="BM190" s="201" t="s">
        <v>244</v>
      </c>
    </row>
    <row r="191" spans="2:65" s="12" customFormat="1">
      <c r="B191" s="203"/>
      <c r="C191" s="204"/>
      <c r="D191" s="205" t="s">
        <v>156</v>
      </c>
      <c r="E191" s="206" t="s">
        <v>1</v>
      </c>
      <c r="F191" s="207" t="s">
        <v>245</v>
      </c>
      <c r="G191" s="204"/>
      <c r="H191" s="208">
        <v>10.398</v>
      </c>
      <c r="I191" s="209"/>
      <c r="J191" s="204"/>
      <c r="K191" s="204"/>
      <c r="L191" s="210"/>
      <c r="M191" s="211"/>
      <c r="N191" s="212"/>
      <c r="O191" s="212"/>
      <c r="P191" s="212"/>
      <c r="Q191" s="212"/>
      <c r="R191" s="212"/>
      <c r="S191" s="212"/>
      <c r="T191" s="213"/>
      <c r="AT191" s="214" t="s">
        <v>156</v>
      </c>
      <c r="AU191" s="214" t="s">
        <v>154</v>
      </c>
      <c r="AV191" s="12" t="s">
        <v>154</v>
      </c>
      <c r="AW191" s="12" t="s">
        <v>31</v>
      </c>
      <c r="AX191" s="12" t="s">
        <v>75</v>
      </c>
      <c r="AY191" s="214" t="s">
        <v>145</v>
      </c>
    </row>
    <row r="192" spans="2:65" s="12" customFormat="1">
      <c r="B192" s="203"/>
      <c r="C192" s="204"/>
      <c r="D192" s="205" t="s">
        <v>156</v>
      </c>
      <c r="E192" s="206" t="s">
        <v>1</v>
      </c>
      <c r="F192" s="207" t="s">
        <v>246</v>
      </c>
      <c r="G192" s="204"/>
      <c r="H192" s="208">
        <v>17.292000000000002</v>
      </c>
      <c r="I192" s="209"/>
      <c r="J192" s="204"/>
      <c r="K192" s="204"/>
      <c r="L192" s="210"/>
      <c r="M192" s="211"/>
      <c r="N192" s="212"/>
      <c r="O192" s="212"/>
      <c r="P192" s="212"/>
      <c r="Q192" s="212"/>
      <c r="R192" s="212"/>
      <c r="S192" s="212"/>
      <c r="T192" s="213"/>
      <c r="AT192" s="214" t="s">
        <v>156</v>
      </c>
      <c r="AU192" s="214" t="s">
        <v>154</v>
      </c>
      <c r="AV192" s="12" t="s">
        <v>154</v>
      </c>
      <c r="AW192" s="12" t="s">
        <v>31</v>
      </c>
      <c r="AX192" s="12" t="s">
        <v>75</v>
      </c>
      <c r="AY192" s="214" t="s">
        <v>145</v>
      </c>
    </row>
    <row r="193" spans="2:65" s="12" customFormat="1">
      <c r="B193" s="203"/>
      <c r="C193" s="204"/>
      <c r="D193" s="205" t="s">
        <v>156</v>
      </c>
      <c r="E193" s="206" t="s">
        <v>1</v>
      </c>
      <c r="F193" s="207" t="s">
        <v>247</v>
      </c>
      <c r="G193" s="204"/>
      <c r="H193" s="208">
        <v>28.838000000000001</v>
      </c>
      <c r="I193" s="209"/>
      <c r="J193" s="204"/>
      <c r="K193" s="204"/>
      <c r="L193" s="210"/>
      <c r="M193" s="211"/>
      <c r="N193" s="212"/>
      <c r="O193" s="212"/>
      <c r="P193" s="212"/>
      <c r="Q193" s="212"/>
      <c r="R193" s="212"/>
      <c r="S193" s="212"/>
      <c r="T193" s="213"/>
      <c r="AT193" s="214" t="s">
        <v>156</v>
      </c>
      <c r="AU193" s="214" t="s">
        <v>154</v>
      </c>
      <c r="AV193" s="12" t="s">
        <v>154</v>
      </c>
      <c r="AW193" s="12" t="s">
        <v>31</v>
      </c>
      <c r="AX193" s="12" t="s">
        <v>75</v>
      </c>
      <c r="AY193" s="214" t="s">
        <v>145</v>
      </c>
    </row>
    <row r="194" spans="2:65" s="13" customFormat="1">
      <c r="B194" s="215"/>
      <c r="C194" s="216"/>
      <c r="D194" s="205" t="s">
        <v>156</v>
      </c>
      <c r="E194" s="217" t="s">
        <v>1</v>
      </c>
      <c r="F194" s="218" t="s">
        <v>197</v>
      </c>
      <c r="G194" s="216"/>
      <c r="H194" s="219">
        <v>56.527999999999999</v>
      </c>
      <c r="I194" s="220"/>
      <c r="J194" s="216"/>
      <c r="K194" s="216"/>
      <c r="L194" s="221"/>
      <c r="M194" s="222"/>
      <c r="N194" s="223"/>
      <c r="O194" s="223"/>
      <c r="P194" s="223"/>
      <c r="Q194" s="223"/>
      <c r="R194" s="223"/>
      <c r="S194" s="223"/>
      <c r="T194" s="224"/>
      <c r="AT194" s="225" t="s">
        <v>156</v>
      </c>
      <c r="AU194" s="225" t="s">
        <v>154</v>
      </c>
      <c r="AV194" s="13" t="s">
        <v>153</v>
      </c>
      <c r="AW194" s="13" t="s">
        <v>31</v>
      </c>
      <c r="AX194" s="13" t="s">
        <v>83</v>
      </c>
      <c r="AY194" s="225" t="s">
        <v>145</v>
      </c>
    </row>
    <row r="195" spans="2:65" s="11" customFormat="1" ht="22.9" customHeight="1">
      <c r="B195" s="174"/>
      <c r="C195" s="175"/>
      <c r="D195" s="176" t="s">
        <v>74</v>
      </c>
      <c r="E195" s="188" t="s">
        <v>248</v>
      </c>
      <c r="F195" s="188" t="s">
        <v>249</v>
      </c>
      <c r="G195" s="175"/>
      <c r="H195" s="175"/>
      <c r="I195" s="178"/>
      <c r="J195" s="189">
        <f>BK195</f>
        <v>0</v>
      </c>
      <c r="K195" s="175"/>
      <c r="L195" s="180"/>
      <c r="M195" s="181"/>
      <c r="N195" s="182"/>
      <c r="O195" s="182"/>
      <c r="P195" s="183">
        <f>SUM(P196:P209)</f>
        <v>0</v>
      </c>
      <c r="Q195" s="182"/>
      <c r="R195" s="183">
        <f>SUM(R196:R209)</f>
        <v>1236.3086069999999</v>
      </c>
      <c r="S195" s="182"/>
      <c r="T195" s="184">
        <f>SUM(T196:T209)</f>
        <v>0</v>
      </c>
      <c r="AR195" s="185" t="s">
        <v>83</v>
      </c>
      <c r="AT195" s="186" t="s">
        <v>74</v>
      </c>
      <c r="AU195" s="186" t="s">
        <v>83</v>
      </c>
      <c r="AY195" s="185" t="s">
        <v>145</v>
      </c>
      <c r="BK195" s="187">
        <f>SUM(BK196:BK209)</f>
        <v>0</v>
      </c>
    </row>
    <row r="196" spans="2:65" s="1" customFormat="1" ht="24" customHeight="1">
      <c r="B196" s="32"/>
      <c r="C196" s="190" t="s">
        <v>250</v>
      </c>
      <c r="D196" s="190" t="s">
        <v>148</v>
      </c>
      <c r="E196" s="191" t="s">
        <v>251</v>
      </c>
      <c r="F196" s="192" t="s">
        <v>252</v>
      </c>
      <c r="G196" s="193" t="s">
        <v>193</v>
      </c>
      <c r="H196" s="194">
        <v>12</v>
      </c>
      <c r="I196" s="195"/>
      <c r="J196" s="196">
        <f>ROUND(I196*H196,2)</f>
        <v>0</v>
      </c>
      <c r="K196" s="192" t="s">
        <v>152</v>
      </c>
      <c r="L196" s="36"/>
      <c r="M196" s="197" t="s">
        <v>1</v>
      </c>
      <c r="N196" s="198" t="s">
        <v>41</v>
      </c>
      <c r="O196" s="64"/>
      <c r="P196" s="199">
        <f>O196*H196</f>
        <v>0</v>
      </c>
      <c r="Q196" s="199">
        <v>2.564E-2</v>
      </c>
      <c r="R196" s="199">
        <f>Q196*H196</f>
        <v>0.30768000000000001</v>
      </c>
      <c r="S196" s="199">
        <v>0</v>
      </c>
      <c r="T196" s="200">
        <f>S196*H196</f>
        <v>0</v>
      </c>
      <c r="AR196" s="201" t="s">
        <v>153</v>
      </c>
      <c r="AT196" s="201" t="s">
        <v>148</v>
      </c>
      <c r="AU196" s="201" t="s">
        <v>154</v>
      </c>
      <c r="AY196" s="15" t="s">
        <v>145</v>
      </c>
      <c r="BE196" s="202">
        <f>IF(N196="základná",J196,0)</f>
        <v>0</v>
      </c>
      <c r="BF196" s="202">
        <f>IF(N196="znížená",J196,0)</f>
        <v>0</v>
      </c>
      <c r="BG196" s="202">
        <f>IF(N196="zákl. prenesená",J196,0)</f>
        <v>0</v>
      </c>
      <c r="BH196" s="202">
        <f>IF(N196="zníž. prenesená",J196,0)</f>
        <v>0</v>
      </c>
      <c r="BI196" s="202">
        <f>IF(N196="nulová",J196,0)</f>
        <v>0</v>
      </c>
      <c r="BJ196" s="15" t="s">
        <v>154</v>
      </c>
      <c r="BK196" s="202">
        <f>ROUND(I196*H196,2)</f>
        <v>0</v>
      </c>
      <c r="BL196" s="15" t="s">
        <v>153</v>
      </c>
      <c r="BM196" s="201" t="s">
        <v>253</v>
      </c>
    </row>
    <row r="197" spans="2:65" s="12" customFormat="1">
      <c r="B197" s="203"/>
      <c r="C197" s="204"/>
      <c r="D197" s="205" t="s">
        <v>156</v>
      </c>
      <c r="E197" s="206" t="s">
        <v>1</v>
      </c>
      <c r="F197" s="207" t="s">
        <v>254</v>
      </c>
      <c r="G197" s="204"/>
      <c r="H197" s="208">
        <v>6</v>
      </c>
      <c r="I197" s="209"/>
      <c r="J197" s="204"/>
      <c r="K197" s="204"/>
      <c r="L197" s="210"/>
      <c r="M197" s="211"/>
      <c r="N197" s="212"/>
      <c r="O197" s="212"/>
      <c r="P197" s="212"/>
      <c r="Q197" s="212"/>
      <c r="R197" s="212"/>
      <c r="S197" s="212"/>
      <c r="T197" s="213"/>
      <c r="AT197" s="214" t="s">
        <v>156</v>
      </c>
      <c r="AU197" s="214" t="s">
        <v>154</v>
      </c>
      <c r="AV197" s="12" t="s">
        <v>154</v>
      </c>
      <c r="AW197" s="12" t="s">
        <v>31</v>
      </c>
      <c r="AX197" s="12" t="s">
        <v>75</v>
      </c>
      <c r="AY197" s="214" t="s">
        <v>145</v>
      </c>
    </row>
    <row r="198" spans="2:65" s="12" customFormat="1">
      <c r="B198" s="203"/>
      <c r="C198" s="204"/>
      <c r="D198" s="205" t="s">
        <v>156</v>
      </c>
      <c r="E198" s="206" t="s">
        <v>1</v>
      </c>
      <c r="F198" s="207" t="s">
        <v>255</v>
      </c>
      <c r="G198" s="204"/>
      <c r="H198" s="208">
        <v>6</v>
      </c>
      <c r="I198" s="209"/>
      <c r="J198" s="204"/>
      <c r="K198" s="204"/>
      <c r="L198" s="210"/>
      <c r="M198" s="211"/>
      <c r="N198" s="212"/>
      <c r="O198" s="212"/>
      <c r="P198" s="212"/>
      <c r="Q198" s="212"/>
      <c r="R198" s="212"/>
      <c r="S198" s="212"/>
      <c r="T198" s="213"/>
      <c r="AT198" s="214" t="s">
        <v>156</v>
      </c>
      <c r="AU198" s="214" t="s">
        <v>154</v>
      </c>
      <c r="AV198" s="12" t="s">
        <v>154</v>
      </c>
      <c r="AW198" s="12" t="s">
        <v>31</v>
      </c>
      <c r="AX198" s="12" t="s">
        <v>75</v>
      </c>
      <c r="AY198" s="214" t="s">
        <v>145</v>
      </c>
    </row>
    <row r="199" spans="2:65" s="13" customFormat="1">
      <c r="B199" s="215"/>
      <c r="C199" s="216"/>
      <c r="D199" s="205" t="s">
        <v>156</v>
      </c>
      <c r="E199" s="217" t="s">
        <v>1</v>
      </c>
      <c r="F199" s="218" t="s">
        <v>197</v>
      </c>
      <c r="G199" s="216"/>
      <c r="H199" s="219">
        <v>12</v>
      </c>
      <c r="I199" s="220"/>
      <c r="J199" s="216"/>
      <c r="K199" s="216"/>
      <c r="L199" s="221"/>
      <c r="M199" s="222"/>
      <c r="N199" s="223"/>
      <c r="O199" s="223"/>
      <c r="P199" s="223"/>
      <c r="Q199" s="223"/>
      <c r="R199" s="223"/>
      <c r="S199" s="223"/>
      <c r="T199" s="224"/>
      <c r="AT199" s="225" t="s">
        <v>156</v>
      </c>
      <c r="AU199" s="225" t="s">
        <v>154</v>
      </c>
      <c r="AV199" s="13" t="s">
        <v>153</v>
      </c>
      <c r="AW199" s="13" t="s">
        <v>31</v>
      </c>
      <c r="AX199" s="13" t="s">
        <v>83</v>
      </c>
      <c r="AY199" s="225" t="s">
        <v>145</v>
      </c>
    </row>
    <row r="200" spans="2:65" s="1" customFormat="1" ht="24" customHeight="1">
      <c r="B200" s="32"/>
      <c r="C200" s="190" t="s">
        <v>7</v>
      </c>
      <c r="D200" s="190" t="s">
        <v>148</v>
      </c>
      <c r="E200" s="191" t="s">
        <v>256</v>
      </c>
      <c r="F200" s="192" t="s">
        <v>257</v>
      </c>
      <c r="G200" s="193" t="s">
        <v>185</v>
      </c>
      <c r="H200" s="194">
        <v>1.236</v>
      </c>
      <c r="I200" s="195"/>
      <c r="J200" s="196">
        <f>ROUND(I200*H200,2)</f>
        <v>0</v>
      </c>
      <c r="K200" s="192" t="s">
        <v>152</v>
      </c>
      <c r="L200" s="36"/>
      <c r="M200" s="197" t="s">
        <v>1</v>
      </c>
      <c r="N200" s="198" t="s">
        <v>41</v>
      </c>
      <c r="O200" s="64"/>
      <c r="P200" s="199">
        <f>O200*H200</f>
        <v>0</v>
      </c>
      <c r="Q200" s="199">
        <v>7.5000000000000002E-4</v>
      </c>
      <c r="R200" s="199">
        <f>Q200*H200</f>
        <v>9.2699999999999998E-4</v>
      </c>
      <c r="S200" s="199">
        <v>0</v>
      </c>
      <c r="T200" s="200">
        <f>S200*H200</f>
        <v>0</v>
      </c>
      <c r="AR200" s="201" t="s">
        <v>153</v>
      </c>
      <c r="AT200" s="201" t="s">
        <v>148</v>
      </c>
      <c r="AU200" s="201" t="s">
        <v>154</v>
      </c>
      <c r="AY200" s="15" t="s">
        <v>145</v>
      </c>
      <c r="BE200" s="202">
        <f>IF(N200="základná",J200,0)</f>
        <v>0</v>
      </c>
      <c r="BF200" s="202">
        <f>IF(N200="znížená",J200,0)</f>
        <v>0</v>
      </c>
      <c r="BG200" s="202">
        <f>IF(N200="zákl. prenesená",J200,0)</f>
        <v>0</v>
      </c>
      <c r="BH200" s="202">
        <f>IF(N200="zníž. prenesená",J200,0)</f>
        <v>0</v>
      </c>
      <c r="BI200" s="202">
        <f>IF(N200="nulová",J200,0)</f>
        <v>0</v>
      </c>
      <c r="BJ200" s="15" t="s">
        <v>154</v>
      </c>
      <c r="BK200" s="202">
        <f>ROUND(I200*H200,2)</f>
        <v>0</v>
      </c>
      <c r="BL200" s="15" t="s">
        <v>153</v>
      </c>
      <c r="BM200" s="201" t="s">
        <v>258</v>
      </c>
    </row>
    <row r="201" spans="2:65" s="1" customFormat="1" ht="24" customHeight="1">
      <c r="B201" s="32"/>
      <c r="C201" s="190" t="s">
        <v>259</v>
      </c>
      <c r="D201" s="190" t="s">
        <v>148</v>
      </c>
      <c r="E201" s="191" t="s">
        <v>260</v>
      </c>
      <c r="F201" s="192" t="s">
        <v>261</v>
      </c>
      <c r="G201" s="193" t="s">
        <v>220</v>
      </c>
      <c r="H201" s="194">
        <v>8</v>
      </c>
      <c r="I201" s="195"/>
      <c r="J201" s="196">
        <f>ROUND(I201*H201,2)</f>
        <v>0</v>
      </c>
      <c r="K201" s="192" t="s">
        <v>152</v>
      </c>
      <c r="L201" s="36"/>
      <c r="M201" s="197" t="s">
        <v>1</v>
      </c>
      <c r="N201" s="198" t="s">
        <v>41</v>
      </c>
      <c r="O201" s="64"/>
      <c r="P201" s="199">
        <f>O201*H201</f>
        <v>0</v>
      </c>
      <c r="Q201" s="199">
        <v>0</v>
      </c>
      <c r="R201" s="199">
        <f>Q201*H201</f>
        <v>0</v>
      </c>
      <c r="S201" s="199">
        <v>0</v>
      </c>
      <c r="T201" s="200">
        <f>S201*H201</f>
        <v>0</v>
      </c>
      <c r="AR201" s="201" t="s">
        <v>153</v>
      </c>
      <c r="AT201" s="201" t="s">
        <v>148</v>
      </c>
      <c r="AU201" s="201" t="s">
        <v>154</v>
      </c>
      <c r="AY201" s="15" t="s">
        <v>145</v>
      </c>
      <c r="BE201" s="202">
        <f>IF(N201="základná",J201,0)</f>
        <v>0</v>
      </c>
      <c r="BF201" s="202">
        <f>IF(N201="znížená",J201,0)</f>
        <v>0</v>
      </c>
      <c r="BG201" s="202">
        <f>IF(N201="zákl. prenesená",J201,0)</f>
        <v>0</v>
      </c>
      <c r="BH201" s="202">
        <f>IF(N201="zníž. prenesená",J201,0)</f>
        <v>0</v>
      </c>
      <c r="BI201" s="202">
        <f>IF(N201="nulová",J201,0)</f>
        <v>0</v>
      </c>
      <c r="BJ201" s="15" t="s">
        <v>154</v>
      </c>
      <c r="BK201" s="202">
        <f>ROUND(I201*H201,2)</f>
        <v>0</v>
      </c>
      <c r="BL201" s="15" t="s">
        <v>153</v>
      </c>
      <c r="BM201" s="201" t="s">
        <v>262</v>
      </c>
    </row>
    <row r="202" spans="2:65" s="12" customFormat="1">
      <c r="B202" s="203"/>
      <c r="C202" s="204"/>
      <c r="D202" s="205" t="s">
        <v>156</v>
      </c>
      <c r="E202" s="206" t="s">
        <v>1</v>
      </c>
      <c r="F202" s="207" t="s">
        <v>263</v>
      </c>
      <c r="G202" s="204"/>
      <c r="H202" s="208">
        <v>4</v>
      </c>
      <c r="I202" s="209"/>
      <c r="J202" s="204"/>
      <c r="K202" s="204"/>
      <c r="L202" s="210"/>
      <c r="M202" s="211"/>
      <c r="N202" s="212"/>
      <c r="O202" s="212"/>
      <c r="P202" s="212"/>
      <c r="Q202" s="212"/>
      <c r="R202" s="212"/>
      <c r="S202" s="212"/>
      <c r="T202" s="213"/>
      <c r="AT202" s="214" t="s">
        <v>156</v>
      </c>
      <c r="AU202" s="214" t="s">
        <v>154</v>
      </c>
      <c r="AV202" s="12" t="s">
        <v>154</v>
      </c>
      <c r="AW202" s="12" t="s">
        <v>31</v>
      </c>
      <c r="AX202" s="12" t="s">
        <v>75</v>
      </c>
      <c r="AY202" s="214" t="s">
        <v>145</v>
      </c>
    </row>
    <row r="203" spans="2:65" s="12" customFormat="1">
      <c r="B203" s="203"/>
      <c r="C203" s="204"/>
      <c r="D203" s="205" t="s">
        <v>156</v>
      </c>
      <c r="E203" s="206" t="s">
        <v>1</v>
      </c>
      <c r="F203" s="207" t="s">
        <v>264</v>
      </c>
      <c r="G203" s="204"/>
      <c r="H203" s="208">
        <v>4</v>
      </c>
      <c r="I203" s="209"/>
      <c r="J203" s="204"/>
      <c r="K203" s="204"/>
      <c r="L203" s="210"/>
      <c r="M203" s="211"/>
      <c r="N203" s="212"/>
      <c r="O203" s="212"/>
      <c r="P203" s="212"/>
      <c r="Q203" s="212"/>
      <c r="R203" s="212"/>
      <c r="S203" s="212"/>
      <c r="T203" s="213"/>
      <c r="AT203" s="214" t="s">
        <v>156</v>
      </c>
      <c r="AU203" s="214" t="s">
        <v>154</v>
      </c>
      <c r="AV203" s="12" t="s">
        <v>154</v>
      </c>
      <c r="AW203" s="12" t="s">
        <v>31</v>
      </c>
      <c r="AX203" s="12" t="s">
        <v>75</v>
      </c>
      <c r="AY203" s="214" t="s">
        <v>145</v>
      </c>
    </row>
    <row r="204" spans="2:65" s="13" customFormat="1">
      <c r="B204" s="215"/>
      <c r="C204" s="216"/>
      <c r="D204" s="205" t="s">
        <v>156</v>
      </c>
      <c r="E204" s="217" t="s">
        <v>1</v>
      </c>
      <c r="F204" s="218" t="s">
        <v>197</v>
      </c>
      <c r="G204" s="216"/>
      <c r="H204" s="219">
        <v>8</v>
      </c>
      <c r="I204" s="220"/>
      <c r="J204" s="216"/>
      <c r="K204" s="216"/>
      <c r="L204" s="221"/>
      <c r="M204" s="222"/>
      <c r="N204" s="223"/>
      <c r="O204" s="223"/>
      <c r="P204" s="223"/>
      <c r="Q204" s="223"/>
      <c r="R204" s="223"/>
      <c r="S204" s="223"/>
      <c r="T204" s="224"/>
      <c r="AT204" s="225" t="s">
        <v>156</v>
      </c>
      <c r="AU204" s="225" t="s">
        <v>154</v>
      </c>
      <c r="AV204" s="13" t="s">
        <v>153</v>
      </c>
      <c r="AW204" s="13" t="s">
        <v>31</v>
      </c>
      <c r="AX204" s="13" t="s">
        <v>83</v>
      </c>
      <c r="AY204" s="225" t="s">
        <v>145</v>
      </c>
    </row>
    <row r="205" spans="2:65" s="1" customFormat="1" ht="24" customHeight="1">
      <c r="B205" s="32"/>
      <c r="C205" s="226" t="s">
        <v>265</v>
      </c>
      <c r="D205" s="226" t="s">
        <v>266</v>
      </c>
      <c r="E205" s="227" t="s">
        <v>267</v>
      </c>
      <c r="F205" s="228" t="s">
        <v>268</v>
      </c>
      <c r="G205" s="229" t="s">
        <v>269</v>
      </c>
      <c r="H205" s="230">
        <v>1236</v>
      </c>
      <c r="I205" s="231"/>
      <c r="J205" s="232">
        <f>ROUND(I205*H205,2)</f>
        <v>0</v>
      </c>
      <c r="K205" s="228" t="s">
        <v>1</v>
      </c>
      <c r="L205" s="233"/>
      <c r="M205" s="234" t="s">
        <v>1</v>
      </c>
      <c r="N205" s="235" t="s">
        <v>41</v>
      </c>
      <c r="O205" s="64"/>
      <c r="P205" s="199">
        <f>O205*H205</f>
        <v>0</v>
      </c>
      <c r="Q205" s="199">
        <v>1</v>
      </c>
      <c r="R205" s="199">
        <f>Q205*H205</f>
        <v>1236</v>
      </c>
      <c r="S205" s="199">
        <v>0</v>
      </c>
      <c r="T205" s="200">
        <f>S205*H205</f>
        <v>0</v>
      </c>
      <c r="AR205" s="201" t="s">
        <v>182</v>
      </c>
      <c r="AT205" s="201" t="s">
        <v>266</v>
      </c>
      <c r="AU205" s="201" t="s">
        <v>154</v>
      </c>
      <c r="AY205" s="15" t="s">
        <v>145</v>
      </c>
      <c r="BE205" s="202">
        <f>IF(N205="základná",J205,0)</f>
        <v>0</v>
      </c>
      <c r="BF205" s="202">
        <f>IF(N205="znížená",J205,0)</f>
        <v>0</v>
      </c>
      <c r="BG205" s="202">
        <f>IF(N205="zákl. prenesená",J205,0)</f>
        <v>0</v>
      </c>
      <c r="BH205" s="202">
        <f>IF(N205="zníž. prenesená",J205,0)</f>
        <v>0</v>
      </c>
      <c r="BI205" s="202">
        <f>IF(N205="nulová",J205,0)</f>
        <v>0</v>
      </c>
      <c r="BJ205" s="15" t="s">
        <v>154</v>
      </c>
      <c r="BK205" s="202">
        <f>ROUND(I205*H205,2)</f>
        <v>0</v>
      </c>
      <c r="BL205" s="15" t="s">
        <v>153</v>
      </c>
      <c r="BM205" s="201" t="s">
        <v>270</v>
      </c>
    </row>
    <row r="206" spans="2:65" s="12" customFormat="1">
      <c r="B206" s="203"/>
      <c r="C206" s="204"/>
      <c r="D206" s="205" t="s">
        <v>156</v>
      </c>
      <c r="E206" s="206" t="s">
        <v>1</v>
      </c>
      <c r="F206" s="207" t="s">
        <v>271</v>
      </c>
      <c r="G206" s="204"/>
      <c r="H206" s="208">
        <v>618</v>
      </c>
      <c r="I206" s="209"/>
      <c r="J206" s="204"/>
      <c r="K206" s="204"/>
      <c r="L206" s="210"/>
      <c r="M206" s="211"/>
      <c r="N206" s="212"/>
      <c r="O206" s="212"/>
      <c r="P206" s="212"/>
      <c r="Q206" s="212"/>
      <c r="R206" s="212"/>
      <c r="S206" s="212"/>
      <c r="T206" s="213"/>
      <c r="AT206" s="214" t="s">
        <v>156</v>
      </c>
      <c r="AU206" s="214" t="s">
        <v>154</v>
      </c>
      <c r="AV206" s="12" t="s">
        <v>154</v>
      </c>
      <c r="AW206" s="12" t="s">
        <v>31</v>
      </c>
      <c r="AX206" s="12" t="s">
        <v>75</v>
      </c>
      <c r="AY206" s="214" t="s">
        <v>145</v>
      </c>
    </row>
    <row r="207" spans="2:65" s="12" customFormat="1">
      <c r="B207" s="203"/>
      <c r="C207" s="204"/>
      <c r="D207" s="205" t="s">
        <v>156</v>
      </c>
      <c r="E207" s="206" t="s">
        <v>1</v>
      </c>
      <c r="F207" s="207" t="s">
        <v>272</v>
      </c>
      <c r="G207" s="204"/>
      <c r="H207" s="208">
        <v>618</v>
      </c>
      <c r="I207" s="209"/>
      <c r="J207" s="204"/>
      <c r="K207" s="204"/>
      <c r="L207" s="210"/>
      <c r="M207" s="211"/>
      <c r="N207" s="212"/>
      <c r="O207" s="212"/>
      <c r="P207" s="212"/>
      <c r="Q207" s="212"/>
      <c r="R207" s="212"/>
      <c r="S207" s="212"/>
      <c r="T207" s="213"/>
      <c r="AT207" s="214" t="s">
        <v>156</v>
      </c>
      <c r="AU207" s="214" t="s">
        <v>154</v>
      </c>
      <c r="AV207" s="12" t="s">
        <v>154</v>
      </c>
      <c r="AW207" s="12" t="s">
        <v>31</v>
      </c>
      <c r="AX207" s="12" t="s">
        <v>75</v>
      </c>
      <c r="AY207" s="214" t="s">
        <v>145</v>
      </c>
    </row>
    <row r="208" spans="2:65" s="13" customFormat="1">
      <c r="B208" s="215"/>
      <c r="C208" s="216"/>
      <c r="D208" s="205" t="s">
        <v>156</v>
      </c>
      <c r="E208" s="217" t="s">
        <v>1</v>
      </c>
      <c r="F208" s="218" t="s">
        <v>197</v>
      </c>
      <c r="G208" s="216"/>
      <c r="H208" s="219">
        <v>1236</v>
      </c>
      <c r="I208" s="220"/>
      <c r="J208" s="216"/>
      <c r="K208" s="216"/>
      <c r="L208" s="221"/>
      <c r="M208" s="222"/>
      <c r="N208" s="223"/>
      <c r="O208" s="223"/>
      <c r="P208" s="223"/>
      <c r="Q208" s="223"/>
      <c r="R208" s="223"/>
      <c r="S208" s="223"/>
      <c r="T208" s="224"/>
      <c r="AT208" s="225" t="s">
        <v>156</v>
      </c>
      <c r="AU208" s="225" t="s">
        <v>154</v>
      </c>
      <c r="AV208" s="13" t="s">
        <v>153</v>
      </c>
      <c r="AW208" s="13" t="s">
        <v>31</v>
      </c>
      <c r="AX208" s="13" t="s">
        <v>83</v>
      </c>
      <c r="AY208" s="225" t="s">
        <v>145</v>
      </c>
    </row>
    <row r="209" spans="2:65" s="1" customFormat="1" ht="24" customHeight="1">
      <c r="B209" s="32"/>
      <c r="C209" s="190" t="s">
        <v>273</v>
      </c>
      <c r="D209" s="190" t="s">
        <v>148</v>
      </c>
      <c r="E209" s="191" t="s">
        <v>274</v>
      </c>
      <c r="F209" s="192" t="s">
        <v>275</v>
      </c>
      <c r="G209" s="193" t="s">
        <v>220</v>
      </c>
      <c r="H209" s="194">
        <v>8</v>
      </c>
      <c r="I209" s="195"/>
      <c r="J209" s="196">
        <f>ROUND(I209*H209,2)</f>
        <v>0</v>
      </c>
      <c r="K209" s="192" t="s">
        <v>152</v>
      </c>
      <c r="L209" s="36"/>
      <c r="M209" s="197" t="s">
        <v>1</v>
      </c>
      <c r="N209" s="198" t="s">
        <v>41</v>
      </c>
      <c r="O209" s="64"/>
      <c r="P209" s="199">
        <f>O209*H209</f>
        <v>0</v>
      </c>
      <c r="Q209" s="199">
        <v>0</v>
      </c>
      <c r="R209" s="199">
        <f>Q209*H209</f>
        <v>0</v>
      </c>
      <c r="S209" s="199">
        <v>0</v>
      </c>
      <c r="T209" s="200">
        <f>S209*H209</f>
        <v>0</v>
      </c>
      <c r="AR209" s="201" t="s">
        <v>153</v>
      </c>
      <c r="AT209" s="201" t="s">
        <v>148</v>
      </c>
      <c r="AU209" s="201" t="s">
        <v>154</v>
      </c>
      <c r="AY209" s="15" t="s">
        <v>145</v>
      </c>
      <c r="BE209" s="202">
        <f>IF(N209="základná",J209,0)</f>
        <v>0</v>
      </c>
      <c r="BF209" s="202">
        <f>IF(N209="znížená",J209,0)</f>
        <v>0</v>
      </c>
      <c r="BG209" s="202">
        <f>IF(N209="zákl. prenesená",J209,0)</f>
        <v>0</v>
      </c>
      <c r="BH209" s="202">
        <f>IF(N209="zníž. prenesená",J209,0)</f>
        <v>0</v>
      </c>
      <c r="BI209" s="202">
        <f>IF(N209="nulová",J209,0)</f>
        <v>0</v>
      </c>
      <c r="BJ209" s="15" t="s">
        <v>154</v>
      </c>
      <c r="BK209" s="202">
        <f>ROUND(I209*H209,2)</f>
        <v>0</v>
      </c>
      <c r="BL209" s="15" t="s">
        <v>153</v>
      </c>
      <c r="BM209" s="201" t="s">
        <v>276</v>
      </c>
    </row>
    <row r="210" spans="2:65" s="11" customFormat="1" ht="22.9" customHeight="1">
      <c r="B210" s="174"/>
      <c r="C210" s="175"/>
      <c r="D210" s="176" t="s">
        <v>74</v>
      </c>
      <c r="E210" s="188" t="s">
        <v>277</v>
      </c>
      <c r="F210" s="188" t="s">
        <v>278</v>
      </c>
      <c r="G210" s="175"/>
      <c r="H210" s="175"/>
      <c r="I210" s="178"/>
      <c r="J210" s="189">
        <f>BK210</f>
        <v>0</v>
      </c>
      <c r="K210" s="175"/>
      <c r="L210" s="180"/>
      <c r="M210" s="181"/>
      <c r="N210" s="182"/>
      <c r="O210" s="182"/>
      <c r="P210" s="183">
        <f>SUM(P211:P224)</f>
        <v>0</v>
      </c>
      <c r="Q210" s="182"/>
      <c r="R210" s="183">
        <f>SUM(R211:R224)</f>
        <v>9.5367900000000017</v>
      </c>
      <c r="S210" s="182"/>
      <c r="T210" s="184">
        <f>SUM(T211:T224)</f>
        <v>0</v>
      </c>
      <c r="AR210" s="185" t="s">
        <v>83</v>
      </c>
      <c r="AT210" s="186" t="s">
        <v>74</v>
      </c>
      <c r="AU210" s="186" t="s">
        <v>83</v>
      </c>
      <c r="AY210" s="185" t="s">
        <v>145</v>
      </c>
      <c r="BK210" s="187">
        <f>SUM(BK211:BK224)</f>
        <v>0</v>
      </c>
    </row>
    <row r="211" spans="2:65" s="1" customFormat="1" ht="24" customHeight="1">
      <c r="B211" s="32"/>
      <c r="C211" s="190" t="s">
        <v>279</v>
      </c>
      <c r="D211" s="190" t="s">
        <v>148</v>
      </c>
      <c r="E211" s="191" t="s">
        <v>280</v>
      </c>
      <c r="F211" s="192" t="s">
        <v>281</v>
      </c>
      <c r="G211" s="193" t="s">
        <v>220</v>
      </c>
      <c r="H211" s="194">
        <v>14.2</v>
      </c>
      <c r="I211" s="195"/>
      <c r="J211" s="196">
        <f>ROUND(I211*H211,2)</f>
        <v>0</v>
      </c>
      <c r="K211" s="192" t="s">
        <v>152</v>
      </c>
      <c r="L211" s="36"/>
      <c r="M211" s="197" t="s">
        <v>1</v>
      </c>
      <c r="N211" s="198" t="s">
        <v>41</v>
      </c>
      <c r="O211" s="64"/>
      <c r="P211" s="199">
        <f>O211*H211</f>
        <v>0</v>
      </c>
      <c r="Q211" s="199">
        <v>3.8000000000000002E-4</v>
      </c>
      <c r="R211" s="199">
        <f>Q211*H211</f>
        <v>5.3959999999999998E-3</v>
      </c>
      <c r="S211" s="199">
        <v>0</v>
      </c>
      <c r="T211" s="200">
        <f>S211*H211</f>
        <v>0</v>
      </c>
      <c r="AR211" s="201" t="s">
        <v>153</v>
      </c>
      <c r="AT211" s="201" t="s">
        <v>148</v>
      </c>
      <c r="AU211" s="201" t="s">
        <v>154</v>
      </c>
      <c r="AY211" s="15" t="s">
        <v>145</v>
      </c>
      <c r="BE211" s="202">
        <f>IF(N211="základná",J211,0)</f>
        <v>0</v>
      </c>
      <c r="BF211" s="202">
        <f>IF(N211="znížená",J211,0)</f>
        <v>0</v>
      </c>
      <c r="BG211" s="202">
        <f>IF(N211="zákl. prenesená",J211,0)</f>
        <v>0</v>
      </c>
      <c r="BH211" s="202">
        <f>IF(N211="zníž. prenesená",J211,0)</f>
        <v>0</v>
      </c>
      <c r="BI211" s="202">
        <f>IF(N211="nulová",J211,0)</f>
        <v>0</v>
      </c>
      <c r="BJ211" s="15" t="s">
        <v>154</v>
      </c>
      <c r="BK211" s="202">
        <f>ROUND(I211*H211,2)</f>
        <v>0</v>
      </c>
      <c r="BL211" s="15" t="s">
        <v>153</v>
      </c>
      <c r="BM211" s="201" t="s">
        <v>282</v>
      </c>
    </row>
    <row r="212" spans="2:65" s="1" customFormat="1" ht="16.5" customHeight="1">
      <c r="B212" s="32"/>
      <c r="C212" s="190" t="s">
        <v>283</v>
      </c>
      <c r="D212" s="190" t="s">
        <v>148</v>
      </c>
      <c r="E212" s="191" t="s">
        <v>284</v>
      </c>
      <c r="F212" s="192" t="s">
        <v>285</v>
      </c>
      <c r="G212" s="193" t="s">
        <v>151</v>
      </c>
      <c r="H212" s="194">
        <v>2.1</v>
      </c>
      <c r="I212" s="195"/>
      <c r="J212" s="196">
        <f>ROUND(I212*H212,2)</f>
        <v>0</v>
      </c>
      <c r="K212" s="192" t="s">
        <v>152</v>
      </c>
      <c r="L212" s="36"/>
      <c r="M212" s="197" t="s">
        <v>1</v>
      </c>
      <c r="N212" s="198" t="s">
        <v>41</v>
      </c>
      <c r="O212" s="64"/>
      <c r="P212" s="199">
        <f>O212*H212</f>
        <v>0</v>
      </c>
      <c r="Q212" s="199">
        <v>2.1050399999999998</v>
      </c>
      <c r="R212" s="199">
        <f>Q212*H212</f>
        <v>4.4205839999999998</v>
      </c>
      <c r="S212" s="199">
        <v>0</v>
      </c>
      <c r="T212" s="200">
        <f>S212*H212</f>
        <v>0</v>
      </c>
      <c r="AR212" s="201" t="s">
        <v>153</v>
      </c>
      <c r="AT212" s="201" t="s">
        <v>148</v>
      </c>
      <c r="AU212" s="201" t="s">
        <v>154</v>
      </c>
      <c r="AY212" s="15" t="s">
        <v>145</v>
      </c>
      <c r="BE212" s="202">
        <f>IF(N212="základná",J212,0)</f>
        <v>0</v>
      </c>
      <c r="BF212" s="202">
        <f>IF(N212="znížená",J212,0)</f>
        <v>0</v>
      </c>
      <c r="BG212" s="202">
        <f>IF(N212="zákl. prenesená",J212,0)</f>
        <v>0</v>
      </c>
      <c r="BH212" s="202">
        <f>IF(N212="zníž. prenesená",J212,0)</f>
        <v>0</v>
      </c>
      <c r="BI212" s="202">
        <f>IF(N212="nulová",J212,0)</f>
        <v>0</v>
      </c>
      <c r="BJ212" s="15" t="s">
        <v>154</v>
      </c>
      <c r="BK212" s="202">
        <f>ROUND(I212*H212,2)</f>
        <v>0</v>
      </c>
      <c r="BL212" s="15" t="s">
        <v>153</v>
      </c>
      <c r="BM212" s="201" t="s">
        <v>286</v>
      </c>
    </row>
    <row r="213" spans="2:65" s="12" customFormat="1">
      <c r="B213" s="203"/>
      <c r="C213" s="204"/>
      <c r="D213" s="205" t="s">
        <v>156</v>
      </c>
      <c r="E213" s="206" t="s">
        <v>1</v>
      </c>
      <c r="F213" s="207" t="s">
        <v>287</v>
      </c>
      <c r="G213" s="204"/>
      <c r="H213" s="208">
        <v>2.1</v>
      </c>
      <c r="I213" s="209"/>
      <c r="J213" s="204"/>
      <c r="K213" s="204"/>
      <c r="L213" s="210"/>
      <c r="M213" s="211"/>
      <c r="N213" s="212"/>
      <c r="O213" s="212"/>
      <c r="P213" s="212"/>
      <c r="Q213" s="212"/>
      <c r="R213" s="212"/>
      <c r="S213" s="212"/>
      <c r="T213" s="213"/>
      <c r="AT213" s="214" t="s">
        <v>156</v>
      </c>
      <c r="AU213" s="214" t="s">
        <v>154</v>
      </c>
      <c r="AV213" s="12" t="s">
        <v>154</v>
      </c>
      <c r="AW213" s="12" t="s">
        <v>31</v>
      </c>
      <c r="AX213" s="12" t="s">
        <v>83</v>
      </c>
      <c r="AY213" s="214" t="s">
        <v>145</v>
      </c>
    </row>
    <row r="214" spans="2:65" s="1" customFormat="1" ht="16.5" customHeight="1">
      <c r="B214" s="32"/>
      <c r="C214" s="190" t="s">
        <v>288</v>
      </c>
      <c r="D214" s="190" t="s">
        <v>148</v>
      </c>
      <c r="E214" s="191" t="s">
        <v>289</v>
      </c>
      <c r="F214" s="192" t="s">
        <v>290</v>
      </c>
      <c r="G214" s="193" t="s">
        <v>151</v>
      </c>
      <c r="H214" s="194">
        <v>2.1</v>
      </c>
      <c r="I214" s="195"/>
      <c r="J214" s="196">
        <f>ROUND(I214*H214,2)</f>
        <v>0</v>
      </c>
      <c r="K214" s="192" t="s">
        <v>152</v>
      </c>
      <c r="L214" s="36"/>
      <c r="M214" s="197" t="s">
        <v>1</v>
      </c>
      <c r="N214" s="198" t="s">
        <v>41</v>
      </c>
      <c r="O214" s="64"/>
      <c r="P214" s="199">
        <f>O214*H214</f>
        <v>0</v>
      </c>
      <c r="Q214" s="199">
        <v>0.92700000000000005</v>
      </c>
      <c r="R214" s="199">
        <f>Q214*H214</f>
        <v>1.9467000000000001</v>
      </c>
      <c r="S214" s="199">
        <v>0</v>
      </c>
      <c r="T214" s="200">
        <f>S214*H214</f>
        <v>0</v>
      </c>
      <c r="AR214" s="201" t="s">
        <v>153</v>
      </c>
      <c r="AT214" s="201" t="s">
        <v>148</v>
      </c>
      <c r="AU214" s="201" t="s">
        <v>154</v>
      </c>
      <c r="AY214" s="15" t="s">
        <v>145</v>
      </c>
      <c r="BE214" s="202">
        <f>IF(N214="základná",J214,0)</f>
        <v>0</v>
      </c>
      <c r="BF214" s="202">
        <f>IF(N214="znížená",J214,0)</f>
        <v>0</v>
      </c>
      <c r="BG214" s="202">
        <f>IF(N214="zákl. prenesená",J214,0)</f>
        <v>0</v>
      </c>
      <c r="BH214" s="202">
        <f>IF(N214="zníž. prenesená",J214,0)</f>
        <v>0</v>
      </c>
      <c r="BI214" s="202">
        <f>IF(N214="nulová",J214,0)</f>
        <v>0</v>
      </c>
      <c r="BJ214" s="15" t="s">
        <v>154</v>
      </c>
      <c r="BK214" s="202">
        <f>ROUND(I214*H214,2)</f>
        <v>0</v>
      </c>
      <c r="BL214" s="15" t="s">
        <v>153</v>
      </c>
      <c r="BM214" s="201" t="s">
        <v>291</v>
      </c>
    </row>
    <row r="215" spans="2:65" s="12" customFormat="1">
      <c r="B215" s="203"/>
      <c r="C215" s="204"/>
      <c r="D215" s="205" t="s">
        <v>156</v>
      </c>
      <c r="E215" s="206" t="s">
        <v>1</v>
      </c>
      <c r="F215" s="207" t="s">
        <v>292</v>
      </c>
      <c r="G215" s="204"/>
      <c r="H215" s="208">
        <v>2.1</v>
      </c>
      <c r="I215" s="209"/>
      <c r="J215" s="204"/>
      <c r="K215" s="204"/>
      <c r="L215" s="210"/>
      <c r="M215" s="211"/>
      <c r="N215" s="212"/>
      <c r="O215" s="212"/>
      <c r="P215" s="212"/>
      <c r="Q215" s="212"/>
      <c r="R215" s="212"/>
      <c r="S215" s="212"/>
      <c r="T215" s="213"/>
      <c r="AT215" s="214" t="s">
        <v>156</v>
      </c>
      <c r="AU215" s="214" t="s">
        <v>154</v>
      </c>
      <c r="AV215" s="12" t="s">
        <v>154</v>
      </c>
      <c r="AW215" s="12" t="s">
        <v>31</v>
      </c>
      <c r="AX215" s="12" t="s">
        <v>83</v>
      </c>
      <c r="AY215" s="214" t="s">
        <v>145</v>
      </c>
    </row>
    <row r="216" spans="2:65" s="1" customFormat="1" ht="24" customHeight="1">
      <c r="B216" s="32"/>
      <c r="C216" s="190" t="s">
        <v>293</v>
      </c>
      <c r="D216" s="190" t="s">
        <v>148</v>
      </c>
      <c r="E216" s="191" t="s">
        <v>294</v>
      </c>
      <c r="F216" s="192" t="s">
        <v>295</v>
      </c>
      <c r="G216" s="193" t="s">
        <v>151</v>
      </c>
      <c r="H216" s="194">
        <v>1.62</v>
      </c>
      <c r="I216" s="195"/>
      <c r="J216" s="196">
        <f>ROUND(I216*H216,2)</f>
        <v>0</v>
      </c>
      <c r="K216" s="192" t="s">
        <v>1</v>
      </c>
      <c r="L216" s="36"/>
      <c r="M216" s="197" t="s">
        <v>1</v>
      </c>
      <c r="N216" s="198" t="s">
        <v>41</v>
      </c>
      <c r="O216" s="64"/>
      <c r="P216" s="199">
        <f>O216*H216</f>
        <v>0</v>
      </c>
      <c r="Q216" s="199">
        <v>1.9205000000000001</v>
      </c>
      <c r="R216" s="199">
        <f>Q216*H216</f>
        <v>3.1112100000000003</v>
      </c>
      <c r="S216" s="199">
        <v>0</v>
      </c>
      <c r="T216" s="200">
        <f>S216*H216</f>
        <v>0</v>
      </c>
      <c r="AR216" s="201" t="s">
        <v>153</v>
      </c>
      <c r="AT216" s="201" t="s">
        <v>148</v>
      </c>
      <c r="AU216" s="201" t="s">
        <v>154</v>
      </c>
      <c r="AY216" s="15" t="s">
        <v>145</v>
      </c>
      <c r="BE216" s="202">
        <f>IF(N216="základná",J216,0)</f>
        <v>0</v>
      </c>
      <c r="BF216" s="202">
        <f>IF(N216="znížená",J216,0)</f>
        <v>0</v>
      </c>
      <c r="BG216" s="202">
        <f>IF(N216="zákl. prenesená",J216,0)</f>
        <v>0</v>
      </c>
      <c r="BH216" s="202">
        <f>IF(N216="zníž. prenesená",J216,0)</f>
        <v>0</v>
      </c>
      <c r="BI216" s="202">
        <f>IF(N216="nulová",J216,0)</f>
        <v>0</v>
      </c>
      <c r="BJ216" s="15" t="s">
        <v>154</v>
      </c>
      <c r="BK216" s="202">
        <f>ROUND(I216*H216,2)</f>
        <v>0</v>
      </c>
      <c r="BL216" s="15" t="s">
        <v>153</v>
      </c>
      <c r="BM216" s="201" t="s">
        <v>296</v>
      </c>
    </row>
    <row r="217" spans="2:65" s="12" customFormat="1">
      <c r="B217" s="203"/>
      <c r="C217" s="204"/>
      <c r="D217" s="205" t="s">
        <v>156</v>
      </c>
      <c r="E217" s="206" t="s">
        <v>1</v>
      </c>
      <c r="F217" s="207" t="s">
        <v>297</v>
      </c>
      <c r="G217" s="204"/>
      <c r="H217" s="208">
        <v>0.54</v>
      </c>
      <c r="I217" s="209"/>
      <c r="J217" s="204"/>
      <c r="K217" s="204"/>
      <c r="L217" s="210"/>
      <c r="M217" s="211"/>
      <c r="N217" s="212"/>
      <c r="O217" s="212"/>
      <c r="P217" s="212"/>
      <c r="Q217" s="212"/>
      <c r="R217" s="212"/>
      <c r="S217" s="212"/>
      <c r="T217" s="213"/>
      <c r="AT217" s="214" t="s">
        <v>156</v>
      </c>
      <c r="AU217" s="214" t="s">
        <v>154</v>
      </c>
      <c r="AV217" s="12" t="s">
        <v>154</v>
      </c>
      <c r="AW217" s="12" t="s">
        <v>31</v>
      </c>
      <c r="AX217" s="12" t="s">
        <v>75</v>
      </c>
      <c r="AY217" s="214" t="s">
        <v>145</v>
      </c>
    </row>
    <row r="218" spans="2:65" s="12" customFormat="1">
      <c r="B218" s="203"/>
      <c r="C218" s="204"/>
      <c r="D218" s="205" t="s">
        <v>156</v>
      </c>
      <c r="E218" s="206" t="s">
        <v>1</v>
      </c>
      <c r="F218" s="207" t="s">
        <v>298</v>
      </c>
      <c r="G218" s="204"/>
      <c r="H218" s="208">
        <v>1.08</v>
      </c>
      <c r="I218" s="209"/>
      <c r="J218" s="204"/>
      <c r="K218" s="204"/>
      <c r="L218" s="210"/>
      <c r="M218" s="211"/>
      <c r="N218" s="212"/>
      <c r="O218" s="212"/>
      <c r="P218" s="212"/>
      <c r="Q218" s="212"/>
      <c r="R218" s="212"/>
      <c r="S218" s="212"/>
      <c r="T218" s="213"/>
      <c r="AT218" s="214" t="s">
        <v>156</v>
      </c>
      <c r="AU218" s="214" t="s">
        <v>154</v>
      </c>
      <c r="AV218" s="12" t="s">
        <v>154</v>
      </c>
      <c r="AW218" s="12" t="s">
        <v>31</v>
      </c>
      <c r="AX218" s="12" t="s">
        <v>75</v>
      </c>
      <c r="AY218" s="214" t="s">
        <v>145</v>
      </c>
    </row>
    <row r="219" spans="2:65" s="13" customFormat="1">
      <c r="B219" s="215"/>
      <c r="C219" s="216"/>
      <c r="D219" s="205" t="s">
        <v>156</v>
      </c>
      <c r="E219" s="217" t="s">
        <v>1</v>
      </c>
      <c r="F219" s="218" t="s">
        <v>197</v>
      </c>
      <c r="G219" s="216"/>
      <c r="H219" s="219">
        <v>1.62</v>
      </c>
      <c r="I219" s="220"/>
      <c r="J219" s="216"/>
      <c r="K219" s="216"/>
      <c r="L219" s="221"/>
      <c r="M219" s="222"/>
      <c r="N219" s="223"/>
      <c r="O219" s="223"/>
      <c r="P219" s="223"/>
      <c r="Q219" s="223"/>
      <c r="R219" s="223"/>
      <c r="S219" s="223"/>
      <c r="T219" s="224"/>
      <c r="AT219" s="225" t="s">
        <v>156</v>
      </c>
      <c r="AU219" s="225" t="s">
        <v>154</v>
      </c>
      <c r="AV219" s="13" t="s">
        <v>153</v>
      </c>
      <c r="AW219" s="13" t="s">
        <v>31</v>
      </c>
      <c r="AX219" s="13" t="s">
        <v>83</v>
      </c>
      <c r="AY219" s="225" t="s">
        <v>145</v>
      </c>
    </row>
    <row r="220" spans="2:65" s="1" customFormat="1" ht="24" customHeight="1">
      <c r="B220" s="32"/>
      <c r="C220" s="190" t="s">
        <v>299</v>
      </c>
      <c r="D220" s="190" t="s">
        <v>148</v>
      </c>
      <c r="E220" s="191" t="s">
        <v>300</v>
      </c>
      <c r="F220" s="192" t="s">
        <v>301</v>
      </c>
      <c r="G220" s="193" t="s">
        <v>220</v>
      </c>
      <c r="H220" s="194">
        <v>46</v>
      </c>
      <c r="I220" s="195"/>
      <c r="J220" s="196">
        <f>ROUND(I220*H220,2)</f>
        <v>0</v>
      </c>
      <c r="K220" s="192" t="s">
        <v>152</v>
      </c>
      <c r="L220" s="36"/>
      <c r="M220" s="197" t="s">
        <v>1</v>
      </c>
      <c r="N220" s="198" t="s">
        <v>41</v>
      </c>
      <c r="O220" s="64"/>
      <c r="P220" s="199">
        <f>O220*H220</f>
        <v>0</v>
      </c>
      <c r="Q220" s="199">
        <v>9.8999999999999999E-4</v>
      </c>
      <c r="R220" s="199">
        <f>Q220*H220</f>
        <v>4.5539999999999997E-2</v>
      </c>
      <c r="S220" s="199">
        <v>0</v>
      </c>
      <c r="T220" s="200">
        <f>S220*H220</f>
        <v>0</v>
      </c>
      <c r="AR220" s="201" t="s">
        <v>153</v>
      </c>
      <c r="AT220" s="201" t="s">
        <v>148</v>
      </c>
      <c r="AU220" s="201" t="s">
        <v>154</v>
      </c>
      <c r="AY220" s="15" t="s">
        <v>145</v>
      </c>
      <c r="BE220" s="202">
        <f>IF(N220="základná",J220,0)</f>
        <v>0</v>
      </c>
      <c r="BF220" s="202">
        <f>IF(N220="znížená",J220,0)</f>
        <v>0</v>
      </c>
      <c r="BG220" s="202">
        <f>IF(N220="zákl. prenesená",J220,0)</f>
        <v>0</v>
      </c>
      <c r="BH220" s="202">
        <f>IF(N220="zníž. prenesená",J220,0)</f>
        <v>0</v>
      </c>
      <c r="BI220" s="202">
        <f>IF(N220="nulová",J220,0)</f>
        <v>0</v>
      </c>
      <c r="BJ220" s="15" t="s">
        <v>154</v>
      </c>
      <c r="BK220" s="202">
        <f>ROUND(I220*H220,2)</f>
        <v>0</v>
      </c>
      <c r="BL220" s="15" t="s">
        <v>153</v>
      </c>
      <c r="BM220" s="201" t="s">
        <v>302</v>
      </c>
    </row>
    <row r="221" spans="2:65" s="12" customFormat="1">
      <c r="B221" s="203"/>
      <c r="C221" s="204"/>
      <c r="D221" s="205" t="s">
        <v>156</v>
      </c>
      <c r="E221" s="206" t="s">
        <v>1</v>
      </c>
      <c r="F221" s="207" t="s">
        <v>303</v>
      </c>
      <c r="G221" s="204"/>
      <c r="H221" s="208">
        <v>28</v>
      </c>
      <c r="I221" s="209"/>
      <c r="J221" s="204"/>
      <c r="K221" s="204"/>
      <c r="L221" s="210"/>
      <c r="M221" s="211"/>
      <c r="N221" s="212"/>
      <c r="O221" s="212"/>
      <c r="P221" s="212"/>
      <c r="Q221" s="212"/>
      <c r="R221" s="212"/>
      <c r="S221" s="212"/>
      <c r="T221" s="213"/>
      <c r="AT221" s="214" t="s">
        <v>156</v>
      </c>
      <c r="AU221" s="214" t="s">
        <v>154</v>
      </c>
      <c r="AV221" s="12" t="s">
        <v>154</v>
      </c>
      <c r="AW221" s="12" t="s">
        <v>31</v>
      </c>
      <c r="AX221" s="12" t="s">
        <v>75</v>
      </c>
      <c r="AY221" s="214" t="s">
        <v>145</v>
      </c>
    </row>
    <row r="222" spans="2:65" s="12" customFormat="1">
      <c r="B222" s="203"/>
      <c r="C222" s="204"/>
      <c r="D222" s="205" t="s">
        <v>156</v>
      </c>
      <c r="E222" s="206" t="s">
        <v>1</v>
      </c>
      <c r="F222" s="207" t="s">
        <v>304</v>
      </c>
      <c r="G222" s="204"/>
      <c r="H222" s="208">
        <v>18</v>
      </c>
      <c r="I222" s="209"/>
      <c r="J222" s="204"/>
      <c r="K222" s="204"/>
      <c r="L222" s="210"/>
      <c r="M222" s="211"/>
      <c r="N222" s="212"/>
      <c r="O222" s="212"/>
      <c r="P222" s="212"/>
      <c r="Q222" s="212"/>
      <c r="R222" s="212"/>
      <c r="S222" s="212"/>
      <c r="T222" s="213"/>
      <c r="AT222" s="214" t="s">
        <v>156</v>
      </c>
      <c r="AU222" s="214" t="s">
        <v>154</v>
      </c>
      <c r="AV222" s="12" t="s">
        <v>154</v>
      </c>
      <c r="AW222" s="12" t="s">
        <v>31</v>
      </c>
      <c r="AX222" s="12" t="s">
        <v>75</v>
      </c>
      <c r="AY222" s="214" t="s">
        <v>145</v>
      </c>
    </row>
    <row r="223" spans="2:65" s="13" customFormat="1">
      <c r="B223" s="215"/>
      <c r="C223" s="216"/>
      <c r="D223" s="205" t="s">
        <v>156</v>
      </c>
      <c r="E223" s="217" t="s">
        <v>1</v>
      </c>
      <c r="F223" s="218" t="s">
        <v>197</v>
      </c>
      <c r="G223" s="216"/>
      <c r="H223" s="219">
        <v>46</v>
      </c>
      <c r="I223" s="220"/>
      <c r="J223" s="216"/>
      <c r="K223" s="216"/>
      <c r="L223" s="221"/>
      <c r="M223" s="222"/>
      <c r="N223" s="223"/>
      <c r="O223" s="223"/>
      <c r="P223" s="223"/>
      <c r="Q223" s="223"/>
      <c r="R223" s="223"/>
      <c r="S223" s="223"/>
      <c r="T223" s="224"/>
      <c r="AT223" s="225" t="s">
        <v>156</v>
      </c>
      <c r="AU223" s="225" t="s">
        <v>154</v>
      </c>
      <c r="AV223" s="13" t="s">
        <v>153</v>
      </c>
      <c r="AW223" s="13" t="s">
        <v>31</v>
      </c>
      <c r="AX223" s="13" t="s">
        <v>83</v>
      </c>
      <c r="AY223" s="225" t="s">
        <v>145</v>
      </c>
    </row>
    <row r="224" spans="2:65" s="1" customFormat="1" ht="16.5" customHeight="1">
      <c r="B224" s="32"/>
      <c r="C224" s="190" t="s">
        <v>305</v>
      </c>
      <c r="D224" s="190" t="s">
        <v>148</v>
      </c>
      <c r="E224" s="191" t="s">
        <v>306</v>
      </c>
      <c r="F224" s="192" t="s">
        <v>307</v>
      </c>
      <c r="G224" s="193" t="s">
        <v>220</v>
      </c>
      <c r="H224" s="194">
        <v>46</v>
      </c>
      <c r="I224" s="195"/>
      <c r="J224" s="196">
        <f>ROUND(I224*H224,2)</f>
        <v>0</v>
      </c>
      <c r="K224" s="192" t="s">
        <v>152</v>
      </c>
      <c r="L224" s="36"/>
      <c r="M224" s="197" t="s">
        <v>1</v>
      </c>
      <c r="N224" s="198" t="s">
        <v>41</v>
      </c>
      <c r="O224" s="64"/>
      <c r="P224" s="199">
        <f>O224*H224</f>
        <v>0</v>
      </c>
      <c r="Q224" s="199">
        <v>1.6000000000000001E-4</v>
      </c>
      <c r="R224" s="199">
        <f>Q224*H224</f>
        <v>7.3600000000000002E-3</v>
      </c>
      <c r="S224" s="199">
        <v>0</v>
      </c>
      <c r="T224" s="200">
        <f>S224*H224</f>
        <v>0</v>
      </c>
      <c r="AR224" s="201" t="s">
        <v>153</v>
      </c>
      <c r="AT224" s="201" t="s">
        <v>148</v>
      </c>
      <c r="AU224" s="201" t="s">
        <v>154</v>
      </c>
      <c r="AY224" s="15" t="s">
        <v>145</v>
      </c>
      <c r="BE224" s="202">
        <f>IF(N224="základná",J224,0)</f>
        <v>0</v>
      </c>
      <c r="BF224" s="202">
        <f>IF(N224="znížená",J224,0)</f>
        <v>0</v>
      </c>
      <c r="BG224" s="202">
        <f>IF(N224="zákl. prenesená",J224,0)</f>
        <v>0</v>
      </c>
      <c r="BH224" s="202">
        <f>IF(N224="zníž. prenesená",J224,0)</f>
        <v>0</v>
      </c>
      <c r="BI224" s="202">
        <f>IF(N224="nulová",J224,0)</f>
        <v>0</v>
      </c>
      <c r="BJ224" s="15" t="s">
        <v>154</v>
      </c>
      <c r="BK224" s="202">
        <f>ROUND(I224*H224,2)</f>
        <v>0</v>
      </c>
      <c r="BL224" s="15" t="s">
        <v>153</v>
      </c>
      <c r="BM224" s="201" t="s">
        <v>308</v>
      </c>
    </row>
    <row r="225" spans="2:65" s="11" customFormat="1" ht="22.9" customHeight="1">
      <c r="B225" s="174"/>
      <c r="C225" s="175"/>
      <c r="D225" s="176" t="s">
        <v>74</v>
      </c>
      <c r="E225" s="188" t="s">
        <v>309</v>
      </c>
      <c r="F225" s="188" t="s">
        <v>310</v>
      </c>
      <c r="G225" s="175"/>
      <c r="H225" s="175"/>
      <c r="I225" s="178"/>
      <c r="J225" s="189">
        <f>BK225</f>
        <v>0</v>
      </c>
      <c r="K225" s="175"/>
      <c r="L225" s="180"/>
      <c r="M225" s="181"/>
      <c r="N225" s="182"/>
      <c r="O225" s="182"/>
      <c r="P225" s="183">
        <f>SUM(P226:P255)</f>
        <v>0</v>
      </c>
      <c r="Q225" s="182"/>
      <c r="R225" s="183">
        <f>SUM(R226:R255)</f>
        <v>114.99713238000001</v>
      </c>
      <c r="S225" s="182"/>
      <c r="T225" s="184">
        <f>SUM(T226:T255)</f>
        <v>0</v>
      </c>
      <c r="AR225" s="185" t="s">
        <v>83</v>
      </c>
      <c r="AT225" s="186" t="s">
        <v>74</v>
      </c>
      <c r="AU225" s="186" t="s">
        <v>83</v>
      </c>
      <c r="AY225" s="185" t="s">
        <v>145</v>
      </c>
      <c r="BK225" s="187">
        <f>SUM(BK226:BK255)</f>
        <v>0</v>
      </c>
    </row>
    <row r="226" spans="2:65" s="1" customFormat="1" ht="36" customHeight="1">
      <c r="B226" s="32"/>
      <c r="C226" s="190" t="s">
        <v>311</v>
      </c>
      <c r="D226" s="190" t="s">
        <v>148</v>
      </c>
      <c r="E226" s="191" t="s">
        <v>312</v>
      </c>
      <c r="F226" s="192" t="s">
        <v>313</v>
      </c>
      <c r="G226" s="193" t="s">
        <v>314</v>
      </c>
      <c r="H226" s="194">
        <v>1712</v>
      </c>
      <c r="I226" s="195"/>
      <c r="J226" s="196">
        <f>ROUND(I226*H226,2)</f>
        <v>0</v>
      </c>
      <c r="K226" s="192" t="s">
        <v>1</v>
      </c>
      <c r="L226" s="36"/>
      <c r="M226" s="197" t="s">
        <v>1</v>
      </c>
      <c r="N226" s="198" t="s">
        <v>41</v>
      </c>
      <c r="O226" s="64"/>
      <c r="P226" s="199">
        <f>O226*H226</f>
        <v>0</v>
      </c>
      <c r="Q226" s="199">
        <v>3.0000000000000001E-5</v>
      </c>
      <c r="R226" s="199">
        <f>Q226*H226</f>
        <v>5.1360000000000003E-2</v>
      </c>
      <c r="S226" s="199">
        <v>0</v>
      </c>
      <c r="T226" s="200">
        <f>S226*H226</f>
        <v>0</v>
      </c>
      <c r="AR226" s="201" t="s">
        <v>153</v>
      </c>
      <c r="AT226" s="201" t="s">
        <v>148</v>
      </c>
      <c r="AU226" s="201" t="s">
        <v>154</v>
      </c>
      <c r="AY226" s="15" t="s">
        <v>145</v>
      </c>
      <c r="BE226" s="202">
        <f>IF(N226="základná",J226,0)</f>
        <v>0</v>
      </c>
      <c r="BF226" s="202">
        <f>IF(N226="znížená",J226,0)</f>
        <v>0</v>
      </c>
      <c r="BG226" s="202">
        <f>IF(N226="zákl. prenesená",J226,0)</f>
        <v>0</v>
      </c>
      <c r="BH226" s="202">
        <f>IF(N226="zníž. prenesená",J226,0)</f>
        <v>0</v>
      </c>
      <c r="BI226" s="202">
        <f>IF(N226="nulová",J226,0)</f>
        <v>0</v>
      </c>
      <c r="BJ226" s="15" t="s">
        <v>154</v>
      </c>
      <c r="BK226" s="202">
        <f>ROUND(I226*H226,2)</f>
        <v>0</v>
      </c>
      <c r="BL226" s="15" t="s">
        <v>153</v>
      </c>
      <c r="BM226" s="201" t="s">
        <v>315</v>
      </c>
    </row>
    <row r="227" spans="2:65" s="12" customFormat="1">
      <c r="B227" s="203"/>
      <c r="C227" s="204"/>
      <c r="D227" s="205" t="s">
        <v>156</v>
      </c>
      <c r="E227" s="206" t="s">
        <v>1</v>
      </c>
      <c r="F227" s="207" t="s">
        <v>316</v>
      </c>
      <c r="G227" s="204"/>
      <c r="H227" s="208">
        <v>1250</v>
      </c>
      <c r="I227" s="209"/>
      <c r="J227" s="204"/>
      <c r="K227" s="204"/>
      <c r="L227" s="210"/>
      <c r="M227" s="211"/>
      <c r="N227" s="212"/>
      <c r="O227" s="212"/>
      <c r="P227" s="212"/>
      <c r="Q227" s="212"/>
      <c r="R227" s="212"/>
      <c r="S227" s="212"/>
      <c r="T227" s="213"/>
      <c r="AT227" s="214" t="s">
        <v>156</v>
      </c>
      <c r="AU227" s="214" t="s">
        <v>154</v>
      </c>
      <c r="AV227" s="12" t="s">
        <v>154</v>
      </c>
      <c r="AW227" s="12" t="s">
        <v>31</v>
      </c>
      <c r="AX227" s="12" t="s">
        <v>75</v>
      </c>
      <c r="AY227" s="214" t="s">
        <v>145</v>
      </c>
    </row>
    <row r="228" spans="2:65" s="12" customFormat="1">
      <c r="B228" s="203"/>
      <c r="C228" s="204"/>
      <c r="D228" s="205" t="s">
        <v>156</v>
      </c>
      <c r="E228" s="206" t="s">
        <v>1</v>
      </c>
      <c r="F228" s="207" t="s">
        <v>317</v>
      </c>
      <c r="G228" s="204"/>
      <c r="H228" s="208">
        <v>462</v>
      </c>
      <c r="I228" s="209"/>
      <c r="J228" s="204"/>
      <c r="K228" s="204"/>
      <c r="L228" s="210"/>
      <c r="M228" s="211"/>
      <c r="N228" s="212"/>
      <c r="O228" s="212"/>
      <c r="P228" s="212"/>
      <c r="Q228" s="212"/>
      <c r="R228" s="212"/>
      <c r="S228" s="212"/>
      <c r="T228" s="213"/>
      <c r="AT228" s="214" t="s">
        <v>156</v>
      </c>
      <c r="AU228" s="214" t="s">
        <v>154</v>
      </c>
      <c r="AV228" s="12" t="s">
        <v>154</v>
      </c>
      <c r="AW228" s="12" t="s">
        <v>31</v>
      </c>
      <c r="AX228" s="12" t="s">
        <v>75</v>
      </c>
      <c r="AY228" s="214" t="s">
        <v>145</v>
      </c>
    </row>
    <row r="229" spans="2:65" s="13" customFormat="1">
      <c r="B229" s="215"/>
      <c r="C229" s="216"/>
      <c r="D229" s="205" t="s">
        <v>156</v>
      </c>
      <c r="E229" s="217" t="s">
        <v>1</v>
      </c>
      <c r="F229" s="218" t="s">
        <v>197</v>
      </c>
      <c r="G229" s="216"/>
      <c r="H229" s="219">
        <v>1712</v>
      </c>
      <c r="I229" s="220"/>
      <c r="J229" s="216"/>
      <c r="K229" s="216"/>
      <c r="L229" s="221"/>
      <c r="M229" s="222"/>
      <c r="N229" s="223"/>
      <c r="O229" s="223"/>
      <c r="P229" s="223"/>
      <c r="Q229" s="223"/>
      <c r="R229" s="223"/>
      <c r="S229" s="223"/>
      <c r="T229" s="224"/>
      <c r="AT229" s="225" t="s">
        <v>156</v>
      </c>
      <c r="AU229" s="225" t="s">
        <v>154</v>
      </c>
      <c r="AV229" s="13" t="s">
        <v>153</v>
      </c>
      <c r="AW229" s="13" t="s">
        <v>31</v>
      </c>
      <c r="AX229" s="13" t="s">
        <v>83</v>
      </c>
      <c r="AY229" s="225" t="s">
        <v>145</v>
      </c>
    </row>
    <row r="230" spans="2:65" s="1" customFormat="1" ht="24" customHeight="1">
      <c r="B230" s="32"/>
      <c r="C230" s="190" t="s">
        <v>318</v>
      </c>
      <c r="D230" s="190" t="s">
        <v>148</v>
      </c>
      <c r="E230" s="191" t="s">
        <v>319</v>
      </c>
      <c r="F230" s="192" t="s">
        <v>320</v>
      </c>
      <c r="G230" s="193" t="s">
        <v>321</v>
      </c>
      <c r="H230" s="194">
        <v>83</v>
      </c>
      <c r="I230" s="195"/>
      <c r="J230" s="196">
        <f>ROUND(I230*H230,2)</f>
        <v>0</v>
      </c>
      <c r="K230" s="192" t="s">
        <v>152</v>
      </c>
      <c r="L230" s="36"/>
      <c r="M230" s="197" t="s">
        <v>1</v>
      </c>
      <c r="N230" s="198" t="s">
        <v>41</v>
      </c>
      <c r="O230" s="64"/>
      <c r="P230" s="199">
        <f>O230*H230</f>
        <v>0</v>
      </c>
      <c r="Q230" s="199">
        <v>8.8999999999999995E-4</v>
      </c>
      <c r="R230" s="199">
        <f>Q230*H230</f>
        <v>7.3869999999999991E-2</v>
      </c>
      <c r="S230" s="199">
        <v>0</v>
      </c>
      <c r="T230" s="200">
        <f>S230*H230</f>
        <v>0</v>
      </c>
      <c r="AR230" s="201" t="s">
        <v>153</v>
      </c>
      <c r="AT230" s="201" t="s">
        <v>148</v>
      </c>
      <c r="AU230" s="201" t="s">
        <v>154</v>
      </c>
      <c r="AY230" s="15" t="s">
        <v>145</v>
      </c>
      <c r="BE230" s="202">
        <f>IF(N230="základná",J230,0)</f>
        <v>0</v>
      </c>
      <c r="BF230" s="202">
        <f>IF(N230="znížená",J230,0)</f>
        <v>0</v>
      </c>
      <c r="BG230" s="202">
        <f>IF(N230="zákl. prenesená",J230,0)</f>
        <v>0</v>
      </c>
      <c r="BH230" s="202">
        <f>IF(N230="zníž. prenesená",J230,0)</f>
        <v>0</v>
      </c>
      <c r="BI230" s="202">
        <f>IF(N230="nulová",J230,0)</f>
        <v>0</v>
      </c>
      <c r="BJ230" s="15" t="s">
        <v>154</v>
      </c>
      <c r="BK230" s="202">
        <f>ROUND(I230*H230,2)</f>
        <v>0</v>
      </c>
      <c r="BL230" s="15" t="s">
        <v>153</v>
      </c>
      <c r="BM230" s="201" t="s">
        <v>322</v>
      </c>
    </row>
    <row r="231" spans="2:65" s="1" customFormat="1" ht="24" customHeight="1">
      <c r="B231" s="32"/>
      <c r="C231" s="226" t="s">
        <v>323</v>
      </c>
      <c r="D231" s="226" t="s">
        <v>266</v>
      </c>
      <c r="E231" s="227" t="s">
        <v>324</v>
      </c>
      <c r="F231" s="228" t="s">
        <v>325</v>
      </c>
      <c r="G231" s="229" t="s">
        <v>321</v>
      </c>
      <c r="H231" s="230">
        <v>83</v>
      </c>
      <c r="I231" s="231"/>
      <c r="J231" s="232">
        <f>ROUND(I231*H231,2)</f>
        <v>0</v>
      </c>
      <c r="K231" s="228" t="s">
        <v>1</v>
      </c>
      <c r="L231" s="233"/>
      <c r="M231" s="234" t="s">
        <v>1</v>
      </c>
      <c r="N231" s="235" t="s">
        <v>41</v>
      </c>
      <c r="O231" s="64"/>
      <c r="P231" s="199">
        <f>O231*H231</f>
        <v>0</v>
      </c>
      <c r="Q231" s="199">
        <v>1.2E-4</v>
      </c>
      <c r="R231" s="199">
        <f>Q231*H231</f>
        <v>9.9600000000000001E-3</v>
      </c>
      <c r="S231" s="199">
        <v>0</v>
      </c>
      <c r="T231" s="200">
        <f>S231*H231</f>
        <v>0</v>
      </c>
      <c r="AR231" s="201" t="s">
        <v>182</v>
      </c>
      <c r="AT231" s="201" t="s">
        <v>266</v>
      </c>
      <c r="AU231" s="201" t="s">
        <v>154</v>
      </c>
      <c r="AY231" s="15" t="s">
        <v>145</v>
      </c>
      <c r="BE231" s="202">
        <f>IF(N231="základná",J231,0)</f>
        <v>0</v>
      </c>
      <c r="BF231" s="202">
        <f>IF(N231="znížená",J231,0)</f>
        <v>0</v>
      </c>
      <c r="BG231" s="202">
        <f>IF(N231="zákl. prenesená",J231,0)</f>
        <v>0</v>
      </c>
      <c r="BH231" s="202">
        <f>IF(N231="zníž. prenesená",J231,0)</f>
        <v>0</v>
      </c>
      <c r="BI231" s="202">
        <f>IF(N231="nulová",J231,0)</f>
        <v>0</v>
      </c>
      <c r="BJ231" s="15" t="s">
        <v>154</v>
      </c>
      <c r="BK231" s="202">
        <f>ROUND(I231*H231,2)</f>
        <v>0</v>
      </c>
      <c r="BL231" s="15" t="s">
        <v>153</v>
      </c>
      <c r="BM231" s="201" t="s">
        <v>326</v>
      </c>
    </row>
    <row r="232" spans="2:65" s="1" customFormat="1" ht="16.5" customHeight="1">
      <c r="B232" s="32"/>
      <c r="C232" s="190" t="s">
        <v>327</v>
      </c>
      <c r="D232" s="190" t="s">
        <v>148</v>
      </c>
      <c r="E232" s="191" t="s">
        <v>328</v>
      </c>
      <c r="F232" s="192" t="s">
        <v>329</v>
      </c>
      <c r="G232" s="193" t="s">
        <v>151</v>
      </c>
      <c r="H232" s="194">
        <v>17.05</v>
      </c>
      <c r="I232" s="195"/>
      <c r="J232" s="196">
        <f>ROUND(I232*H232,2)</f>
        <v>0</v>
      </c>
      <c r="K232" s="192" t="s">
        <v>152</v>
      </c>
      <c r="L232" s="36"/>
      <c r="M232" s="197" t="s">
        <v>1</v>
      </c>
      <c r="N232" s="198" t="s">
        <v>41</v>
      </c>
      <c r="O232" s="64"/>
      <c r="P232" s="199">
        <f>O232*H232</f>
        <v>0</v>
      </c>
      <c r="Q232" s="199">
        <v>2.3855499999999998</v>
      </c>
      <c r="R232" s="199">
        <f>Q232*H232</f>
        <v>40.673627500000002</v>
      </c>
      <c r="S232" s="199">
        <v>0</v>
      </c>
      <c r="T232" s="200">
        <f>S232*H232</f>
        <v>0</v>
      </c>
      <c r="AR232" s="201" t="s">
        <v>153</v>
      </c>
      <c r="AT232" s="201" t="s">
        <v>148</v>
      </c>
      <c r="AU232" s="201" t="s">
        <v>154</v>
      </c>
      <c r="AY232" s="15" t="s">
        <v>145</v>
      </c>
      <c r="BE232" s="202">
        <f>IF(N232="základná",J232,0)</f>
        <v>0</v>
      </c>
      <c r="BF232" s="202">
        <f>IF(N232="znížená",J232,0)</f>
        <v>0</v>
      </c>
      <c r="BG232" s="202">
        <f>IF(N232="zákl. prenesená",J232,0)</f>
        <v>0</v>
      </c>
      <c r="BH232" s="202">
        <f>IF(N232="zníž. prenesená",J232,0)</f>
        <v>0</v>
      </c>
      <c r="BI232" s="202">
        <f>IF(N232="nulová",J232,0)</f>
        <v>0</v>
      </c>
      <c r="BJ232" s="15" t="s">
        <v>154</v>
      </c>
      <c r="BK232" s="202">
        <f>ROUND(I232*H232,2)</f>
        <v>0</v>
      </c>
      <c r="BL232" s="15" t="s">
        <v>153</v>
      </c>
      <c r="BM232" s="201" t="s">
        <v>330</v>
      </c>
    </row>
    <row r="233" spans="2:65" s="12" customFormat="1">
      <c r="B233" s="203"/>
      <c r="C233" s="204"/>
      <c r="D233" s="205" t="s">
        <v>156</v>
      </c>
      <c r="E233" s="206" t="s">
        <v>1</v>
      </c>
      <c r="F233" s="207" t="s">
        <v>331</v>
      </c>
      <c r="G233" s="204"/>
      <c r="H233" s="208">
        <v>13.46</v>
      </c>
      <c r="I233" s="209"/>
      <c r="J233" s="204"/>
      <c r="K233" s="204"/>
      <c r="L233" s="210"/>
      <c r="M233" s="211"/>
      <c r="N233" s="212"/>
      <c r="O233" s="212"/>
      <c r="P233" s="212"/>
      <c r="Q233" s="212"/>
      <c r="R233" s="212"/>
      <c r="S233" s="212"/>
      <c r="T233" s="213"/>
      <c r="AT233" s="214" t="s">
        <v>156</v>
      </c>
      <c r="AU233" s="214" t="s">
        <v>154</v>
      </c>
      <c r="AV233" s="12" t="s">
        <v>154</v>
      </c>
      <c r="AW233" s="12" t="s">
        <v>31</v>
      </c>
      <c r="AX233" s="12" t="s">
        <v>75</v>
      </c>
      <c r="AY233" s="214" t="s">
        <v>145</v>
      </c>
    </row>
    <row r="234" spans="2:65" s="12" customFormat="1">
      <c r="B234" s="203"/>
      <c r="C234" s="204"/>
      <c r="D234" s="205" t="s">
        <v>156</v>
      </c>
      <c r="E234" s="206" t="s">
        <v>1</v>
      </c>
      <c r="F234" s="207" t="s">
        <v>332</v>
      </c>
      <c r="G234" s="204"/>
      <c r="H234" s="208">
        <v>2</v>
      </c>
      <c r="I234" s="209"/>
      <c r="J234" s="204"/>
      <c r="K234" s="204"/>
      <c r="L234" s="210"/>
      <c r="M234" s="211"/>
      <c r="N234" s="212"/>
      <c r="O234" s="212"/>
      <c r="P234" s="212"/>
      <c r="Q234" s="212"/>
      <c r="R234" s="212"/>
      <c r="S234" s="212"/>
      <c r="T234" s="213"/>
      <c r="AT234" s="214" t="s">
        <v>156</v>
      </c>
      <c r="AU234" s="214" t="s">
        <v>154</v>
      </c>
      <c r="AV234" s="12" t="s">
        <v>154</v>
      </c>
      <c r="AW234" s="12" t="s">
        <v>31</v>
      </c>
      <c r="AX234" s="12" t="s">
        <v>75</v>
      </c>
      <c r="AY234" s="214" t="s">
        <v>145</v>
      </c>
    </row>
    <row r="235" spans="2:65" s="12" customFormat="1">
      <c r="B235" s="203"/>
      <c r="C235" s="204"/>
      <c r="D235" s="205" t="s">
        <v>156</v>
      </c>
      <c r="E235" s="206" t="s">
        <v>1</v>
      </c>
      <c r="F235" s="207" t="s">
        <v>333</v>
      </c>
      <c r="G235" s="204"/>
      <c r="H235" s="208">
        <v>1.59</v>
      </c>
      <c r="I235" s="209"/>
      <c r="J235" s="204"/>
      <c r="K235" s="204"/>
      <c r="L235" s="210"/>
      <c r="M235" s="211"/>
      <c r="N235" s="212"/>
      <c r="O235" s="212"/>
      <c r="P235" s="212"/>
      <c r="Q235" s="212"/>
      <c r="R235" s="212"/>
      <c r="S235" s="212"/>
      <c r="T235" s="213"/>
      <c r="AT235" s="214" t="s">
        <v>156</v>
      </c>
      <c r="AU235" s="214" t="s">
        <v>154</v>
      </c>
      <c r="AV235" s="12" t="s">
        <v>154</v>
      </c>
      <c r="AW235" s="12" t="s">
        <v>31</v>
      </c>
      <c r="AX235" s="12" t="s">
        <v>75</v>
      </c>
      <c r="AY235" s="214" t="s">
        <v>145</v>
      </c>
    </row>
    <row r="236" spans="2:65" s="13" customFormat="1">
      <c r="B236" s="215"/>
      <c r="C236" s="216"/>
      <c r="D236" s="205" t="s">
        <v>156</v>
      </c>
      <c r="E236" s="217" t="s">
        <v>1</v>
      </c>
      <c r="F236" s="218" t="s">
        <v>197</v>
      </c>
      <c r="G236" s="216"/>
      <c r="H236" s="219">
        <v>17.05</v>
      </c>
      <c r="I236" s="220"/>
      <c r="J236" s="216"/>
      <c r="K236" s="216"/>
      <c r="L236" s="221"/>
      <c r="M236" s="222"/>
      <c r="N236" s="223"/>
      <c r="O236" s="223"/>
      <c r="P236" s="223"/>
      <c r="Q236" s="223"/>
      <c r="R236" s="223"/>
      <c r="S236" s="223"/>
      <c r="T236" s="224"/>
      <c r="AT236" s="225" t="s">
        <v>156</v>
      </c>
      <c r="AU236" s="225" t="s">
        <v>154</v>
      </c>
      <c r="AV236" s="13" t="s">
        <v>153</v>
      </c>
      <c r="AW236" s="13" t="s">
        <v>31</v>
      </c>
      <c r="AX236" s="13" t="s">
        <v>83</v>
      </c>
      <c r="AY236" s="225" t="s">
        <v>145</v>
      </c>
    </row>
    <row r="237" spans="2:65" s="1" customFormat="1" ht="36" customHeight="1">
      <c r="B237" s="32"/>
      <c r="C237" s="226" t="s">
        <v>334</v>
      </c>
      <c r="D237" s="226" t="s">
        <v>266</v>
      </c>
      <c r="E237" s="227" t="s">
        <v>335</v>
      </c>
      <c r="F237" s="228" t="s">
        <v>336</v>
      </c>
      <c r="G237" s="229" t="s">
        <v>269</v>
      </c>
      <c r="H237" s="230">
        <v>15.345000000000001</v>
      </c>
      <c r="I237" s="231"/>
      <c r="J237" s="232">
        <f>ROUND(I237*H237,2)</f>
        <v>0</v>
      </c>
      <c r="K237" s="228" t="s">
        <v>1</v>
      </c>
      <c r="L237" s="233"/>
      <c r="M237" s="234" t="s">
        <v>1</v>
      </c>
      <c r="N237" s="235" t="s">
        <v>41</v>
      </c>
      <c r="O237" s="64"/>
      <c r="P237" s="199">
        <f>O237*H237</f>
        <v>0</v>
      </c>
      <c r="Q237" s="199">
        <v>1E-3</v>
      </c>
      <c r="R237" s="199">
        <f>Q237*H237</f>
        <v>1.5345000000000001E-2</v>
      </c>
      <c r="S237" s="199">
        <v>0</v>
      </c>
      <c r="T237" s="200">
        <f>S237*H237</f>
        <v>0</v>
      </c>
      <c r="AR237" s="201" t="s">
        <v>182</v>
      </c>
      <c r="AT237" s="201" t="s">
        <v>266</v>
      </c>
      <c r="AU237" s="201" t="s">
        <v>154</v>
      </c>
      <c r="AY237" s="15" t="s">
        <v>145</v>
      </c>
      <c r="BE237" s="202">
        <f>IF(N237="základná",J237,0)</f>
        <v>0</v>
      </c>
      <c r="BF237" s="202">
        <f>IF(N237="znížená",J237,0)</f>
        <v>0</v>
      </c>
      <c r="BG237" s="202">
        <f>IF(N237="zákl. prenesená",J237,0)</f>
        <v>0</v>
      </c>
      <c r="BH237" s="202">
        <f>IF(N237="zníž. prenesená",J237,0)</f>
        <v>0</v>
      </c>
      <c r="BI237" s="202">
        <f>IF(N237="nulová",J237,0)</f>
        <v>0</v>
      </c>
      <c r="BJ237" s="15" t="s">
        <v>154</v>
      </c>
      <c r="BK237" s="202">
        <f>ROUND(I237*H237,2)</f>
        <v>0</v>
      </c>
      <c r="BL237" s="15" t="s">
        <v>153</v>
      </c>
      <c r="BM237" s="201" t="s">
        <v>337</v>
      </c>
    </row>
    <row r="238" spans="2:65" s="12" customFormat="1">
      <c r="B238" s="203"/>
      <c r="C238" s="204"/>
      <c r="D238" s="205" t="s">
        <v>156</v>
      </c>
      <c r="E238" s="204"/>
      <c r="F238" s="207" t="s">
        <v>338</v>
      </c>
      <c r="G238" s="204"/>
      <c r="H238" s="208">
        <v>15.345000000000001</v>
      </c>
      <c r="I238" s="209"/>
      <c r="J238" s="204"/>
      <c r="K238" s="204"/>
      <c r="L238" s="210"/>
      <c r="M238" s="211"/>
      <c r="N238" s="212"/>
      <c r="O238" s="212"/>
      <c r="P238" s="212"/>
      <c r="Q238" s="212"/>
      <c r="R238" s="212"/>
      <c r="S238" s="212"/>
      <c r="T238" s="213"/>
      <c r="AT238" s="214" t="s">
        <v>156</v>
      </c>
      <c r="AU238" s="214" t="s">
        <v>154</v>
      </c>
      <c r="AV238" s="12" t="s">
        <v>154</v>
      </c>
      <c r="AW238" s="12" t="s">
        <v>4</v>
      </c>
      <c r="AX238" s="12" t="s">
        <v>83</v>
      </c>
      <c r="AY238" s="214" t="s">
        <v>145</v>
      </c>
    </row>
    <row r="239" spans="2:65" s="1" customFormat="1" ht="16.5" customHeight="1">
      <c r="B239" s="32"/>
      <c r="C239" s="190" t="s">
        <v>339</v>
      </c>
      <c r="D239" s="190" t="s">
        <v>148</v>
      </c>
      <c r="E239" s="191" t="s">
        <v>340</v>
      </c>
      <c r="F239" s="192" t="s">
        <v>341</v>
      </c>
      <c r="G239" s="193" t="s">
        <v>193</v>
      </c>
      <c r="H239" s="194">
        <v>30</v>
      </c>
      <c r="I239" s="195"/>
      <c r="J239" s="196">
        <f>ROUND(I239*H239,2)</f>
        <v>0</v>
      </c>
      <c r="K239" s="192" t="s">
        <v>152</v>
      </c>
      <c r="L239" s="36"/>
      <c r="M239" s="197" t="s">
        <v>1</v>
      </c>
      <c r="N239" s="198" t="s">
        <v>41</v>
      </c>
      <c r="O239" s="64"/>
      <c r="P239" s="199">
        <f>O239*H239</f>
        <v>0</v>
      </c>
      <c r="Q239" s="199">
        <v>2.2340800000000001</v>
      </c>
      <c r="R239" s="199">
        <f>Q239*H239</f>
        <v>67.022400000000005</v>
      </c>
      <c r="S239" s="199">
        <v>0</v>
      </c>
      <c r="T239" s="200">
        <f>S239*H239</f>
        <v>0</v>
      </c>
      <c r="AR239" s="201" t="s">
        <v>153</v>
      </c>
      <c r="AT239" s="201" t="s">
        <v>148</v>
      </c>
      <c r="AU239" s="201" t="s">
        <v>154</v>
      </c>
      <c r="AY239" s="15" t="s">
        <v>145</v>
      </c>
      <c r="BE239" s="202">
        <f>IF(N239="základná",J239,0)</f>
        <v>0</v>
      </c>
      <c r="BF239" s="202">
        <f>IF(N239="znížená",J239,0)</f>
        <v>0</v>
      </c>
      <c r="BG239" s="202">
        <f>IF(N239="zákl. prenesená",J239,0)</f>
        <v>0</v>
      </c>
      <c r="BH239" s="202">
        <f>IF(N239="zníž. prenesená",J239,0)</f>
        <v>0</v>
      </c>
      <c r="BI239" s="202">
        <f>IF(N239="nulová",J239,0)</f>
        <v>0</v>
      </c>
      <c r="BJ239" s="15" t="s">
        <v>154</v>
      </c>
      <c r="BK239" s="202">
        <f>ROUND(I239*H239,2)</f>
        <v>0</v>
      </c>
      <c r="BL239" s="15" t="s">
        <v>153</v>
      </c>
      <c r="BM239" s="201" t="s">
        <v>342</v>
      </c>
    </row>
    <row r="240" spans="2:65" s="12" customFormat="1">
      <c r="B240" s="203"/>
      <c r="C240" s="204"/>
      <c r="D240" s="205" t="s">
        <v>156</v>
      </c>
      <c r="E240" s="206" t="s">
        <v>1</v>
      </c>
      <c r="F240" s="207" t="s">
        <v>343</v>
      </c>
      <c r="G240" s="204"/>
      <c r="H240" s="208">
        <v>30</v>
      </c>
      <c r="I240" s="209"/>
      <c r="J240" s="204"/>
      <c r="K240" s="204"/>
      <c r="L240" s="210"/>
      <c r="M240" s="211"/>
      <c r="N240" s="212"/>
      <c r="O240" s="212"/>
      <c r="P240" s="212"/>
      <c r="Q240" s="212"/>
      <c r="R240" s="212"/>
      <c r="S240" s="212"/>
      <c r="T240" s="213"/>
      <c r="AT240" s="214" t="s">
        <v>156</v>
      </c>
      <c r="AU240" s="214" t="s">
        <v>154</v>
      </c>
      <c r="AV240" s="12" t="s">
        <v>154</v>
      </c>
      <c r="AW240" s="12" t="s">
        <v>31</v>
      </c>
      <c r="AX240" s="12" t="s">
        <v>83</v>
      </c>
      <c r="AY240" s="214" t="s">
        <v>145</v>
      </c>
    </row>
    <row r="241" spans="2:65" s="1" customFormat="1" ht="16.5" customHeight="1">
      <c r="B241" s="32"/>
      <c r="C241" s="190" t="s">
        <v>344</v>
      </c>
      <c r="D241" s="190" t="s">
        <v>148</v>
      </c>
      <c r="E241" s="191" t="s">
        <v>345</v>
      </c>
      <c r="F241" s="192" t="s">
        <v>346</v>
      </c>
      <c r="G241" s="193" t="s">
        <v>193</v>
      </c>
      <c r="H241" s="194">
        <v>105.2</v>
      </c>
      <c r="I241" s="195"/>
      <c r="J241" s="196">
        <f>ROUND(I241*H241,2)</f>
        <v>0</v>
      </c>
      <c r="K241" s="192" t="s">
        <v>152</v>
      </c>
      <c r="L241" s="36"/>
      <c r="M241" s="197" t="s">
        <v>1</v>
      </c>
      <c r="N241" s="198" t="s">
        <v>41</v>
      </c>
      <c r="O241" s="64"/>
      <c r="P241" s="199">
        <f>O241*H241</f>
        <v>0</v>
      </c>
      <c r="Q241" s="199">
        <v>4.709E-2</v>
      </c>
      <c r="R241" s="199">
        <f>Q241*H241</f>
        <v>4.9538679999999999</v>
      </c>
      <c r="S241" s="199">
        <v>0</v>
      </c>
      <c r="T241" s="200">
        <f>S241*H241</f>
        <v>0</v>
      </c>
      <c r="AR241" s="201" t="s">
        <v>153</v>
      </c>
      <c r="AT241" s="201" t="s">
        <v>148</v>
      </c>
      <c r="AU241" s="201" t="s">
        <v>154</v>
      </c>
      <c r="AY241" s="15" t="s">
        <v>145</v>
      </c>
      <c r="BE241" s="202">
        <f>IF(N241="základná",J241,0)</f>
        <v>0</v>
      </c>
      <c r="BF241" s="202">
        <f>IF(N241="znížená",J241,0)</f>
        <v>0</v>
      </c>
      <c r="BG241" s="202">
        <f>IF(N241="zákl. prenesená",J241,0)</f>
        <v>0</v>
      </c>
      <c r="BH241" s="202">
        <f>IF(N241="zníž. prenesená",J241,0)</f>
        <v>0</v>
      </c>
      <c r="BI241" s="202">
        <f>IF(N241="nulová",J241,0)</f>
        <v>0</v>
      </c>
      <c r="BJ241" s="15" t="s">
        <v>154</v>
      </c>
      <c r="BK241" s="202">
        <f>ROUND(I241*H241,2)</f>
        <v>0</v>
      </c>
      <c r="BL241" s="15" t="s">
        <v>153</v>
      </c>
      <c r="BM241" s="201" t="s">
        <v>347</v>
      </c>
    </row>
    <row r="242" spans="2:65" s="12" customFormat="1">
      <c r="B242" s="203"/>
      <c r="C242" s="204"/>
      <c r="D242" s="205" t="s">
        <v>156</v>
      </c>
      <c r="E242" s="206" t="s">
        <v>1</v>
      </c>
      <c r="F242" s="207" t="s">
        <v>348</v>
      </c>
      <c r="G242" s="204"/>
      <c r="H242" s="208">
        <v>49</v>
      </c>
      <c r="I242" s="209"/>
      <c r="J242" s="204"/>
      <c r="K242" s="204"/>
      <c r="L242" s="210"/>
      <c r="M242" s="211"/>
      <c r="N242" s="212"/>
      <c r="O242" s="212"/>
      <c r="P242" s="212"/>
      <c r="Q242" s="212"/>
      <c r="R242" s="212"/>
      <c r="S242" s="212"/>
      <c r="T242" s="213"/>
      <c r="AT242" s="214" t="s">
        <v>156</v>
      </c>
      <c r="AU242" s="214" t="s">
        <v>154</v>
      </c>
      <c r="AV242" s="12" t="s">
        <v>154</v>
      </c>
      <c r="AW242" s="12" t="s">
        <v>31</v>
      </c>
      <c r="AX242" s="12" t="s">
        <v>75</v>
      </c>
      <c r="AY242" s="214" t="s">
        <v>145</v>
      </c>
    </row>
    <row r="243" spans="2:65" s="12" customFormat="1">
      <c r="B243" s="203"/>
      <c r="C243" s="204"/>
      <c r="D243" s="205" t="s">
        <v>156</v>
      </c>
      <c r="E243" s="206" t="s">
        <v>1</v>
      </c>
      <c r="F243" s="207" t="s">
        <v>349</v>
      </c>
      <c r="G243" s="204"/>
      <c r="H243" s="208">
        <v>51.2</v>
      </c>
      <c r="I243" s="209"/>
      <c r="J243" s="204"/>
      <c r="K243" s="204"/>
      <c r="L243" s="210"/>
      <c r="M243" s="211"/>
      <c r="N243" s="212"/>
      <c r="O243" s="212"/>
      <c r="P243" s="212"/>
      <c r="Q243" s="212"/>
      <c r="R243" s="212"/>
      <c r="S243" s="212"/>
      <c r="T243" s="213"/>
      <c r="AT243" s="214" t="s">
        <v>156</v>
      </c>
      <c r="AU243" s="214" t="s">
        <v>154</v>
      </c>
      <c r="AV243" s="12" t="s">
        <v>154</v>
      </c>
      <c r="AW243" s="12" t="s">
        <v>31</v>
      </c>
      <c r="AX243" s="12" t="s">
        <v>75</v>
      </c>
      <c r="AY243" s="214" t="s">
        <v>145</v>
      </c>
    </row>
    <row r="244" spans="2:65" s="12" customFormat="1">
      <c r="B244" s="203"/>
      <c r="C244" s="204"/>
      <c r="D244" s="205" t="s">
        <v>156</v>
      </c>
      <c r="E244" s="206" t="s">
        <v>1</v>
      </c>
      <c r="F244" s="207" t="s">
        <v>350</v>
      </c>
      <c r="G244" s="204"/>
      <c r="H244" s="208">
        <v>5</v>
      </c>
      <c r="I244" s="209"/>
      <c r="J244" s="204"/>
      <c r="K244" s="204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156</v>
      </c>
      <c r="AU244" s="214" t="s">
        <v>154</v>
      </c>
      <c r="AV244" s="12" t="s">
        <v>154</v>
      </c>
      <c r="AW244" s="12" t="s">
        <v>31</v>
      </c>
      <c r="AX244" s="12" t="s">
        <v>75</v>
      </c>
      <c r="AY244" s="214" t="s">
        <v>145</v>
      </c>
    </row>
    <row r="245" spans="2:65" s="13" customFormat="1">
      <c r="B245" s="215"/>
      <c r="C245" s="216"/>
      <c r="D245" s="205" t="s">
        <v>156</v>
      </c>
      <c r="E245" s="217" t="s">
        <v>1</v>
      </c>
      <c r="F245" s="218" t="s">
        <v>197</v>
      </c>
      <c r="G245" s="216"/>
      <c r="H245" s="219">
        <v>105.2</v>
      </c>
      <c r="I245" s="220"/>
      <c r="J245" s="216"/>
      <c r="K245" s="216"/>
      <c r="L245" s="221"/>
      <c r="M245" s="222"/>
      <c r="N245" s="223"/>
      <c r="O245" s="223"/>
      <c r="P245" s="223"/>
      <c r="Q245" s="223"/>
      <c r="R245" s="223"/>
      <c r="S245" s="223"/>
      <c r="T245" s="224"/>
      <c r="AT245" s="225" t="s">
        <v>156</v>
      </c>
      <c r="AU245" s="225" t="s">
        <v>154</v>
      </c>
      <c r="AV245" s="13" t="s">
        <v>153</v>
      </c>
      <c r="AW245" s="13" t="s">
        <v>31</v>
      </c>
      <c r="AX245" s="13" t="s">
        <v>83</v>
      </c>
      <c r="AY245" s="225" t="s">
        <v>145</v>
      </c>
    </row>
    <row r="246" spans="2:65" s="1" customFormat="1" ht="24" customHeight="1">
      <c r="B246" s="32"/>
      <c r="C246" s="190" t="s">
        <v>351</v>
      </c>
      <c r="D246" s="190" t="s">
        <v>148</v>
      </c>
      <c r="E246" s="191" t="s">
        <v>352</v>
      </c>
      <c r="F246" s="192" t="s">
        <v>353</v>
      </c>
      <c r="G246" s="193" t="s">
        <v>193</v>
      </c>
      <c r="H246" s="194">
        <v>105.2</v>
      </c>
      <c r="I246" s="195"/>
      <c r="J246" s="196">
        <f>ROUND(I246*H246,2)</f>
        <v>0</v>
      </c>
      <c r="K246" s="192" t="s">
        <v>152</v>
      </c>
      <c r="L246" s="36"/>
      <c r="M246" s="197" t="s">
        <v>1</v>
      </c>
      <c r="N246" s="198" t="s">
        <v>41</v>
      </c>
      <c r="O246" s="64"/>
      <c r="P246" s="199">
        <f>O246*H246</f>
        <v>0</v>
      </c>
      <c r="Q246" s="199">
        <v>1.0000000000000001E-5</v>
      </c>
      <c r="R246" s="199">
        <f>Q246*H246</f>
        <v>1.0520000000000002E-3</v>
      </c>
      <c r="S246" s="199">
        <v>0</v>
      </c>
      <c r="T246" s="200">
        <f>S246*H246</f>
        <v>0</v>
      </c>
      <c r="AR246" s="201" t="s">
        <v>153</v>
      </c>
      <c r="AT246" s="201" t="s">
        <v>148</v>
      </c>
      <c r="AU246" s="201" t="s">
        <v>154</v>
      </c>
      <c r="AY246" s="15" t="s">
        <v>145</v>
      </c>
      <c r="BE246" s="202">
        <f>IF(N246="základná",J246,0)</f>
        <v>0</v>
      </c>
      <c r="BF246" s="202">
        <f>IF(N246="znížená",J246,0)</f>
        <v>0</v>
      </c>
      <c r="BG246" s="202">
        <f>IF(N246="zákl. prenesená",J246,0)</f>
        <v>0</v>
      </c>
      <c r="BH246" s="202">
        <f>IF(N246="zníž. prenesená",J246,0)</f>
        <v>0</v>
      </c>
      <c r="BI246" s="202">
        <f>IF(N246="nulová",J246,0)</f>
        <v>0</v>
      </c>
      <c r="BJ246" s="15" t="s">
        <v>154</v>
      </c>
      <c r="BK246" s="202">
        <f>ROUND(I246*H246,2)</f>
        <v>0</v>
      </c>
      <c r="BL246" s="15" t="s">
        <v>153</v>
      </c>
      <c r="BM246" s="201" t="s">
        <v>354</v>
      </c>
    </row>
    <row r="247" spans="2:65" s="1" customFormat="1" ht="16.5" customHeight="1">
      <c r="B247" s="32"/>
      <c r="C247" s="190" t="s">
        <v>355</v>
      </c>
      <c r="D247" s="190" t="s">
        <v>148</v>
      </c>
      <c r="E247" s="191" t="s">
        <v>356</v>
      </c>
      <c r="F247" s="192" t="s">
        <v>357</v>
      </c>
      <c r="G247" s="193" t="s">
        <v>185</v>
      </c>
      <c r="H247" s="194">
        <v>2.0720000000000001</v>
      </c>
      <c r="I247" s="195"/>
      <c r="J247" s="196">
        <f>ROUND(I247*H247,2)</f>
        <v>0</v>
      </c>
      <c r="K247" s="192" t="s">
        <v>152</v>
      </c>
      <c r="L247" s="36"/>
      <c r="M247" s="197" t="s">
        <v>1</v>
      </c>
      <c r="N247" s="198" t="s">
        <v>41</v>
      </c>
      <c r="O247" s="64"/>
      <c r="P247" s="199">
        <f>O247*H247</f>
        <v>0</v>
      </c>
      <c r="Q247" s="199">
        <v>1.03704</v>
      </c>
      <c r="R247" s="199">
        <f>Q247*H247</f>
        <v>2.14874688</v>
      </c>
      <c r="S247" s="199">
        <v>0</v>
      </c>
      <c r="T247" s="200">
        <f>S247*H247</f>
        <v>0</v>
      </c>
      <c r="AR247" s="201" t="s">
        <v>153</v>
      </c>
      <c r="AT247" s="201" t="s">
        <v>148</v>
      </c>
      <c r="AU247" s="201" t="s">
        <v>154</v>
      </c>
      <c r="AY247" s="15" t="s">
        <v>145</v>
      </c>
      <c r="BE247" s="202">
        <f>IF(N247="základná",J247,0)</f>
        <v>0</v>
      </c>
      <c r="BF247" s="202">
        <f>IF(N247="znížená",J247,0)</f>
        <v>0</v>
      </c>
      <c r="BG247" s="202">
        <f>IF(N247="zákl. prenesená",J247,0)</f>
        <v>0</v>
      </c>
      <c r="BH247" s="202">
        <f>IF(N247="zníž. prenesená",J247,0)</f>
        <v>0</v>
      </c>
      <c r="BI247" s="202">
        <f>IF(N247="nulová",J247,0)</f>
        <v>0</v>
      </c>
      <c r="BJ247" s="15" t="s">
        <v>154</v>
      </c>
      <c r="BK247" s="202">
        <f>ROUND(I247*H247,2)</f>
        <v>0</v>
      </c>
      <c r="BL247" s="15" t="s">
        <v>153</v>
      </c>
      <c r="BM247" s="201" t="s">
        <v>358</v>
      </c>
    </row>
    <row r="248" spans="2:65" s="12" customFormat="1">
      <c r="B248" s="203"/>
      <c r="C248" s="204"/>
      <c r="D248" s="205" t="s">
        <v>156</v>
      </c>
      <c r="E248" s="206" t="s">
        <v>1</v>
      </c>
      <c r="F248" s="207" t="s">
        <v>359</v>
      </c>
      <c r="G248" s="204"/>
      <c r="H248" s="208">
        <v>1.639</v>
      </c>
      <c r="I248" s="209"/>
      <c r="J248" s="204"/>
      <c r="K248" s="204"/>
      <c r="L248" s="210"/>
      <c r="M248" s="211"/>
      <c r="N248" s="212"/>
      <c r="O248" s="212"/>
      <c r="P248" s="212"/>
      <c r="Q248" s="212"/>
      <c r="R248" s="212"/>
      <c r="S248" s="212"/>
      <c r="T248" s="213"/>
      <c r="AT248" s="214" t="s">
        <v>156</v>
      </c>
      <c r="AU248" s="214" t="s">
        <v>154</v>
      </c>
      <c r="AV248" s="12" t="s">
        <v>154</v>
      </c>
      <c r="AW248" s="12" t="s">
        <v>31</v>
      </c>
      <c r="AX248" s="12" t="s">
        <v>75</v>
      </c>
      <c r="AY248" s="214" t="s">
        <v>145</v>
      </c>
    </row>
    <row r="249" spans="2:65" s="12" customFormat="1">
      <c r="B249" s="203"/>
      <c r="C249" s="204"/>
      <c r="D249" s="205" t="s">
        <v>156</v>
      </c>
      <c r="E249" s="206" t="s">
        <v>1</v>
      </c>
      <c r="F249" s="207" t="s">
        <v>360</v>
      </c>
      <c r="G249" s="204"/>
      <c r="H249" s="208">
        <v>0.28499999999999998</v>
      </c>
      <c r="I249" s="209"/>
      <c r="J249" s="204"/>
      <c r="K249" s="204"/>
      <c r="L249" s="210"/>
      <c r="M249" s="211"/>
      <c r="N249" s="212"/>
      <c r="O249" s="212"/>
      <c r="P249" s="212"/>
      <c r="Q249" s="212"/>
      <c r="R249" s="212"/>
      <c r="S249" s="212"/>
      <c r="T249" s="213"/>
      <c r="AT249" s="214" t="s">
        <v>156</v>
      </c>
      <c r="AU249" s="214" t="s">
        <v>154</v>
      </c>
      <c r="AV249" s="12" t="s">
        <v>154</v>
      </c>
      <c r="AW249" s="12" t="s">
        <v>31</v>
      </c>
      <c r="AX249" s="12" t="s">
        <v>75</v>
      </c>
      <c r="AY249" s="214" t="s">
        <v>145</v>
      </c>
    </row>
    <row r="250" spans="2:65" s="12" customFormat="1">
      <c r="B250" s="203"/>
      <c r="C250" s="204"/>
      <c r="D250" s="205" t="s">
        <v>156</v>
      </c>
      <c r="E250" s="206" t="s">
        <v>1</v>
      </c>
      <c r="F250" s="207" t="s">
        <v>361</v>
      </c>
      <c r="G250" s="204"/>
      <c r="H250" s="208">
        <v>0.14799999999999999</v>
      </c>
      <c r="I250" s="209"/>
      <c r="J250" s="204"/>
      <c r="K250" s="204"/>
      <c r="L250" s="210"/>
      <c r="M250" s="211"/>
      <c r="N250" s="212"/>
      <c r="O250" s="212"/>
      <c r="P250" s="212"/>
      <c r="Q250" s="212"/>
      <c r="R250" s="212"/>
      <c r="S250" s="212"/>
      <c r="T250" s="213"/>
      <c r="AT250" s="214" t="s">
        <v>156</v>
      </c>
      <c r="AU250" s="214" t="s">
        <v>154</v>
      </c>
      <c r="AV250" s="12" t="s">
        <v>154</v>
      </c>
      <c r="AW250" s="12" t="s">
        <v>31</v>
      </c>
      <c r="AX250" s="12" t="s">
        <v>75</v>
      </c>
      <c r="AY250" s="214" t="s">
        <v>145</v>
      </c>
    </row>
    <row r="251" spans="2:65" s="13" customFormat="1">
      <c r="B251" s="215"/>
      <c r="C251" s="216"/>
      <c r="D251" s="205" t="s">
        <v>156</v>
      </c>
      <c r="E251" s="217" t="s">
        <v>1</v>
      </c>
      <c r="F251" s="218" t="s">
        <v>197</v>
      </c>
      <c r="G251" s="216"/>
      <c r="H251" s="219">
        <v>2.0720000000000001</v>
      </c>
      <c r="I251" s="220"/>
      <c r="J251" s="216"/>
      <c r="K251" s="216"/>
      <c r="L251" s="221"/>
      <c r="M251" s="222"/>
      <c r="N251" s="223"/>
      <c r="O251" s="223"/>
      <c r="P251" s="223"/>
      <c r="Q251" s="223"/>
      <c r="R251" s="223"/>
      <c r="S251" s="223"/>
      <c r="T251" s="224"/>
      <c r="AT251" s="225" t="s">
        <v>156</v>
      </c>
      <c r="AU251" s="225" t="s">
        <v>154</v>
      </c>
      <c r="AV251" s="13" t="s">
        <v>153</v>
      </c>
      <c r="AW251" s="13" t="s">
        <v>31</v>
      </c>
      <c r="AX251" s="13" t="s">
        <v>83</v>
      </c>
      <c r="AY251" s="225" t="s">
        <v>145</v>
      </c>
    </row>
    <row r="252" spans="2:65" s="1" customFormat="1" ht="36" customHeight="1">
      <c r="B252" s="32"/>
      <c r="C252" s="190" t="s">
        <v>362</v>
      </c>
      <c r="D252" s="190" t="s">
        <v>148</v>
      </c>
      <c r="E252" s="191" t="s">
        <v>363</v>
      </c>
      <c r="F252" s="192" t="s">
        <v>364</v>
      </c>
      <c r="G252" s="193" t="s">
        <v>220</v>
      </c>
      <c r="H252" s="194">
        <v>3.7</v>
      </c>
      <c r="I252" s="195"/>
      <c r="J252" s="196">
        <f>ROUND(I252*H252,2)</f>
        <v>0</v>
      </c>
      <c r="K252" s="192" t="s">
        <v>152</v>
      </c>
      <c r="L252" s="36"/>
      <c r="M252" s="197" t="s">
        <v>1</v>
      </c>
      <c r="N252" s="198" t="s">
        <v>41</v>
      </c>
      <c r="O252" s="64"/>
      <c r="P252" s="199">
        <f>O252*H252</f>
        <v>0</v>
      </c>
      <c r="Q252" s="199">
        <v>1.9000000000000001E-4</v>
      </c>
      <c r="R252" s="199">
        <f>Q252*H252</f>
        <v>7.0300000000000007E-4</v>
      </c>
      <c r="S252" s="199">
        <v>0</v>
      </c>
      <c r="T252" s="200">
        <f>S252*H252</f>
        <v>0</v>
      </c>
      <c r="AR252" s="201" t="s">
        <v>153</v>
      </c>
      <c r="AT252" s="201" t="s">
        <v>148</v>
      </c>
      <c r="AU252" s="201" t="s">
        <v>154</v>
      </c>
      <c r="AY252" s="15" t="s">
        <v>145</v>
      </c>
      <c r="BE252" s="202">
        <f>IF(N252="základná",J252,0)</f>
        <v>0</v>
      </c>
      <c r="BF252" s="202">
        <f>IF(N252="znížená",J252,0)</f>
        <v>0</v>
      </c>
      <c r="BG252" s="202">
        <f>IF(N252="zákl. prenesená",J252,0)</f>
        <v>0</v>
      </c>
      <c r="BH252" s="202">
        <f>IF(N252="zníž. prenesená",J252,0)</f>
        <v>0</v>
      </c>
      <c r="BI252" s="202">
        <f>IF(N252="nulová",J252,0)</f>
        <v>0</v>
      </c>
      <c r="BJ252" s="15" t="s">
        <v>154</v>
      </c>
      <c r="BK252" s="202">
        <f>ROUND(I252*H252,2)</f>
        <v>0</v>
      </c>
      <c r="BL252" s="15" t="s">
        <v>153</v>
      </c>
      <c r="BM252" s="201" t="s">
        <v>365</v>
      </c>
    </row>
    <row r="253" spans="2:65" s="12" customFormat="1">
      <c r="B253" s="203"/>
      <c r="C253" s="204"/>
      <c r="D253" s="205" t="s">
        <v>156</v>
      </c>
      <c r="E253" s="206" t="s">
        <v>1</v>
      </c>
      <c r="F253" s="207" t="s">
        <v>366</v>
      </c>
      <c r="G253" s="204"/>
      <c r="H253" s="208">
        <v>3.7</v>
      </c>
      <c r="I253" s="209"/>
      <c r="J253" s="204"/>
      <c r="K253" s="204"/>
      <c r="L253" s="210"/>
      <c r="M253" s="211"/>
      <c r="N253" s="212"/>
      <c r="O253" s="212"/>
      <c r="P253" s="212"/>
      <c r="Q253" s="212"/>
      <c r="R253" s="212"/>
      <c r="S253" s="212"/>
      <c r="T253" s="213"/>
      <c r="AT253" s="214" t="s">
        <v>156</v>
      </c>
      <c r="AU253" s="214" t="s">
        <v>154</v>
      </c>
      <c r="AV253" s="12" t="s">
        <v>154</v>
      </c>
      <c r="AW253" s="12" t="s">
        <v>31</v>
      </c>
      <c r="AX253" s="12" t="s">
        <v>83</v>
      </c>
      <c r="AY253" s="214" t="s">
        <v>145</v>
      </c>
    </row>
    <row r="254" spans="2:65" s="1" customFormat="1" ht="24" customHeight="1">
      <c r="B254" s="32"/>
      <c r="C254" s="190" t="s">
        <v>367</v>
      </c>
      <c r="D254" s="190" t="s">
        <v>148</v>
      </c>
      <c r="E254" s="191" t="s">
        <v>368</v>
      </c>
      <c r="F254" s="192" t="s">
        <v>369</v>
      </c>
      <c r="G254" s="193" t="s">
        <v>220</v>
      </c>
      <c r="H254" s="194">
        <v>60</v>
      </c>
      <c r="I254" s="195"/>
      <c r="J254" s="196">
        <f>ROUND(I254*H254,2)</f>
        <v>0</v>
      </c>
      <c r="K254" s="192" t="s">
        <v>152</v>
      </c>
      <c r="L254" s="36"/>
      <c r="M254" s="197" t="s">
        <v>1</v>
      </c>
      <c r="N254" s="198" t="s">
        <v>41</v>
      </c>
      <c r="O254" s="64"/>
      <c r="P254" s="199">
        <f>O254*H254</f>
        <v>0</v>
      </c>
      <c r="Q254" s="199">
        <v>7.6999999999999996E-4</v>
      </c>
      <c r="R254" s="199">
        <f>Q254*H254</f>
        <v>4.6199999999999998E-2</v>
      </c>
      <c r="S254" s="199">
        <v>0</v>
      </c>
      <c r="T254" s="200">
        <f>S254*H254</f>
        <v>0</v>
      </c>
      <c r="AR254" s="201" t="s">
        <v>153</v>
      </c>
      <c r="AT254" s="201" t="s">
        <v>148</v>
      </c>
      <c r="AU254" s="201" t="s">
        <v>154</v>
      </c>
      <c r="AY254" s="15" t="s">
        <v>145</v>
      </c>
      <c r="BE254" s="202">
        <f>IF(N254="základná",J254,0)</f>
        <v>0</v>
      </c>
      <c r="BF254" s="202">
        <f>IF(N254="znížená",J254,0)</f>
        <v>0</v>
      </c>
      <c r="BG254" s="202">
        <f>IF(N254="zákl. prenesená",J254,0)</f>
        <v>0</v>
      </c>
      <c r="BH254" s="202">
        <f>IF(N254="zníž. prenesená",J254,0)</f>
        <v>0</v>
      </c>
      <c r="BI254" s="202">
        <f>IF(N254="nulová",J254,0)</f>
        <v>0</v>
      </c>
      <c r="BJ254" s="15" t="s">
        <v>154</v>
      </c>
      <c r="BK254" s="202">
        <f>ROUND(I254*H254,2)</f>
        <v>0</v>
      </c>
      <c r="BL254" s="15" t="s">
        <v>153</v>
      </c>
      <c r="BM254" s="201" t="s">
        <v>370</v>
      </c>
    </row>
    <row r="255" spans="2:65" s="12" customFormat="1">
      <c r="B255" s="203"/>
      <c r="C255" s="204"/>
      <c r="D255" s="205" t="s">
        <v>156</v>
      </c>
      <c r="E255" s="206" t="s">
        <v>1</v>
      </c>
      <c r="F255" s="207" t="s">
        <v>371</v>
      </c>
      <c r="G255" s="204"/>
      <c r="H255" s="208">
        <v>60</v>
      </c>
      <c r="I255" s="209"/>
      <c r="J255" s="204"/>
      <c r="K255" s="204"/>
      <c r="L255" s="210"/>
      <c r="M255" s="211"/>
      <c r="N255" s="212"/>
      <c r="O255" s="212"/>
      <c r="P255" s="212"/>
      <c r="Q255" s="212"/>
      <c r="R255" s="212"/>
      <c r="S255" s="212"/>
      <c r="T255" s="213"/>
      <c r="AT255" s="214" t="s">
        <v>156</v>
      </c>
      <c r="AU255" s="214" t="s">
        <v>154</v>
      </c>
      <c r="AV255" s="12" t="s">
        <v>154</v>
      </c>
      <c r="AW255" s="12" t="s">
        <v>31</v>
      </c>
      <c r="AX255" s="12" t="s">
        <v>83</v>
      </c>
      <c r="AY255" s="214" t="s">
        <v>145</v>
      </c>
    </row>
    <row r="256" spans="2:65" s="11" customFormat="1" ht="22.9" customHeight="1">
      <c r="B256" s="174"/>
      <c r="C256" s="175"/>
      <c r="D256" s="176" t="s">
        <v>74</v>
      </c>
      <c r="E256" s="188" t="s">
        <v>372</v>
      </c>
      <c r="F256" s="188" t="s">
        <v>373</v>
      </c>
      <c r="G256" s="175"/>
      <c r="H256" s="175"/>
      <c r="I256" s="178"/>
      <c r="J256" s="189">
        <f>BK256</f>
        <v>0</v>
      </c>
      <c r="K256" s="175"/>
      <c r="L256" s="180"/>
      <c r="M256" s="181"/>
      <c r="N256" s="182"/>
      <c r="O256" s="182"/>
      <c r="P256" s="183">
        <f>SUM(P257:P269)</f>
        <v>0</v>
      </c>
      <c r="Q256" s="182"/>
      <c r="R256" s="183">
        <f>SUM(R257:R269)</f>
        <v>37.651079420000002</v>
      </c>
      <c r="S256" s="182"/>
      <c r="T256" s="184">
        <f>SUM(T257:T269)</f>
        <v>0</v>
      </c>
      <c r="AR256" s="185" t="s">
        <v>83</v>
      </c>
      <c r="AT256" s="186" t="s">
        <v>74</v>
      </c>
      <c r="AU256" s="186" t="s">
        <v>83</v>
      </c>
      <c r="AY256" s="185" t="s">
        <v>145</v>
      </c>
      <c r="BK256" s="187">
        <f>SUM(BK257:BK269)</f>
        <v>0</v>
      </c>
    </row>
    <row r="257" spans="2:65" s="1" customFormat="1" ht="36" customHeight="1">
      <c r="B257" s="32"/>
      <c r="C257" s="190" t="s">
        <v>374</v>
      </c>
      <c r="D257" s="190" t="s">
        <v>148</v>
      </c>
      <c r="E257" s="191" t="s">
        <v>375</v>
      </c>
      <c r="F257" s="192" t="s">
        <v>376</v>
      </c>
      <c r="G257" s="193" t="s">
        <v>314</v>
      </c>
      <c r="H257" s="194">
        <v>8400</v>
      </c>
      <c r="I257" s="195"/>
      <c r="J257" s="196">
        <f>ROUND(I257*H257,2)</f>
        <v>0</v>
      </c>
      <c r="K257" s="192" t="s">
        <v>1</v>
      </c>
      <c r="L257" s="36"/>
      <c r="M257" s="197" t="s">
        <v>1</v>
      </c>
      <c r="N257" s="198" t="s">
        <v>41</v>
      </c>
      <c r="O257" s="64"/>
      <c r="P257" s="199">
        <f>O257*H257</f>
        <v>0</v>
      </c>
      <c r="Q257" s="199">
        <v>3.0000000000000001E-5</v>
      </c>
      <c r="R257" s="199">
        <f>Q257*H257</f>
        <v>0.252</v>
      </c>
      <c r="S257" s="199">
        <v>0</v>
      </c>
      <c r="T257" s="200">
        <f>S257*H257</f>
        <v>0</v>
      </c>
      <c r="AR257" s="201" t="s">
        <v>153</v>
      </c>
      <c r="AT257" s="201" t="s">
        <v>148</v>
      </c>
      <c r="AU257" s="201" t="s">
        <v>154</v>
      </c>
      <c r="AY257" s="15" t="s">
        <v>145</v>
      </c>
      <c r="BE257" s="202">
        <f>IF(N257="základná",J257,0)</f>
        <v>0</v>
      </c>
      <c r="BF257" s="202">
        <f>IF(N257="znížená",J257,0)</f>
        <v>0</v>
      </c>
      <c r="BG257" s="202">
        <f>IF(N257="zákl. prenesená",J257,0)</f>
        <v>0</v>
      </c>
      <c r="BH257" s="202">
        <f>IF(N257="zníž. prenesená",J257,0)</f>
        <v>0</v>
      </c>
      <c r="BI257" s="202">
        <f>IF(N257="nulová",J257,0)</f>
        <v>0</v>
      </c>
      <c r="BJ257" s="15" t="s">
        <v>154</v>
      </c>
      <c r="BK257" s="202">
        <f>ROUND(I257*H257,2)</f>
        <v>0</v>
      </c>
      <c r="BL257" s="15" t="s">
        <v>153</v>
      </c>
      <c r="BM257" s="201" t="s">
        <v>377</v>
      </c>
    </row>
    <row r="258" spans="2:65" s="12" customFormat="1">
      <c r="B258" s="203"/>
      <c r="C258" s="204"/>
      <c r="D258" s="205" t="s">
        <v>156</v>
      </c>
      <c r="E258" s="206" t="s">
        <v>1</v>
      </c>
      <c r="F258" s="207" t="s">
        <v>378</v>
      </c>
      <c r="G258" s="204"/>
      <c r="H258" s="208">
        <v>8400</v>
      </c>
      <c r="I258" s="209"/>
      <c r="J258" s="204"/>
      <c r="K258" s="204"/>
      <c r="L258" s="210"/>
      <c r="M258" s="211"/>
      <c r="N258" s="212"/>
      <c r="O258" s="212"/>
      <c r="P258" s="212"/>
      <c r="Q258" s="212"/>
      <c r="R258" s="212"/>
      <c r="S258" s="212"/>
      <c r="T258" s="213"/>
      <c r="AT258" s="214" t="s">
        <v>156</v>
      </c>
      <c r="AU258" s="214" t="s">
        <v>154</v>
      </c>
      <c r="AV258" s="12" t="s">
        <v>154</v>
      </c>
      <c r="AW258" s="12" t="s">
        <v>31</v>
      </c>
      <c r="AX258" s="12" t="s">
        <v>83</v>
      </c>
      <c r="AY258" s="214" t="s">
        <v>145</v>
      </c>
    </row>
    <row r="259" spans="2:65" s="1" customFormat="1" ht="24" customHeight="1">
      <c r="B259" s="32"/>
      <c r="C259" s="190" t="s">
        <v>379</v>
      </c>
      <c r="D259" s="190" t="s">
        <v>148</v>
      </c>
      <c r="E259" s="191" t="s">
        <v>380</v>
      </c>
      <c r="F259" s="192" t="s">
        <v>381</v>
      </c>
      <c r="G259" s="193" t="s">
        <v>151</v>
      </c>
      <c r="H259" s="194">
        <v>15.1</v>
      </c>
      <c r="I259" s="195"/>
      <c r="J259" s="196">
        <f>ROUND(I259*H259,2)</f>
        <v>0</v>
      </c>
      <c r="K259" s="192" t="s">
        <v>152</v>
      </c>
      <c r="L259" s="36"/>
      <c r="M259" s="197" t="s">
        <v>1</v>
      </c>
      <c r="N259" s="198" t="s">
        <v>41</v>
      </c>
      <c r="O259" s="64"/>
      <c r="P259" s="199">
        <f>O259*H259</f>
        <v>0</v>
      </c>
      <c r="Q259" s="199">
        <v>2.3225600000000002</v>
      </c>
      <c r="R259" s="199">
        <f>Q259*H259</f>
        <v>35.070656</v>
      </c>
      <c r="S259" s="199">
        <v>0</v>
      </c>
      <c r="T259" s="200">
        <f>S259*H259</f>
        <v>0</v>
      </c>
      <c r="AR259" s="201" t="s">
        <v>153</v>
      </c>
      <c r="AT259" s="201" t="s">
        <v>148</v>
      </c>
      <c r="AU259" s="201" t="s">
        <v>154</v>
      </c>
      <c r="AY259" s="15" t="s">
        <v>145</v>
      </c>
      <c r="BE259" s="202">
        <f>IF(N259="základná",J259,0)</f>
        <v>0</v>
      </c>
      <c r="BF259" s="202">
        <f>IF(N259="znížená",J259,0)</f>
        <v>0</v>
      </c>
      <c r="BG259" s="202">
        <f>IF(N259="zákl. prenesená",J259,0)</f>
        <v>0</v>
      </c>
      <c r="BH259" s="202">
        <f>IF(N259="zníž. prenesená",J259,0)</f>
        <v>0</v>
      </c>
      <c r="BI259" s="202">
        <f>IF(N259="nulová",J259,0)</f>
        <v>0</v>
      </c>
      <c r="BJ259" s="15" t="s">
        <v>154</v>
      </c>
      <c r="BK259" s="202">
        <f>ROUND(I259*H259,2)</f>
        <v>0</v>
      </c>
      <c r="BL259" s="15" t="s">
        <v>153</v>
      </c>
      <c r="BM259" s="201" t="s">
        <v>382</v>
      </c>
    </row>
    <row r="260" spans="2:65" s="12" customFormat="1">
      <c r="B260" s="203"/>
      <c r="C260" s="204"/>
      <c r="D260" s="205" t="s">
        <v>156</v>
      </c>
      <c r="E260" s="206" t="s">
        <v>1</v>
      </c>
      <c r="F260" s="207" t="s">
        <v>383</v>
      </c>
      <c r="G260" s="204"/>
      <c r="H260" s="208">
        <v>11.6</v>
      </c>
      <c r="I260" s="209"/>
      <c r="J260" s="204"/>
      <c r="K260" s="204"/>
      <c r="L260" s="210"/>
      <c r="M260" s="211"/>
      <c r="N260" s="212"/>
      <c r="O260" s="212"/>
      <c r="P260" s="212"/>
      <c r="Q260" s="212"/>
      <c r="R260" s="212"/>
      <c r="S260" s="212"/>
      <c r="T260" s="213"/>
      <c r="AT260" s="214" t="s">
        <v>156</v>
      </c>
      <c r="AU260" s="214" t="s">
        <v>154</v>
      </c>
      <c r="AV260" s="12" t="s">
        <v>154</v>
      </c>
      <c r="AW260" s="12" t="s">
        <v>31</v>
      </c>
      <c r="AX260" s="12" t="s">
        <v>75</v>
      </c>
      <c r="AY260" s="214" t="s">
        <v>145</v>
      </c>
    </row>
    <row r="261" spans="2:65" s="12" customFormat="1">
      <c r="B261" s="203"/>
      <c r="C261" s="204"/>
      <c r="D261" s="205" t="s">
        <v>156</v>
      </c>
      <c r="E261" s="206" t="s">
        <v>1</v>
      </c>
      <c r="F261" s="207" t="s">
        <v>384</v>
      </c>
      <c r="G261" s="204"/>
      <c r="H261" s="208">
        <v>3.5</v>
      </c>
      <c r="I261" s="209"/>
      <c r="J261" s="204"/>
      <c r="K261" s="204"/>
      <c r="L261" s="210"/>
      <c r="M261" s="211"/>
      <c r="N261" s="212"/>
      <c r="O261" s="212"/>
      <c r="P261" s="212"/>
      <c r="Q261" s="212"/>
      <c r="R261" s="212"/>
      <c r="S261" s="212"/>
      <c r="T261" s="213"/>
      <c r="AT261" s="214" t="s">
        <v>156</v>
      </c>
      <c r="AU261" s="214" t="s">
        <v>154</v>
      </c>
      <c r="AV261" s="12" t="s">
        <v>154</v>
      </c>
      <c r="AW261" s="12" t="s">
        <v>31</v>
      </c>
      <c r="AX261" s="12" t="s">
        <v>75</v>
      </c>
      <c r="AY261" s="214" t="s">
        <v>145</v>
      </c>
    </row>
    <row r="262" spans="2:65" s="13" customFormat="1">
      <c r="B262" s="215"/>
      <c r="C262" s="216"/>
      <c r="D262" s="205" t="s">
        <v>156</v>
      </c>
      <c r="E262" s="217" t="s">
        <v>1</v>
      </c>
      <c r="F262" s="218" t="s">
        <v>197</v>
      </c>
      <c r="G262" s="216"/>
      <c r="H262" s="219">
        <v>15.1</v>
      </c>
      <c r="I262" s="220"/>
      <c r="J262" s="216"/>
      <c r="K262" s="216"/>
      <c r="L262" s="221"/>
      <c r="M262" s="222"/>
      <c r="N262" s="223"/>
      <c r="O262" s="223"/>
      <c r="P262" s="223"/>
      <c r="Q262" s="223"/>
      <c r="R262" s="223"/>
      <c r="S262" s="223"/>
      <c r="T262" s="224"/>
      <c r="AT262" s="225" t="s">
        <v>156</v>
      </c>
      <c r="AU262" s="225" t="s">
        <v>154</v>
      </c>
      <c r="AV262" s="13" t="s">
        <v>153</v>
      </c>
      <c r="AW262" s="13" t="s">
        <v>31</v>
      </c>
      <c r="AX262" s="13" t="s">
        <v>83</v>
      </c>
      <c r="AY262" s="225" t="s">
        <v>145</v>
      </c>
    </row>
    <row r="263" spans="2:65" s="1" customFormat="1" ht="24" customHeight="1">
      <c r="B263" s="32"/>
      <c r="C263" s="190" t="s">
        <v>385</v>
      </c>
      <c r="D263" s="190" t="s">
        <v>148</v>
      </c>
      <c r="E263" s="191" t="s">
        <v>386</v>
      </c>
      <c r="F263" s="192" t="s">
        <v>387</v>
      </c>
      <c r="G263" s="193" t="s">
        <v>193</v>
      </c>
      <c r="H263" s="194">
        <v>95.6</v>
      </c>
      <c r="I263" s="195"/>
      <c r="J263" s="196">
        <f>ROUND(I263*H263,2)</f>
        <v>0</v>
      </c>
      <c r="K263" s="192" t="s">
        <v>152</v>
      </c>
      <c r="L263" s="36"/>
      <c r="M263" s="197" t="s">
        <v>1</v>
      </c>
      <c r="N263" s="198" t="s">
        <v>41</v>
      </c>
      <c r="O263" s="64"/>
      <c r="P263" s="199">
        <f>O263*H263</f>
        <v>0</v>
      </c>
      <c r="Q263" s="199">
        <v>4.5700000000000003E-3</v>
      </c>
      <c r="R263" s="199">
        <f>Q263*H263</f>
        <v>0.436892</v>
      </c>
      <c r="S263" s="199">
        <v>0</v>
      </c>
      <c r="T263" s="200">
        <f>S263*H263</f>
        <v>0</v>
      </c>
      <c r="AR263" s="201" t="s">
        <v>153</v>
      </c>
      <c r="AT263" s="201" t="s">
        <v>148</v>
      </c>
      <c r="AU263" s="201" t="s">
        <v>154</v>
      </c>
      <c r="AY263" s="15" t="s">
        <v>145</v>
      </c>
      <c r="BE263" s="202">
        <f>IF(N263="základná",J263,0)</f>
        <v>0</v>
      </c>
      <c r="BF263" s="202">
        <f>IF(N263="znížená",J263,0)</f>
        <v>0</v>
      </c>
      <c r="BG263" s="202">
        <f>IF(N263="zákl. prenesená",J263,0)</f>
        <v>0</v>
      </c>
      <c r="BH263" s="202">
        <f>IF(N263="zníž. prenesená",J263,0)</f>
        <v>0</v>
      </c>
      <c r="BI263" s="202">
        <f>IF(N263="nulová",J263,0)</f>
        <v>0</v>
      </c>
      <c r="BJ263" s="15" t="s">
        <v>154</v>
      </c>
      <c r="BK263" s="202">
        <f>ROUND(I263*H263,2)</f>
        <v>0</v>
      </c>
      <c r="BL263" s="15" t="s">
        <v>153</v>
      </c>
      <c r="BM263" s="201" t="s">
        <v>388</v>
      </c>
    </row>
    <row r="264" spans="2:65" s="12" customFormat="1">
      <c r="B264" s="203"/>
      <c r="C264" s="204"/>
      <c r="D264" s="205" t="s">
        <v>156</v>
      </c>
      <c r="E264" s="206" t="s">
        <v>1</v>
      </c>
      <c r="F264" s="207" t="s">
        <v>389</v>
      </c>
      <c r="G264" s="204"/>
      <c r="H264" s="208">
        <v>75.599999999999994</v>
      </c>
      <c r="I264" s="209"/>
      <c r="J264" s="204"/>
      <c r="K264" s="204"/>
      <c r="L264" s="210"/>
      <c r="M264" s="211"/>
      <c r="N264" s="212"/>
      <c r="O264" s="212"/>
      <c r="P264" s="212"/>
      <c r="Q264" s="212"/>
      <c r="R264" s="212"/>
      <c r="S264" s="212"/>
      <c r="T264" s="213"/>
      <c r="AT264" s="214" t="s">
        <v>156</v>
      </c>
      <c r="AU264" s="214" t="s">
        <v>154</v>
      </c>
      <c r="AV264" s="12" t="s">
        <v>154</v>
      </c>
      <c r="AW264" s="12" t="s">
        <v>31</v>
      </c>
      <c r="AX264" s="12" t="s">
        <v>75</v>
      </c>
      <c r="AY264" s="214" t="s">
        <v>145</v>
      </c>
    </row>
    <row r="265" spans="2:65" s="12" customFormat="1">
      <c r="B265" s="203"/>
      <c r="C265" s="204"/>
      <c r="D265" s="205" t="s">
        <v>156</v>
      </c>
      <c r="E265" s="206" t="s">
        <v>1</v>
      </c>
      <c r="F265" s="207" t="s">
        <v>390</v>
      </c>
      <c r="G265" s="204"/>
      <c r="H265" s="208">
        <v>20</v>
      </c>
      <c r="I265" s="209"/>
      <c r="J265" s="204"/>
      <c r="K265" s="204"/>
      <c r="L265" s="210"/>
      <c r="M265" s="211"/>
      <c r="N265" s="212"/>
      <c r="O265" s="212"/>
      <c r="P265" s="212"/>
      <c r="Q265" s="212"/>
      <c r="R265" s="212"/>
      <c r="S265" s="212"/>
      <c r="T265" s="213"/>
      <c r="AT265" s="214" t="s">
        <v>156</v>
      </c>
      <c r="AU265" s="214" t="s">
        <v>154</v>
      </c>
      <c r="AV265" s="12" t="s">
        <v>154</v>
      </c>
      <c r="AW265" s="12" t="s">
        <v>31</v>
      </c>
      <c r="AX265" s="12" t="s">
        <v>75</v>
      </c>
      <c r="AY265" s="214" t="s">
        <v>145</v>
      </c>
    </row>
    <row r="266" spans="2:65" s="13" customFormat="1">
      <c r="B266" s="215"/>
      <c r="C266" s="216"/>
      <c r="D266" s="205" t="s">
        <v>156</v>
      </c>
      <c r="E266" s="217" t="s">
        <v>1</v>
      </c>
      <c r="F266" s="218" t="s">
        <v>197</v>
      </c>
      <c r="G266" s="216"/>
      <c r="H266" s="219">
        <v>95.6</v>
      </c>
      <c r="I266" s="220"/>
      <c r="J266" s="216"/>
      <c r="K266" s="216"/>
      <c r="L266" s="221"/>
      <c r="M266" s="222"/>
      <c r="N266" s="223"/>
      <c r="O266" s="223"/>
      <c r="P266" s="223"/>
      <c r="Q266" s="223"/>
      <c r="R266" s="223"/>
      <c r="S266" s="223"/>
      <c r="T266" s="224"/>
      <c r="AT266" s="225" t="s">
        <v>156</v>
      </c>
      <c r="AU266" s="225" t="s">
        <v>154</v>
      </c>
      <c r="AV266" s="13" t="s">
        <v>153</v>
      </c>
      <c r="AW266" s="13" t="s">
        <v>31</v>
      </c>
      <c r="AX266" s="13" t="s">
        <v>83</v>
      </c>
      <c r="AY266" s="225" t="s">
        <v>145</v>
      </c>
    </row>
    <row r="267" spans="2:65" s="1" customFormat="1" ht="24" customHeight="1">
      <c r="B267" s="32"/>
      <c r="C267" s="190" t="s">
        <v>391</v>
      </c>
      <c r="D267" s="190" t="s">
        <v>148</v>
      </c>
      <c r="E267" s="191" t="s">
        <v>392</v>
      </c>
      <c r="F267" s="192" t="s">
        <v>393</v>
      </c>
      <c r="G267" s="193" t="s">
        <v>193</v>
      </c>
      <c r="H267" s="194">
        <v>95.6</v>
      </c>
      <c r="I267" s="195"/>
      <c r="J267" s="196">
        <f>ROUND(I267*H267,2)</f>
        <v>0</v>
      </c>
      <c r="K267" s="192" t="s">
        <v>152</v>
      </c>
      <c r="L267" s="36"/>
      <c r="M267" s="197" t="s">
        <v>1</v>
      </c>
      <c r="N267" s="198" t="s">
        <v>41</v>
      </c>
      <c r="O267" s="64"/>
      <c r="P267" s="199">
        <f>O267*H267</f>
        <v>0</v>
      </c>
      <c r="Q267" s="199">
        <v>4.0000000000000003E-5</v>
      </c>
      <c r="R267" s="199">
        <f>Q267*H267</f>
        <v>3.8240000000000001E-3</v>
      </c>
      <c r="S267" s="199">
        <v>0</v>
      </c>
      <c r="T267" s="200">
        <f>S267*H267</f>
        <v>0</v>
      </c>
      <c r="AR267" s="201" t="s">
        <v>153</v>
      </c>
      <c r="AT267" s="201" t="s">
        <v>148</v>
      </c>
      <c r="AU267" s="201" t="s">
        <v>154</v>
      </c>
      <c r="AY267" s="15" t="s">
        <v>145</v>
      </c>
      <c r="BE267" s="202">
        <f>IF(N267="základná",J267,0)</f>
        <v>0</v>
      </c>
      <c r="BF267" s="202">
        <f>IF(N267="znížená",J267,0)</f>
        <v>0</v>
      </c>
      <c r="BG267" s="202">
        <f>IF(N267="zákl. prenesená",J267,0)</f>
        <v>0</v>
      </c>
      <c r="BH267" s="202">
        <f>IF(N267="zníž. prenesená",J267,0)</f>
        <v>0</v>
      </c>
      <c r="BI267" s="202">
        <f>IF(N267="nulová",J267,0)</f>
        <v>0</v>
      </c>
      <c r="BJ267" s="15" t="s">
        <v>154</v>
      </c>
      <c r="BK267" s="202">
        <f>ROUND(I267*H267,2)</f>
        <v>0</v>
      </c>
      <c r="BL267" s="15" t="s">
        <v>153</v>
      </c>
      <c r="BM267" s="201" t="s">
        <v>394</v>
      </c>
    </row>
    <row r="268" spans="2:65" s="1" customFormat="1" ht="24" customHeight="1">
      <c r="B268" s="32"/>
      <c r="C268" s="190" t="s">
        <v>395</v>
      </c>
      <c r="D268" s="190" t="s">
        <v>148</v>
      </c>
      <c r="E268" s="191" t="s">
        <v>396</v>
      </c>
      <c r="F268" s="192" t="s">
        <v>397</v>
      </c>
      <c r="G268" s="193" t="s">
        <v>185</v>
      </c>
      <c r="H268" s="194">
        <v>1.754</v>
      </c>
      <c r="I268" s="195"/>
      <c r="J268" s="196">
        <f>ROUND(I268*H268,2)</f>
        <v>0</v>
      </c>
      <c r="K268" s="192" t="s">
        <v>152</v>
      </c>
      <c r="L268" s="36"/>
      <c r="M268" s="197" t="s">
        <v>1</v>
      </c>
      <c r="N268" s="198" t="s">
        <v>41</v>
      </c>
      <c r="O268" s="64"/>
      <c r="P268" s="199">
        <f>O268*H268</f>
        <v>0</v>
      </c>
      <c r="Q268" s="199">
        <v>1.07623</v>
      </c>
      <c r="R268" s="199">
        <f>Q268*H268</f>
        <v>1.8877074200000001</v>
      </c>
      <c r="S268" s="199">
        <v>0</v>
      </c>
      <c r="T268" s="200">
        <f>S268*H268</f>
        <v>0</v>
      </c>
      <c r="AR268" s="201" t="s">
        <v>153</v>
      </c>
      <c r="AT268" s="201" t="s">
        <v>148</v>
      </c>
      <c r="AU268" s="201" t="s">
        <v>154</v>
      </c>
      <c r="AY268" s="15" t="s">
        <v>145</v>
      </c>
      <c r="BE268" s="202">
        <f>IF(N268="základná",J268,0)</f>
        <v>0</v>
      </c>
      <c r="BF268" s="202">
        <f>IF(N268="znížená",J268,0)</f>
        <v>0</v>
      </c>
      <c r="BG268" s="202">
        <f>IF(N268="zákl. prenesená",J268,0)</f>
        <v>0</v>
      </c>
      <c r="BH268" s="202">
        <f>IF(N268="zníž. prenesená",J268,0)</f>
        <v>0</v>
      </c>
      <c r="BI268" s="202">
        <f>IF(N268="nulová",J268,0)</f>
        <v>0</v>
      </c>
      <c r="BJ268" s="15" t="s">
        <v>154</v>
      </c>
      <c r="BK268" s="202">
        <f>ROUND(I268*H268,2)</f>
        <v>0</v>
      </c>
      <c r="BL268" s="15" t="s">
        <v>153</v>
      </c>
      <c r="BM268" s="201" t="s">
        <v>398</v>
      </c>
    </row>
    <row r="269" spans="2:65" s="12" customFormat="1">
      <c r="B269" s="203"/>
      <c r="C269" s="204"/>
      <c r="D269" s="205" t="s">
        <v>156</v>
      </c>
      <c r="E269" s="206" t="s">
        <v>1</v>
      </c>
      <c r="F269" s="207" t="s">
        <v>399</v>
      </c>
      <c r="G269" s="204"/>
      <c r="H269" s="208">
        <v>1.754</v>
      </c>
      <c r="I269" s="209"/>
      <c r="J269" s="204"/>
      <c r="K269" s="204"/>
      <c r="L269" s="210"/>
      <c r="M269" s="211"/>
      <c r="N269" s="212"/>
      <c r="O269" s="212"/>
      <c r="P269" s="212"/>
      <c r="Q269" s="212"/>
      <c r="R269" s="212"/>
      <c r="S269" s="212"/>
      <c r="T269" s="213"/>
      <c r="AT269" s="214" t="s">
        <v>156</v>
      </c>
      <c r="AU269" s="214" t="s">
        <v>154</v>
      </c>
      <c r="AV269" s="12" t="s">
        <v>154</v>
      </c>
      <c r="AW269" s="12" t="s">
        <v>31</v>
      </c>
      <c r="AX269" s="12" t="s">
        <v>83</v>
      </c>
      <c r="AY269" s="214" t="s">
        <v>145</v>
      </c>
    </row>
    <row r="270" spans="2:65" s="11" customFormat="1" ht="22.9" customHeight="1">
      <c r="B270" s="174"/>
      <c r="C270" s="175"/>
      <c r="D270" s="176" t="s">
        <v>74</v>
      </c>
      <c r="E270" s="188" t="s">
        <v>400</v>
      </c>
      <c r="F270" s="188" t="s">
        <v>401</v>
      </c>
      <c r="G270" s="175"/>
      <c r="H270" s="175"/>
      <c r="I270" s="178"/>
      <c r="J270" s="189">
        <f>BK270</f>
        <v>0</v>
      </c>
      <c r="K270" s="175"/>
      <c r="L270" s="180"/>
      <c r="M270" s="181"/>
      <c r="N270" s="182"/>
      <c r="O270" s="182"/>
      <c r="P270" s="183">
        <f>SUM(P271:P298)</f>
        <v>0</v>
      </c>
      <c r="Q270" s="182"/>
      <c r="R270" s="183">
        <f>SUM(R271:R298)</f>
        <v>712.90341793000005</v>
      </c>
      <c r="S270" s="182"/>
      <c r="T270" s="184">
        <f>SUM(T271:T298)</f>
        <v>0</v>
      </c>
      <c r="AR270" s="185" t="s">
        <v>83</v>
      </c>
      <c r="AT270" s="186" t="s">
        <v>74</v>
      </c>
      <c r="AU270" s="186" t="s">
        <v>83</v>
      </c>
      <c r="AY270" s="185" t="s">
        <v>145</v>
      </c>
      <c r="BK270" s="187">
        <f>SUM(BK271:BK298)</f>
        <v>0</v>
      </c>
    </row>
    <row r="271" spans="2:65" s="1" customFormat="1" ht="24" customHeight="1">
      <c r="B271" s="32"/>
      <c r="C271" s="190" t="s">
        <v>402</v>
      </c>
      <c r="D271" s="190" t="s">
        <v>148</v>
      </c>
      <c r="E271" s="191" t="s">
        <v>403</v>
      </c>
      <c r="F271" s="192" t="s">
        <v>404</v>
      </c>
      <c r="G271" s="193" t="s">
        <v>314</v>
      </c>
      <c r="H271" s="194">
        <v>32400</v>
      </c>
      <c r="I271" s="195"/>
      <c r="J271" s="196">
        <f>ROUND(I271*H271,2)</f>
        <v>0</v>
      </c>
      <c r="K271" s="192" t="s">
        <v>1</v>
      </c>
      <c r="L271" s="36"/>
      <c r="M271" s="197" t="s">
        <v>1</v>
      </c>
      <c r="N271" s="198" t="s">
        <v>41</v>
      </c>
      <c r="O271" s="64"/>
      <c r="P271" s="199">
        <f>O271*H271</f>
        <v>0</v>
      </c>
      <c r="Q271" s="199">
        <v>8.8999999999999995E-4</v>
      </c>
      <c r="R271" s="199">
        <f>Q271*H271</f>
        <v>28.835999999999999</v>
      </c>
      <c r="S271" s="199">
        <v>0</v>
      </c>
      <c r="T271" s="200">
        <f>S271*H271</f>
        <v>0</v>
      </c>
      <c r="AR271" s="201" t="s">
        <v>153</v>
      </c>
      <c r="AT271" s="201" t="s">
        <v>148</v>
      </c>
      <c r="AU271" s="201" t="s">
        <v>154</v>
      </c>
      <c r="AY271" s="15" t="s">
        <v>145</v>
      </c>
      <c r="BE271" s="202">
        <f>IF(N271="základná",J271,0)</f>
        <v>0</v>
      </c>
      <c r="BF271" s="202">
        <f>IF(N271="znížená",J271,0)</f>
        <v>0</v>
      </c>
      <c r="BG271" s="202">
        <f>IF(N271="zákl. prenesená",J271,0)</f>
        <v>0</v>
      </c>
      <c r="BH271" s="202">
        <f>IF(N271="zníž. prenesená",J271,0)</f>
        <v>0</v>
      </c>
      <c r="BI271" s="202">
        <f>IF(N271="nulová",J271,0)</f>
        <v>0</v>
      </c>
      <c r="BJ271" s="15" t="s">
        <v>154</v>
      </c>
      <c r="BK271" s="202">
        <f>ROUND(I271*H271,2)</f>
        <v>0</v>
      </c>
      <c r="BL271" s="15" t="s">
        <v>153</v>
      </c>
      <c r="BM271" s="201" t="s">
        <v>405</v>
      </c>
    </row>
    <row r="272" spans="2:65" s="12" customFormat="1">
      <c r="B272" s="203"/>
      <c r="C272" s="204"/>
      <c r="D272" s="205" t="s">
        <v>156</v>
      </c>
      <c r="E272" s="206" t="s">
        <v>1</v>
      </c>
      <c r="F272" s="207" t="s">
        <v>406</v>
      </c>
      <c r="G272" s="204"/>
      <c r="H272" s="208">
        <v>23660</v>
      </c>
      <c r="I272" s="209"/>
      <c r="J272" s="204"/>
      <c r="K272" s="204"/>
      <c r="L272" s="210"/>
      <c r="M272" s="211"/>
      <c r="N272" s="212"/>
      <c r="O272" s="212"/>
      <c r="P272" s="212"/>
      <c r="Q272" s="212"/>
      <c r="R272" s="212"/>
      <c r="S272" s="212"/>
      <c r="T272" s="213"/>
      <c r="AT272" s="214" t="s">
        <v>156</v>
      </c>
      <c r="AU272" s="214" t="s">
        <v>154</v>
      </c>
      <c r="AV272" s="12" t="s">
        <v>154</v>
      </c>
      <c r="AW272" s="12" t="s">
        <v>31</v>
      </c>
      <c r="AX272" s="12" t="s">
        <v>75</v>
      </c>
      <c r="AY272" s="214" t="s">
        <v>145</v>
      </c>
    </row>
    <row r="273" spans="2:65" s="12" customFormat="1">
      <c r="B273" s="203"/>
      <c r="C273" s="204"/>
      <c r="D273" s="205" t="s">
        <v>156</v>
      </c>
      <c r="E273" s="206" t="s">
        <v>1</v>
      </c>
      <c r="F273" s="207" t="s">
        <v>407</v>
      </c>
      <c r="G273" s="204"/>
      <c r="H273" s="208">
        <v>8740</v>
      </c>
      <c r="I273" s="209"/>
      <c r="J273" s="204"/>
      <c r="K273" s="204"/>
      <c r="L273" s="210"/>
      <c r="M273" s="211"/>
      <c r="N273" s="212"/>
      <c r="O273" s="212"/>
      <c r="P273" s="212"/>
      <c r="Q273" s="212"/>
      <c r="R273" s="212"/>
      <c r="S273" s="212"/>
      <c r="T273" s="213"/>
      <c r="AT273" s="214" t="s">
        <v>156</v>
      </c>
      <c r="AU273" s="214" t="s">
        <v>154</v>
      </c>
      <c r="AV273" s="12" t="s">
        <v>154</v>
      </c>
      <c r="AW273" s="12" t="s">
        <v>31</v>
      </c>
      <c r="AX273" s="12" t="s">
        <v>75</v>
      </c>
      <c r="AY273" s="214" t="s">
        <v>145</v>
      </c>
    </row>
    <row r="274" spans="2:65" s="13" customFormat="1">
      <c r="B274" s="215"/>
      <c r="C274" s="216"/>
      <c r="D274" s="205" t="s">
        <v>156</v>
      </c>
      <c r="E274" s="217" t="s">
        <v>1</v>
      </c>
      <c r="F274" s="218" t="s">
        <v>197</v>
      </c>
      <c r="G274" s="216"/>
      <c r="H274" s="219">
        <v>32400</v>
      </c>
      <c r="I274" s="220"/>
      <c r="J274" s="216"/>
      <c r="K274" s="216"/>
      <c r="L274" s="221"/>
      <c r="M274" s="222"/>
      <c r="N274" s="223"/>
      <c r="O274" s="223"/>
      <c r="P274" s="223"/>
      <c r="Q274" s="223"/>
      <c r="R274" s="223"/>
      <c r="S274" s="223"/>
      <c r="T274" s="224"/>
      <c r="AT274" s="225" t="s">
        <v>156</v>
      </c>
      <c r="AU274" s="225" t="s">
        <v>154</v>
      </c>
      <c r="AV274" s="13" t="s">
        <v>153</v>
      </c>
      <c r="AW274" s="13" t="s">
        <v>31</v>
      </c>
      <c r="AX274" s="13" t="s">
        <v>83</v>
      </c>
      <c r="AY274" s="225" t="s">
        <v>145</v>
      </c>
    </row>
    <row r="275" spans="2:65" s="1" customFormat="1" ht="24" customHeight="1">
      <c r="B275" s="32"/>
      <c r="C275" s="226" t="s">
        <v>408</v>
      </c>
      <c r="D275" s="226" t="s">
        <v>266</v>
      </c>
      <c r="E275" s="227" t="s">
        <v>409</v>
      </c>
      <c r="F275" s="228" t="s">
        <v>410</v>
      </c>
      <c r="G275" s="229" t="s">
        <v>321</v>
      </c>
      <c r="H275" s="230">
        <v>2740</v>
      </c>
      <c r="I275" s="231"/>
      <c r="J275" s="232">
        <f>ROUND(I275*H275,2)</f>
        <v>0</v>
      </c>
      <c r="K275" s="228" t="s">
        <v>1</v>
      </c>
      <c r="L275" s="233"/>
      <c r="M275" s="234" t="s">
        <v>1</v>
      </c>
      <c r="N275" s="235" t="s">
        <v>41</v>
      </c>
      <c r="O275" s="64"/>
      <c r="P275" s="199">
        <f>O275*H275</f>
        <v>0</v>
      </c>
      <c r="Q275" s="199">
        <v>1.2E-4</v>
      </c>
      <c r="R275" s="199">
        <f>Q275*H275</f>
        <v>0.32879999999999998</v>
      </c>
      <c r="S275" s="199">
        <v>0</v>
      </c>
      <c r="T275" s="200">
        <f>S275*H275</f>
        <v>0</v>
      </c>
      <c r="AR275" s="201" t="s">
        <v>182</v>
      </c>
      <c r="AT275" s="201" t="s">
        <v>266</v>
      </c>
      <c r="AU275" s="201" t="s">
        <v>154</v>
      </c>
      <c r="AY275" s="15" t="s">
        <v>145</v>
      </c>
      <c r="BE275" s="202">
        <f>IF(N275="základná",J275,0)</f>
        <v>0</v>
      </c>
      <c r="BF275" s="202">
        <f>IF(N275="znížená",J275,0)</f>
        <v>0</v>
      </c>
      <c r="BG275" s="202">
        <f>IF(N275="zákl. prenesená",J275,0)</f>
        <v>0</v>
      </c>
      <c r="BH275" s="202">
        <f>IF(N275="zníž. prenesená",J275,0)</f>
        <v>0</v>
      </c>
      <c r="BI275" s="202">
        <f>IF(N275="nulová",J275,0)</f>
        <v>0</v>
      </c>
      <c r="BJ275" s="15" t="s">
        <v>154</v>
      </c>
      <c r="BK275" s="202">
        <f>ROUND(I275*H275,2)</f>
        <v>0</v>
      </c>
      <c r="BL275" s="15" t="s">
        <v>153</v>
      </c>
      <c r="BM275" s="201" t="s">
        <v>411</v>
      </c>
    </row>
    <row r="276" spans="2:65" s="1" customFormat="1" ht="24" customHeight="1">
      <c r="B276" s="32"/>
      <c r="C276" s="190" t="s">
        <v>412</v>
      </c>
      <c r="D276" s="190" t="s">
        <v>148</v>
      </c>
      <c r="E276" s="191" t="s">
        <v>413</v>
      </c>
      <c r="F276" s="192" t="s">
        <v>414</v>
      </c>
      <c r="G276" s="193" t="s">
        <v>151</v>
      </c>
      <c r="H276" s="194">
        <v>34.5</v>
      </c>
      <c r="I276" s="195"/>
      <c r="J276" s="196">
        <f>ROUND(I276*H276,2)</f>
        <v>0</v>
      </c>
      <c r="K276" s="192" t="s">
        <v>152</v>
      </c>
      <c r="L276" s="36"/>
      <c r="M276" s="197" t="s">
        <v>1</v>
      </c>
      <c r="N276" s="198" t="s">
        <v>41</v>
      </c>
      <c r="O276" s="64"/>
      <c r="P276" s="199">
        <f>O276*H276</f>
        <v>0</v>
      </c>
      <c r="Q276" s="199">
        <v>2.3456700000000001</v>
      </c>
      <c r="R276" s="199">
        <f>Q276*H276</f>
        <v>80.925615000000008</v>
      </c>
      <c r="S276" s="199">
        <v>0</v>
      </c>
      <c r="T276" s="200">
        <f>S276*H276</f>
        <v>0</v>
      </c>
      <c r="AR276" s="201" t="s">
        <v>153</v>
      </c>
      <c r="AT276" s="201" t="s">
        <v>148</v>
      </c>
      <c r="AU276" s="201" t="s">
        <v>154</v>
      </c>
      <c r="AY276" s="15" t="s">
        <v>145</v>
      </c>
      <c r="BE276" s="202">
        <f>IF(N276="základná",J276,0)</f>
        <v>0</v>
      </c>
      <c r="BF276" s="202">
        <f>IF(N276="znížená",J276,0)</f>
        <v>0</v>
      </c>
      <c r="BG276" s="202">
        <f>IF(N276="zákl. prenesená",J276,0)</f>
        <v>0</v>
      </c>
      <c r="BH276" s="202">
        <f>IF(N276="zníž. prenesená",J276,0)</f>
        <v>0</v>
      </c>
      <c r="BI276" s="202">
        <f>IF(N276="nulová",J276,0)</f>
        <v>0</v>
      </c>
      <c r="BJ276" s="15" t="s">
        <v>154</v>
      </c>
      <c r="BK276" s="202">
        <f>ROUND(I276*H276,2)</f>
        <v>0</v>
      </c>
      <c r="BL276" s="15" t="s">
        <v>153</v>
      </c>
      <c r="BM276" s="201" t="s">
        <v>415</v>
      </c>
    </row>
    <row r="277" spans="2:65" s="12" customFormat="1">
      <c r="B277" s="203"/>
      <c r="C277" s="204"/>
      <c r="D277" s="205" t="s">
        <v>156</v>
      </c>
      <c r="E277" s="206" t="s">
        <v>1</v>
      </c>
      <c r="F277" s="207" t="s">
        <v>416</v>
      </c>
      <c r="G277" s="204"/>
      <c r="H277" s="208">
        <v>34.5</v>
      </c>
      <c r="I277" s="209"/>
      <c r="J277" s="204"/>
      <c r="K277" s="204"/>
      <c r="L277" s="210"/>
      <c r="M277" s="211"/>
      <c r="N277" s="212"/>
      <c r="O277" s="212"/>
      <c r="P277" s="212"/>
      <c r="Q277" s="212"/>
      <c r="R277" s="212"/>
      <c r="S277" s="212"/>
      <c r="T277" s="213"/>
      <c r="AT277" s="214" t="s">
        <v>156</v>
      </c>
      <c r="AU277" s="214" t="s">
        <v>154</v>
      </c>
      <c r="AV277" s="12" t="s">
        <v>154</v>
      </c>
      <c r="AW277" s="12" t="s">
        <v>31</v>
      </c>
      <c r="AX277" s="12" t="s">
        <v>83</v>
      </c>
      <c r="AY277" s="214" t="s">
        <v>145</v>
      </c>
    </row>
    <row r="278" spans="2:65" s="1" customFormat="1" ht="16.5" customHeight="1">
      <c r="B278" s="32"/>
      <c r="C278" s="190" t="s">
        <v>417</v>
      </c>
      <c r="D278" s="190" t="s">
        <v>148</v>
      </c>
      <c r="E278" s="191" t="s">
        <v>418</v>
      </c>
      <c r="F278" s="192" t="s">
        <v>419</v>
      </c>
      <c r="G278" s="193" t="s">
        <v>151</v>
      </c>
      <c r="H278" s="194">
        <v>230</v>
      </c>
      <c r="I278" s="195"/>
      <c r="J278" s="196">
        <f>ROUND(I278*H278,2)</f>
        <v>0</v>
      </c>
      <c r="K278" s="192" t="s">
        <v>1</v>
      </c>
      <c r="L278" s="36"/>
      <c r="M278" s="197" t="s">
        <v>1</v>
      </c>
      <c r="N278" s="198" t="s">
        <v>41</v>
      </c>
      <c r="O278" s="64"/>
      <c r="P278" s="199">
        <f>O278*H278</f>
        <v>0</v>
      </c>
      <c r="Q278" s="199">
        <v>2.3856000000000002</v>
      </c>
      <c r="R278" s="199">
        <f>Q278*H278</f>
        <v>548.68799999999999</v>
      </c>
      <c r="S278" s="199">
        <v>0</v>
      </c>
      <c r="T278" s="200">
        <f>S278*H278</f>
        <v>0</v>
      </c>
      <c r="AR278" s="201" t="s">
        <v>153</v>
      </c>
      <c r="AT278" s="201" t="s">
        <v>148</v>
      </c>
      <c r="AU278" s="201" t="s">
        <v>154</v>
      </c>
      <c r="AY278" s="15" t="s">
        <v>145</v>
      </c>
      <c r="BE278" s="202">
        <f>IF(N278="základná",J278,0)</f>
        <v>0</v>
      </c>
      <c r="BF278" s="202">
        <f>IF(N278="znížená",J278,0)</f>
        <v>0</v>
      </c>
      <c r="BG278" s="202">
        <f>IF(N278="zákl. prenesená",J278,0)</f>
        <v>0</v>
      </c>
      <c r="BH278" s="202">
        <f>IF(N278="zníž. prenesená",J278,0)</f>
        <v>0</v>
      </c>
      <c r="BI278" s="202">
        <f>IF(N278="nulová",J278,0)</f>
        <v>0</v>
      </c>
      <c r="BJ278" s="15" t="s">
        <v>154</v>
      </c>
      <c r="BK278" s="202">
        <f>ROUND(I278*H278,2)</f>
        <v>0</v>
      </c>
      <c r="BL278" s="15" t="s">
        <v>153</v>
      </c>
      <c r="BM278" s="201" t="s">
        <v>420</v>
      </c>
    </row>
    <row r="279" spans="2:65" s="12" customFormat="1">
      <c r="B279" s="203"/>
      <c r="C279" s="204"/>
      <c r="D279" s="205" t="s">
        <v>156</v>
      </c>
      <c r="E279" s="206" t="s">
        <v>1</v>
      </c>
      <c r="F279" s="207" t="s">
        <v>421</v>
      </c>
      <c r="G279" s="204"/>
      <c r="H279" s="208">
        <v>230</v>
      </c>
      <c r="I279" s="209"/>
      <c r="J279" s="204"/>
      <c r="K279" s="204"/>
      <c r="L279" s="210"/>
      <c r="M279" s="211"/>
      <c r="N279" s="212"/>
      <c r="O279" s="212"/>
      <c r="P279" s="212"/>
      <c r="Q279" s="212"/>
      <c r="R279" s="212"/>
      <c r="S279" s="212"/>
      <c r="T279" s="213"/>
      <c r="AT279" s="214" t="s">
        <v>156</v>
      </c>
      <c r="AU279" s="214" t="s">
        <v>154</v>
      </c>
      <c r="AV279" s="12" t="s">
        <v>154</v>
      </c>
      <c r="AW279" s="12" t="s">
        <v>31</v>
      </c>
      <c r="AX279" s="12" t="s">
        <v>83</v>
      </c>
      <c r="AY279" s="214" t="s">
        <v>145</v>
      </c>
    </row>
    <row r="280" spans="2:65" s="1" customFormat="1" ht="24" customHeight="1">
      <c r="B280" s="32"/>
      <c r="C280" s="190" t="s">
        <v>422</v>
      </c>
      <c r="D280" s="190" t="s">
        <v>148</v>
      </c>
      <c r="E280" s="191" t="s">
        <v>423</v>
      </c>
      <c r="F280" s="192" t="s">
        <v>424</v>
      </c>
      <c r="G280" s="193" t="s">
        <v>193</v>
      </c>
      <c r="H280" s="194">
        <v>19.399999999999999</v>
      </c>
      <c r="I280" s="195"/>
      <c r="J280" s="196">
        <f>ROUND(I280*H280,2)</f>
        <v>0</v>
      </c>
      <c r="K280" s="192" t="s">
        <v>152</v>
      </c>
      <c r="L280" s="36"/>
      <c r="M280" s="197" t="s">
        <v>1</v>
      </c>
      <c r="N280" s="198" t="s">
        <v>41</v>
      </c>
      <c r="O280" s="64"/>
      <c r="P280" s="199">
        <f>O280*H280</f>
        <v>0</v>
      </c>
      <c r="Q280" s="199">
        <v>2.5590000000000002E-2</v>
      </c>
      <c r="R280" s="199">
        <f>Q280*H280</f>
        <v>0.496446</v>
      </c>
      <c r="S280" s="199">
        <v>0</v>
      </c>
      <c r="T280" s="200">
        <f>S280*H280</f>
        <v>0</v>
      </c>
      <c r="AR280" s="201" t="s">
        <v>153</v>
      </c>
      <c r="AT280" s="201" t="s">
        <v>148</v>
      </c>
      <c r="AU280" s="201" t="s">
        <v>154</v>
      </c>
      <c r="AY280" s="15" t="s">
        <v>145</v>
      </c>
      <c r="BE280" s="202">
        <f>IF(N280="základná",J280,0)</f>
        <v>0</v>
      </c>
      <c r="BF280" s="202">
        <f>IF(N280="znížená",J280,0)</f>
        <v>0</v>
      </c>
      <c r="BG280" s="202">
        <f>IF(N280="zákl. prenesená",J280,0)</f>
        <v>0</v>
      </c>
      <c r="BH280" s="202">
        <f>IF(N280="zníž. prenesená",J280,0)</f>
        <v>0</v>
      </c>
      <c r="BI280" s="202">
        <f>IF(N280="nulová",J280,0)</f>
        <v>0</v>
      </c>
      <c r="BJ280" s="15" t="s">
        <v>154</v>
      </c>
      <c r="BK280" s="202">
        <f>ROUND(I280*H280,2)</f>
        <v>0</v>
      </c>
      <c r="BL280" s="15" t="s">
        <v>153</v>
      </c>
      <c r="BM280" s="201" t="s">
        <v>425</v>
      </c>
    </row>
    <row r="281" spans="2:65" s="12" customFormat="1">
      <c r="B281" s="203"/>
      <c r="C281" s="204"/>
      <c r="D281" s="205" t="s">
        <v>156</v>
      </c>
      <c r="E281" s="206" t="s">
        <v>1</v>
      </c>
      <c r="F281" s="207" t="s">
        <v>426</v>
      </c>
      <c r="G281" s="204"/>
      <c r="H281" s="208">
        <v>14.8</v>
      </c>
      <c r="I281" s="209"/>
      <c r="J281" s="204"/>
      <c r="K281" s="204"/>
      <c r="L281" s="210"/>
      <c r="M281" s="211"/>
      <c r="N281" s="212"/>
      <c r="O281" s="212"/>
      <c r="P281" s="212"/>
      <c r="Q281" s="212"/>
      <c r="R281" s="212"/>
      <c r="S281" s="212"/>
      <c r="T281" s="213"/>
      <c r="AT281" s="214" t="s">
        <v>156</v>
      </c>
      <c r="AU281" s="214" t="s">
        <v>154</v>
      </c>
      <c r="AV281" s="12" t="s">
        <v>154</v>
      </c>
      <c r="AW281" s="12" t="s">
        <v>31</v>
      </c>
      <c r="AX281" s="12" t="s">
        <v>75</v>
      </c>
      <c r="AY281" s="214" t="s">
        <v>145</v>
      </c>
    </row>
    <row r="282" spans="2:65" s="12" customFormat="1">
      <c r="B282" s="203"/>
      <c r="C282" s="204"/>
      <c r="D282" s="205" t="s">
        <v>156</v>
      </c>
      <c r="E282" s="206" t="s">
        <v>1</v>
      </c>
      <c r="F282" s="207" t="s">
        <v>427</v>
      </c>
      <c r="G282" s="204"/>
      <c r="H282" s="208">
        <v>4.5999999999999996</v>
      </c>
      <c r="I282" s="209"/>
      <c r="J282" s="204"/>
      <c r="K282" s="204"/>
      <c r="L282" s="210"/>
      <c r="M282" s="211"/>
      <c r="N282" s="212"/>
      <c r="O282" s="212"/>
      <c r="P282" s="212"/>
      <c r="Q282" s="212"/>
      <c r="R282" s="212"/>
      <c r="S282" s="212"/>
      <c r="T282" s="213"/>
      <c r="AT282" s="214" t="s">
        <v>156</v>
      </c>
      <c r="AU282" s="214" t="s">
        <v>154</v>
      </c>
      <c r="AV282" s="12" t="s">
        <v>154</v>
      </c>
      <c r="AW282" s="12" t="s">
        <v>31</v>
      </c>
      <c r="AX282" s="12" t="s">
        <v>75</v>
      </c>
      <c r="AY282" s="214" t="s">
        <v>145</v>
      </c>
    </row>
    <row r="283" spans="2:65" s="13" customFormat="1">
      <c r="B283" s="215"/>
      <c r="C283" s="216"/>
      <c r="D283" s="205" t="s">
        <v>156</v>
      </c>
      <c r="E283" s="217" t="s">
        <v>1</v>
      </c>
      <c r="F283" s="218" t="s">
        <v>197</v>
      </c>
      <c r="G283" s="216"/>
      <c r="H283" s="219">
        <v>19.399999999999999</v>
      </c>
      <c r="I283" s="220"/>
      <c r="J283" s="216"/>
      <c r="K283" s="216"/>
      <c r="L283" s="221"/>
      <c r="M283" s="222"/>
      <c r="N283" s="223"/>
      <c r="O283" s="223"/>
      <c r="P283" s="223"/>
      <c r="Q283" s="223"/>
      <c r="R283" s="223"/>
      <c r="S283" s="223"/>
      <c r="T283" s="224"/>
      <c r="AT283" s="225" t="s">
        <v>156</v>
      </c>
      <c r="AU283" s="225" t="s">
        <v>154</v>
      </c>
      <c r="AV283" s="13" t="s">
        <v>153</v>
      </c>
      <c r="AW283" s="13" t="s">
        <v>31</v>
      </c>
      <c r="AX283" s="13" t="s">
        <v>83</v>
      </c>
      <c r="AY283" s="225" t="s">
        <v>145</v>
      </c>
    </row>
    <row r="284" spans="2:65" s="1" customFormat="1" ht="24" customHeight="1">
      <c r="B284" s="32"/>
      <c r="C284" s="190" t="s">
        <v>428</v>
      </c>
      <c r="D284" s="190" t="s">
        <v>148</v>
      </c>
      <c r="E284" s="191" t="s">
        <v>429</v>
      </c>
      <c r="F284" s="192" t="s">
        <v>430</v>
      </c>
      <c r="G284" s="193" t="s">
        <v>193</v>
      </c>
      <c r="H284" s="194">
        <v>19.399999999999999</v>
      </c>
      <c r="I284" s="195"/>
      <c r="J284" s="196">
        <f>ROUND(I284*H284,2)</f>
        <v>0</v>
      </c>
      <c r="K284" s="192" t="s">
        <v>152</v>
      </c>
      <c r="L284" s="36"/>
      <c r="M284" s="197" t="s">
        <v>1</v>
      </c>
      <c r="N284" s="198" t="s">
        <v>41</v>
      </c>
      <c r="O284" s="64"/>
      <c r="P284" s="199">
        <f>O284*H284</f>
        <v>0</v>
      </c>
      <c r="Q284" s="199">
        <v>0</v>
      </c>
      <c r="R284" s="199">
        <f>Q284*H284</f>
        <v>0</v>
      </c>
      <c r="S284" s="199">
        <v>0</v>
      </c>
      <c r="T284" s="200">
        <f>S284*H284</f>
        <v>0</v>
      </c>
      <c r="AR284" s="201" t="s">
        <v>153</v>
      </c>
      <c r="AT284" s="201" t="s">
        <v>148</v>
      </c>
      <c r="AU284" s="201" t="s">
        <v>154</v>
      </c>
      <c r="AY284" s="15" t="s">
        <v>145</v>
      </c>
      <c r="BE284" s="202">
        <f>IF(N284="základná",J284,0)</f>
        <v>0</v>
      </c>
      <c r="BF284" s="202">
        <f>IF(N284="znížená",J284,0)</f>
        <v>0</v>
      </c>
      <c r="BG284" s="202">
        <f>IF(N284="zákl. prenesená",J284,0)</f>
        <v>0</v>
      </c>
      <c r="BH284" s="202">
        <f>IF(N284="zníž. prenesená",J284,0)</f>
        <v>0</v>
      </c>
      <c r="BI284" s="202">
        <f>IF(N284="nulová",J284,0)</f>
        <v>0</v>
      </c>
      <c r="BJ284" s="15" t="s">
        <v>154</v>
      </c>
      <c r="BK284" s="202">
        <f>ROUND(I284*H284,2)</f>
        <v>0</v>
      </c>
      <c r="BL284" s="15" t="s">
        <v>153</v>
      </c>
      <c r="BM284" s="201" t="s">
        <v>431</v>
      </c>
    </row>
    <row r="285" spans="2:65" s="1" customFormat="1" ht="16.5" customHeight="1">
      <c r="B285" s="32"/>
      <c r="C285" s="190" t="s">
        <v>432</v>
      </c>
      <c r="D285" s="190" t="s">
        <v>148</v>
      </c>
      <c r="E285" s="191" t="s">
        <v>433</v>
      </c>
      <c r="F285" s="192" t="s">
        <v>434</v>
      </c>
      <c r="G285" s="193" t="s">
        <v>185</v>
      </c>
      <c r="H285" s="194">
        <v>1.857</v>
      </c>
      <c r="I285" s="195"/>
      <c r="J285" s="196">
        <f>ROUND(I285*H285,2)</f>
        <v>0</v>
      </c>
      <c r="K285" s="192" t="s">
        <v>152</v>
      </c>
      <c r="L285" s="36"/>
      <c r="M285" s="197" t="s">
        <v>1</v>
      </c>
      <c r="N285" s="198" t="s">
        <v>41</v>
      </c>
      <c r="O285" s="64"/>
      <c r="P285" s="199">
        <f>O285*H285</f>
        <v>0</v>
      </c>
      <c r="Q285" s="199">
        <v>1.0538000000000001</v>
      </c>
      <c r="R285" s="199">
        <f>Q285*H285</f>
        <v>1.9569066000000002</v>
      </c>
      <c r="S285" s="199">
        <v>0</v>
      </c>
      <c r="T285" s="200">
        <f>S285*H285</f>
        <v>0</v>
      </c>
      <c r="AR285" s="201" t="s">
        <v>153</v>
      </c>
      <c r="AT285" s="201" t="s">
        <v>148</v>
      </c>
      <c r="AU285" s="201" t="s">
        <v>154</v>
      </c>
      <c r="AY285" s="15" t="s">
        <v>145</v>
      </c>
      <c r="BE285" s="202">
        <f>IF(N285="základná",J285,0)</f>
        <v>0</v>
      </c>
      <c r="BF285" s="202">
        <f>IF(N285="znížená",J285,0)</f>
        <v>0</v>
      </c>
      <c r="BG285" s="202">
        <f>IF(N285="zákl. prenesená",J285,0)</f>
        <v>0</v>
      </c>
      <c r="BH285" s="202">
        <f>IF(N285="zníž. prenesená",J285,0)</f>
        <v>0</v>
      </c>
      <c r="BI285" s="202">
        <f>IF(N285="nulová",J285,0)</f>
        <v>0</v>
      </c>
      <c r="BJ285" s="15" t="s">
        <v>154</v>
      </c>
      <c r="BK285" s="202">
        <f>ROUND(I285*H285,2)</f>
        <v>0</v>
      </c>
      <c r="BL285" s="15" t="s">
        <v>153</v>
      </c>
      <c r="BM285" s="201" t="s">
        <v>435</v>
      </c>
    </row>
    <row r="286" spans="2:65" s="1" customFormat="1" ht="16.5" customHeight="1">
      <c r="B286" s="32"/>
      <c r="C286" s="190" t="s">
        <v>436</v>
      </c>
      <c r="D286" s="190" t="s">
        <v>148</v>
      </c>
      <c r="E286" s="191" t="s">
        <v>437</v>
      </c>
      <c r="F286" s="192" t="s">
        <v>438</v>
      </c>
      <c r="G286" s="193" t="s">
        <v>151</v>
      </c>
      <c r="H286" s="194">
        <v>20.64</v>
      </c>
      <c r="I286" s="195"/>
      <c r="J286" s="196">
        <f>ROUND(I286*H286,2)</f>
        <v>0</v>
      </c>
      <c r="K286" s="192" t="s">
        <v>152</v>
      </c>
      <c r="L286" s="36"/>
      <c r="M286" s="197" t="s">
        <v>1</v>
      </c>
      <c r="N286" s="198" t="s">
        <v>41</v>
      </c>
      <c r="O286" s="64"/>
      <c r="P286" s="199">
        <f>O286*H286</f>
        <v>0</v>
      </c>
      <c r="Q286" s="199">
        <v>2.34551</v>
      </c>
      <c r="R286" s="199">
        <f>Q286*H286</f>
        <v>48.4113264</v>
      </c>
      <c r="S286" s="199">
        <v>0</v>
      </c>
      <c r="T286" s="200">
        <f>S286*H286</f>
        <v>0</v>
      </c>
      <c r="AR286" s="201" t="s">
        <v>153</v>
      </c>
      <c r="AT286" s="201" t="s">
        <v>148</v>
      </c>
      <c r="AU286" s="201" t="s">
        <v>154</v>
      </c>
      <c r="AY286" s="15" t="s">
        <v>145</v>
      </c>
      <c r="BE286" s="202">
        <f>IF(N286="základná",J286,0)</f>
        <v>0</v>
      </c>
      <c r="BF286" s="202">
        <f>IF(N286="znížená",J286,0)</f>
        <v>0</v>
      </c>
      <c r="BG286" s="202">
        <f>IF(N286="zákl. prenesená",J286,0)</f>
        <v>0</v>
      </c>
      <c r="BH286" s="202">
        <f>IF(N286="zníž. prenesená",J286,0)</f>
        <v>0</v>
      </c>
      <c r="BI286" s="202">
        <f>IF(N286="nulová",J286,0)</f>
        <v>0</v>
      </c>
      <c r="BJ286" s="15" t="s">
        <v>154</v>
      </c>
      <c r="BK286" s="202">
        <f>ROUND(I286*H286,2)</f>
        <v>0</v>
      </c>
      <c r="BL286" s="15" t="s">
        <v>153</v>
      </c>
      <c r="BM286" s="201" t="s">
        <v>439</v>
      </c>
    </row>
    <row r="287" spans="2:65" s="12" customFormat="1">
      <c r="B287" s="203"/>
      <c r="C287" s="204"/>
      <c r="D287" s="205" t="s">
        <v>156</v>
      </c>
      <c r="E287" s="206" t="s">
        <v>1</v>
      </c>
      <c r="F287" s="207" t="s">
        <v>440</v>
      </c>
      <c r="G287" s="204"/>
      <c r="H287" s="208">
        <v>15.6</v>
      </c>
      <c r="I287" s="209"/>
      <c r="J287" s="204"/>
      <c r="K287" s="204"/>
      <c r="L287" s="210"/>
      <c r="M287" s="211"/>
      <c r="N287" s="212"/>
      <c r="O287" s="212"/>
      <c r="P287" s="212"/>
      <c r="Q287" s="212"/>
      <c r="R287" s="212"/>
      <c r="S287" s="212"/>
      <c r="T287" s="213"/>
      <c r="AT287" s="214" t="s">
        <v>156</v>
      </c>
      <c r="AU287" s="214" t="s">
        <v>154</v>
      </c>
      <c r="AV287" s="12" t="s">
        <v>154</v>
      </c>
      <c r="AW287" s="12" t="s">
        <v>31</v>
      </c>
      <c r="AX287" s="12" t="s">
        <v>75</v>
      </c>
      <c r="AY287" s="214" t="s">
        <v>145</v>
      </c>
    </row>
    <row r="288" spans="2:65" s="12" customFormat="1">
      <c r="B288" s="203"/>
      <c r="C288" s="204"/>
      <c r="D288" s="205" t="s">
        <v>156</v>
      </c>
      <c r="E288" s="206" t="s">
        <v>1</v>
      </c>
      <c r="F288" s="207" t="s">
        <v>441</v>
      </c>
      <c r="G288" s="204"/>
      <c r="H288" s="208">
        <v>5.04</v>
      </c>
      <c r="I288" s="209"/>
      <c r="J288" s="204"/>
      <c r="K288" s="204"/>
      <c r="L288" s="210"/>
      <c r="M288" s="211"/>
      <c r="N288" s="212"/>
      <c r="O288" s="212"/>
      <c r="P288" s="212"/>
      <c r="Q288" s="212"/>
      <c r="R288" s="212"/>
      <c r="S288" s="212"/>
      <c r="T288" s="213"/>
      <c r="AT288" s="214" t="s">
        <v>156</v>
      </c>
      <c r="AU288" s="214" t="s">
        <v>154</v>
      </c>
      <c r="AV288" s="12" t="s">
        <v>154</v>
      </c>
      <c r="AW288" s="12" t="s">
        <v>31</v>
      </c>
      <c r="AX288" s="12" t="s">
        <v>75</v>
      </c>
      <c r="AY288" s="214" t="s">
        <v>145</v>
      </c>
    </row>
    <row r="289" spans="2:65" s="13" customFormat="1">
      <c r="B289" s="215"/>
      <c r="C289" s="216"/>
      <c r="D289" s="205" t="s">
        <v>156</v>
      </c>
      <c r="E289" s="217" t="s">
        <v>1</v>
      </c>
      <c r="F289" s="218" t="s">
        <v>197</v>
      </c>
      <c r="G289" s="216"/>
      <c r="H289" s="219">
        <v>20.64</v>
      </c>
      <c r="I289" s="220"/>
      <c r="J289" s="216"/>
      <c r="K289" s="216"/>
      <c r="L289" s="221"/>
      <c r="M289" s="222"/>
      <c r="N289" s="223"/>
      <c r="O289" s="223"/>
      <c r="P289" s="223"/>
      <c r="Q289" s="223"/>
      <c r="R289" s="223"/>
      <c r="S289" s="223"/>
      <c r="T289" s="224"/>
      <c r="AT289" s="225" t="s">
        <v>156</v>
      </c>
      <c r="AU289" s="225" t="s">
        <v>154</v>
      </c>
      <c r="AV289" s="13" t="s">
        <v>153</v>
      </c>
      <c r="AW289" s="13" t="s">
        <v>31</v>
      </c>
      <c r="AX289" s="13" t="s">
        <v>83</v>
      </c>
      <c r="AY289" s="225" t="s">
        <v>145</v>
      </c>
    </row>
    <row r="290" spans="2:65" s="1" customFormat="1" ht="16.5" customHeight="1">
      <c r="B290" s="32"/>
      <c r="C290" s="190" t="s">
        <v>442</v>
      </c>
      <c r="D290" s="190" t="s">
        <v>148</v>
      </c>
      <c r="E290" s="191" t="s">
        <v>443</v>
      </c>
      <c r="F290" s="192" t="s">
        <v>444</v>
      </c>
      <c r="G290" s="193" t="s">
        <v>193</v>
      </c>
      <c r="H290" s="194">
        <v>12.8</v>
      </c>
      <c r="I290" s="195"/>
      <c r="J290" s="196">
        <f t="shared" ref="J290:J297" si="0">ROUND(I290*H290,2)</f>
        <v>0</v>
      </c>
      <c r="K290" s="192" t="s">
        <v>152</v>
      </c>
      <c r="L290" s="36"/>
      <c r="M290" s="197" t="s">
        <v>1</v>
      </c>
      <c r="N290" s="198" t="s">
        <v>41</v>
      </c>
      <c r="O290" s="64"/>
      <c r="P290" s="199">
        <f t="shared" ref="P290:P297" si="1">O290*H290</f>
        <v>0</v>
      </c>
      <c r="Q290" s="199">
        <v>2.7040000000000002E-2</v>
      </c>
      <c r="R290" s="199">
        <f t="shared" ref="R290:R297" si="2">Q290*H290</f>
        <v>0.34611200000000003</v>
      </c>
      <c r="S290" s="199">
        <v>0</v>
      </c>
      <c r="T290" s="200">
        <f t="shared" ref="T290:T297" si="3">S290*H290</f>
        <v>0</v>
      </c>
      <c r="AR290" s="201" t="s">
        <v>153</v>
      </c>
      <c r="AT290" s="201" t="s">
        <v>148</v>
      </c>
      <c r="AU290" s="201" t="s">
        <v>154</v>
      </c>
      <c r="AY290" s="15" t="s">
        <v>145</v>
      </c>
      <c r="BE290" s="202">
        <f t="shared" ref="BE290:BE297" si="4">IF(N290="základná",J290,0)</f>
        <v>0</v>
      </c>
      <c r="BF290" s="202">
        <f t="shared" ref="BF290:BF297" si="5">IF(N290="znížená",J290,0)</f>
        <v>0</v>
      </c>
      <c r="BG290" s="202">
        <f t="shared" ref="BG290:BG297" si="6">IF(N290="zákl. prenesená",J290,0)</f>
        <v>0</v>
      </c>
      <c r="BH290" s="202">
        <f t="shared" ref="BH290:BH297" si="7">IF(N290="zníž. prenesená",J290,0)</f>
        <v>0</v>
      </c>
      <c r="BI290" s="202">
        <f t="shared" ref="BI290:BI297" si="8">IF(N290="nulová",J290,0)</f>
        <v>0</v>
      </c>
      <c r="BJ290" s="15" t="s">
        <v>154</v>
      </c>
      <c r="BK290" s="202">
        <f t="shared" ref="BK290:BK297" si="9">ROUND(I290*H290,2)</f>
        <v>0</v>
      </c>
      <c r="BL290" s="15" t="s">
        <v>153</v>
      </c>
      <c r="BM290" s="201" t="s">
        <v>445</v>
      </c>
    </row>
    <row r="291" spans="2:65" s="1" customFormat="1" ht="16.5" customHeight="1">
      <c r="B291" s="32"/>
      <c r="C291" s="190" t="s">
        <v>446</v>
      </c>
      <c r="D291" s="190" t="s">
        <v>148</v>
      </c>
      <c r="E291" s="191" t="s">
        <v>447</v>
      </c>
      <c r="F291" s="192" t="s">
        <v>448</v>
      </c>
      <c r="G291" s="193" t="s">
        <v>193</v>
      </c>
      <c r="H291" s="194">
        <v>12.8</v>
      </c>
      <c r="I291" s="195"/>
      <c r="J291" s="196">
        <f t="shared" si="0"/>
        <v>0</v>
      </c>
      <c r="K291" s="192" t="s">
        <v>152</v>
      </c>
      <c r="L291" s="36"/>
      <c r="M291" s="197" t="s">
        <v>1</v>
      </c>
      <c r="N291" s="198" t="s">
        <v>41</v>
      </c>
      <c r="O291" s="64"/>
      <c r="P291" s="199">
        <f t="shared" si="1"/>
        <v>0</v>
      </c>
      <c r="Q291" s="199">
        <v>0</v>
      </c>
      <c r="R291" s="199">
        <f t="shared" si="2"/>
        <v>0</v>
      </c>
      <c r="S291" s="199">
        <v>0</v>
      </c>
      <c r="T291" s="200">
        <f t="shared" si="3"/>
        <v>0</v>
      </c>
      <c r="AR291" s="201" t="s">
        <v>153</v>
      </c>
      <c r="AT291" s="201" t="s">
        <v>148</v>
      </c>
      <c r="AU291" s="201" t="s">
        <v>154</v>
      </c>
      <c r="AY291" s="15" t="s">
        <v>145</v>
      </c>
      <c r="BE291" s="202">
        <f t="shared" si="4"/>
        <v>0</v>
      </c>
      <c r="BF291" s="202">
        <f t="shared" si="5"/>
        <v>0</v>
      </c>
      <c r="BG291" s="202">
        <f t="shared" si="6"/>
        <v>0</v>
      </c>
      <c r="BH291" s="202">
        <f t="shared" si="7"/>
        <v>0</v>
      </c>
      <c r="BI291" s="202">
        <f t="shared" si="8"/>
        <v>0</v>
      </c>
      <c r="BJ291" s="15" t="s">
        <v>154</v>
      </c>
      <c r="BK291" s="202">
        <f t="shared" si="9"/>
        <v>0</v>
      </c>
      <c r="BL291" s="15" t="s">
        <v>153</v>
      </c>
      <c r="BM291" s="201" t="s">
        <v>449</v>
      </c>
    </row>
    <row r="292" spans="2:65" s="1" customFormat="1" ht="16.5" customHeight="1">
      <c r="B292" s="32"/>
      <c r="C292" s="190" t="s">
        <v>450</v>
      </c>
      <c r="D292" s="190" t="s">
        <v>148</v>
      </c>
      <c r="E292" s="191" t="s">
        <v>451</v>
      </c>
      <c r="F292" s="192" t="s">
        <v>452</v>
      </c>
      <c r="G292" s="193" t="s">
        <v>193</v>
      </c>
      <c r="H292" s="194">
        <v>34.4</v>
      </c>
      <c r="I292" s="195"/>
      <c r="J292" s="196">
        <f t="shared" si="0"/>
        <v>0</v>
      </c>
      <c r="K292" s="192" t="s">
        <v>152</v>
      </c>
      <c r="L292" s="36"/>
      <c r="M292" s="197" t="s">
        <v>1</v>
      </c>
      <c r="N292" s="198" t="s">
        <v>41</v>
      </c>
      <c r="O292" s="64"/>
      <c r="P292" s="199">
        <f t="shared" si="1"/>
        <v>0</v>
      </c>
      <c r="Q292" s="199">
        <v>1.6930000000000001E-2</v>
      </c>
      <c r="R292" s="199">
        <f t="shared" si="2"/>
        <v>0.58239200000000002</v>
      </c>
      <c r="S292" s="199">
        <v>0</v>
      </c>
      <c r="T292" s="200">
        <f t="shared" si="3"/>
        <v>0</v>
      </c>
      <c r="AR292" s="201" t="s">
        <v>153</v>
      </c>
      <c r="AT292" s="201" t="s">
        <v>148</v>
      </c>
      <c r="AU292" s="201" t="s">
        <v>154</v>
      </c>
      <c r="AY292" s="15" t="s">
        <v>145</v>
      </c>
      <c r="BE292" s="202">
        <f t="shared" si="4"/>
        <v>0</v>
      </c>
      <c r="BF292" s="202">
        <f t="shared" si="5"/>
        <v>0</v>
      </c>
      <c r="BG292" s="202">
        <f t="shared" si="6"/>
        <v>0</v>
      </c>
      <c r="BH292" s="202">
        <f t="shared" si="7"/>
        <v>0</v>
      </c>
      <c r="BI292" s="202">
        <f t="shared" si="8"/>
        <v>0</v>
      </c>
      <c r="BJ292" s="15" t="s">
        <v>154</v>
      </c>
      <c r="BK292" s="202">
        <f t="shared" si="9"/>
        <v>0</v>
      </c>
      <c r="BL292" s="15" t="s">
        <v>153</v>
      </c>
      <c r="BM292" s="201" t="s">
        <v>453</v>
      </c>
    </row>
    <row r="293" spans="2:65" s="1" customFormat="1" ht="16.5" customHeight="1">
      <c r="B293" s="32"/>
      <c r="C293" s="190" t="s">
        <v>454</v>
      </c>
      <c r="D293" s="190" t="s">
        <v>148</v>
      </c>
      <c r="E293" s="191" t="s">
        <v>455</v>
      </c>
      <c r="F293" s="192" t="s">
        <v>456</v>
      </c>
      <c r="G293" s="193" t="s">
        <v>193</v>
      </c>
      <c r="H293" s="194">
        <v>34.4</v>
      </c>
      <c r="I293" s="195"/>
      <c r="J293" s="196">
        <f t="shared" si="0"/>
        <v>0</v>
      </c>
      <c r="K293" s="192" t="s">
        <v>152</v>
      </c>
      <c r="L293" s="36"/>
      <c r="M293" s="197" t="s">
        <v>1</v>
      </c>
      <c r="N293" s="198" t="s">
        <v>41</v>
      </c>
      <c r="O293" s="64"/>
      <c r="P293" s="199">
        <f t="shared" si="1"/>
        <v>0</v>
      </c>
      <c r="Q293" s="199">
        <v>0</v>
      </c>
      <c r="R293" s="199">
        <f t="shared" si="2"/>
        <v>0</v>
      </c>
      <c r="S293" s="199">
        <v>0</v>
      </c>
      <c r="T293" s="200">
        <f t="shared" si="3"/>
        <v>0</v>
      </c>
      <c r="AR293" s="201" t="s">
        <v>153</v>
      </c>
      <c r="AT293" s="201" t="s">
        <v>148</v>
      </c>
      <c r="AU293" s="201" t="s">
        <v>154</v>
      </c>
      <c r="AY293" s="15" t="s">
        <v>145</v>
      </c>
      <c r="BE293" s="202">
        <f t="shared" si="4"/>
        <v>0</v>
      </c>
      <c r="BF293" s="202">
        <f t="shared" si="5"/>
        <v>0</v>
      </c>
      <c r="BG293" s="202">
        <f t="shared" si="6"/>
        <v>0</v>
      </c>
      <c r="BH293" s="202">
        <f t="shared" si="7"/>
        <v>0</v>
      </c>
      <c r="BI293" s="202">
        <f t="shared" si="8"/>
        <v>0</v>
      </c>
      <c r="BJ293" s="15" t="s">
        <v>154</v>
      </c>
      <c r="BK293" s="202">
        <f t="shared" si="9"/>
        <v>0</v>
      </c>
      <c r="BL293" s="15" t="s">
        <v>153</v>
      </c>
      <c r="BM293" s="201" t="s">
        <v>457</v>
      </c>
    </row>
    <row r="294" spans="2:65" s="1" customFormat="1" ht="16.5" customHeight="1">
      <c r="B294" s="32"/>
      <c r="C294" s="190" t="s">
        <v>458</v>
      </c>
      <c r="D294" s="190" t="s">
        <v>148</v>
      </c>
      <c r="E294" s="191" t="s">
        <v>459</v>
      </c>
      <c r="F294" s="192" t="s">
        <v>460</v>
      </c>
      <c r="G294" s="193" t="s">
        <v>193</v>
      </c>
      <c r="H294" s="194">
        <v>12.6</v>
      </c>
      <c r="I294" s="195"/>
      <c r="J294" s="196">
        <f t="shared" si="0"/>
        <v>0</v>
      </c>
      <c r="K294" s="192" t="s">
        <v>152</v>
      </c>
      <c r="L294" s="36"/>
      <c r="M294" s="197" t="s">
        <v>1</v>
      </c>
      <c r="N294" s="198" t="s">
        <v>41</v>
      </c>
      <c r="O294" s="64"/>
      <c r="P294" s="199">
        <f t="shared" si="1"/>
        <v>0</v>
      </c>
      <c r="Q294" s="199">
        <v>3.98E-3</v>
      </c>
      <c r="R294" s="199">
        <f t="shared" si="2"/>
        <v>5.0147999999999998E-2</v>
      </c>
      <c r="S294" s="199">
        <v>0</v>
      </c>
      <c r="T294" s="200">
        <f t="shared" si="3"/>
        <v>0</v>
      </c>
      <c r="AR294" s="201" t="s">
        <v>153</v>
      </c>
      <c r="AT294" s="201" t="s">
        <v>148</v>
      </c>
      <c r="AU294" s="201" t="s">
        <v>154</v>
      </c>
      <c r="AY294" s="15" t="s">
        <v>145</v>
      </c>
      <c r="BE294" s="202">
        <f t="shared" si="4"/>
        <v>0</v>
      </c>
      <c r="BF294" s="202">
        <f t="shared" si="5"/>
        <v>0</v>
      </c>
      <c r="BG294" s="202">
        <f t="shared" si="6"/>
        <v>0</v>
      </c>
      <c r="BH294" s="202">
        <f t="shared" si="7"/>
        <v>0</v>
      </c>
      <c r="BI294" s="202">
        <f t="shared" si="8"/>
        <v>0</v>
      </c>
      <c r="BJ294" s="15" t="s">
        <v>154</v>
      </c>
      <c r="BK294" s="202">
        <f t="shared" si="9"/>
        <v>0</v>
      </c>
      <c r="BL294" s="15" t="s">
        <v>153</v>
      </c>
      <c r="BM294" s="201" t="s">
        <v>461</v>
      </c>
    </row>
    <row r="295" spans="2:65" s="1" customFormat="1" ht="24" customHeight="1">
      <c r="B295" s="32"/>
      <c r="C295" s="226" t="s">
        <v>462</v>
      </c>
      <c r="D295" s="226" t="s">
        <v>266</v>
      </c>
      <c r="E295" s="227" t="s">
        <v>463</v>
      </c>
      <c r="F295" s="228" t="s">
        <v>464</v>
      </c>
      <c r="G295" s="229" t="s">
        <v>193</v>
      </c>
      <c r="H295" s="230">
        <v>12.6</v>
      </c>
      <c r="I295" s="231"/>
      <c r="J295" s="232">
        <f t="shared" si="0"/>
        <v>0</v>
      </c>
      <c r="K295" s="228" t="s">
        <v>1</v>
      </c>
      <c r="L295" s="233"/>
      <c r="M295" s="234" t="s">
        <v>1</v>
      </c>
      <c r="N295" s="235" t="s">
        <v>41</v>
      </c>
      <c r="O295" s="64"/>
      <c r="P295" s="199">
        <f t="shared" si="1"/>
        <v>0</v>
      </c>
      <c r="Q295" s="199">
        <v>2.8400000000000002E-2</v>
      </c>
      <c r="R295" s="199">
        <f t="shared" si="2"/>
        <v>0.35783999999999999</v>
      </c>
      <c r="S295" s="199">
        <v>0</v>
      </c>
      <c r="T295" s="200">
        <f t="shared" si="3"/>
        <v>0</v>
      </c>
      <c r="AR295" s="201" t="s">
        <v>182</v>
      </c>
      <c r="AT295" s="201" t="s">
        <v>266</v>
      </c>
      <c r="AU295" s="201" t="s">
        <v>154</v>
      </c>
      <c r="AY295" s="15" t="s">
        <v>145</v>
      </c>
      <c r="BE295" s="202">
        <f t="shared" si="4"/>
        <v>0</v>
      </c>
      <c r="BF295" s="202">
        <f t="shared" si="5"/>
        <v>0</v>
      </c>
      <c r="BG295" s="202">
        <f t="shared" si="6"/>
        <v>0</v>
      </c>
      <c r="BH295" s="202">
        <f t="shared" si="7"/>
        <v>0</v>
      </c>
      <c r="BI295" s="202">
        <f t="shared" si="8"/>
        <v>0</v>
      </c>
      <c r="BJ295" s="15" t="s">
        <v>154</v>
      </c>
      <c r="BK295" s="202">
        <f t="shared" si="9"/>
        <v>0</v>
      </c>
      <c r="BL295" s="15" t="s">
        <v>153</v>
      </c>
      <c r="BM295" s="201" t="s">
        <v>465</v>
      </c>
    </row>
    <row r="296" spans="2:65" s="1" customFormat="1" ht="24" customHeight="1">
      <c r="B296" s="32"/>
      <c r="C296" s="190" t="s">
        <v>466</v>
      </c>
      <c r="D296" s="190" t="s">
        <v>148</v>
      </c>
      <c r="E296" s="191" t="s">
        <v>467</v>
      </c>
      <c r="F296" s="192" t="s">
        <v>468</v>
      </c>
      <c r="G296" s="193" t="s">
        <v>185</v>
      </c>
      <c r="H296" s="194">
        <v>1.7809999999999999</v>
      </c>
      <c r="I296" s="195"/>
      <c r="J296" s="196">
        <f t="shared" si="0"/>
        <v>0</v>
      </c>
      <c r="K296" s="192" t="s">
        <v>152</v>
      </c>
      <c r="L296" s="36"/>
      <c r="M296" s="197" t="s">
        <v>1</v>
      </c>
      <c r="N296" s="198" t="s">
        <v>41</v>
      </c>
      <c r="O296" s="64"/>
      <c r="P296" s="199">
        <f t="shared" si="1"/>
        <v>0</v>
      </c>
      <c r="Q296" s="199">
        <v>1.04853</v>
      </c>
      <c r="R296" s="199">
        <f t="shared" si="2"/>
        <v>1.8674319299999997</v>
      </c>
      <c r="S296" s="199">
        <v>0</v>
      </c>
      <c r="T296" s="200">
        <f t="shared" si="3"/>
        <v>0</v>
      </c>
      <c r="AR296" s="201" t="s">
        <v>153</v>
      </c>
      <c r="AT296" s="201" t="s">
        <v>148</v>
      </c>
      <c r="AU296" s="201" t="s">
        <v>154</v>
      </c>
      <c r="AY296" s="15" t="s">
        <v>145</v>
      </c>
      <c r="BE296" s="202">
        <f t="shared" si="4"/>
        <v>0</v>
      </c>
      <c r="BF296" s="202">
        <f t="shared" si="5"/>
        <v>0</v>
      </c>
      <c r="BG296" s="202">
        <f t="shared" si="6"/>
        <v>0</v>
      </c>
      <c r="BH296" s="202">
        <f t="shared" si="7"/>
        <v>0</v>
      </c>
      <c r="BI296" s="202">
        <f t="shared" si="8"/>
        <v>0</v>
      </c>
      <c r="BJ296" s="15" t="s">
        <v>154</v>
      </c>
      <c r="BK296" s="202">
        <f t="shared" si="9"/>
        <v>0</v>
      </c>
      <c r="BL296" s="15" t="s">
        <v>153</v>
      </c>
      <c r="BM296" s="201" t="s">
        <v>469</v>
      </c>
    </row>
    <row r="297" spans="2:65" s="1" customFormat="1" ht="24" customHeight="1">
      <c r="B297" s="32"/>
      <c r="C297" s="190" t="s">
        <v>470</v>
      </c>
      <c r="D297" s="190" t="s">
        <v>148</v>
      </c>
      <c r="E297" s="191" t="s">
        <v>471</v>
      </c>
      <c r="F297" s="192" t="s">
        <v>472</v>
      </c>
      <c r="G297" s="193" t="s">
        <v>220</v>
      </c>
      <c r="H297" s="194">
        <v>12</v>
      </c>
      <c r="I297" s="195"/>
      <c r="J297" s="196">
        <f t="shared" si="0"/>
        <v>0</v>
      </c>
      <c r="K297" s="192" t="s">
        <v>1</v>
      </c>
      <c r="L297" s="36"/>
      <c r="M297" s="197" t="s">
        <v>1</v>
      </c>
      <c r="N297" s="198" t="s">
        <v>41</v>
      </c>
      <c r="O297" s="64"/>
      <c r="P297" s="199">
        <f t="shared" si="1"/>
        <v>0</v>
      </c>
      <c r="Q297" s="199">
        <v>4.7000000000000002E-3</v>
      </c>
      <c r="R297" s="199">
        <f t="shared" si="2"/>
        <v>5.6400000000000006E-2</v>
      </c>
      <c r="S297" s="199">
        <v>0</v>
      </c>
      <c r="T297" s="200">
        <f t="shared" si="3"/>
        <v>0</v>
      </c>
      <c r="AR297" s="201" t="s">
        <v>153</v>
      </c>
      <c r="AT297" s="201" t="s">
        <v>148</v>
      </c>
      <c r="AU297" s="201" t="s">
        <v>154</v>
      </c>
      <c r="AY297" s="15" t="s">
        <v>145</v>
      </c>
      <c r="BE297" s="202">
        <f t="shared" si="4"/>
        <v>0</v>
      </c>
      <c r="BF297" s="202">
        <f t="shared" si="5"/>
        <v>0</v>
      </c>
      <c r="BG297" s="202">
        <f t="shared" si="6"/>
        <v>0</v>
      </c>
      <c r="BH297" s="202">
        <f t="shared" si="7"/>
        <v>0</v>
      </c>
      <c r="BI297" s="202">
        <f t="shared" si="8"/>
        <v>0</v>
      </c>
      <c r="BJ297" s="15" t="s">
        <v>154</v>
      </c>
      <c r="BK297" s="202">
        <f t="shared" si="9"/>
        <v>0</v>
      </c>
      <c r="BL297" s="15" t="s">
        <v>153</v>
      </c>
      <c r="BM297" s="201" t="s">
        <v>473</v>
      </c>
    </row>
    <row r="298" spans="2:65" s="12" customFormat="1">
      <c r="B298" s="203"/>
      <c r="C298" s="204"/>
      <c r="D298" s="205" t="s">
        <v>156</v>
      </c>
      <c r="E298" s="206" t="s">
        <v>1</v>
      </c>
      <c r="F298" s="207" t="s">
        <v>474</v>
      </c>
      <c r="G298" s="204"/>
      <c r="H298" s="208">
        <v>12</v>
      </c>
      <c r="I298" s="209"/>
      <c r="J298" s="204"/>
      <c r="K298" s="204"/>
      <c r="L298" s="210"/>
      <c r="M298" s="211"/>
      <c r="N298" s="212"/>
      <c r="O298" s="212"/>
      <c r="P298" s="212"/>
      <c r="Q298" s="212"/>
      <c r="R298" s="212"/>
      <c r="S298" s="212"/>
      <c r="T298" s="213"/>
      <c r="AT298" s="214" t="s">
        <v>156</v>
      </c>
      <c r="AU298" s="214" t="s">
        <v>154</v>
      </c>
      <c r="AV298" s="12" t="s">
        <v>154</v>
      </c>
      <c r="AW298" s="12" t="s">
        <v>31</v>
      </c>
      <c r="AX298" s="12" t="s">
        <v>83</v>
      </c>
      <c r="AY298" s="214" t="s">
        <v>145</v>
      </c>
    </row>
    <row r="299" spans="2:65" s="11" customFormat="1" ht="22.9" customHeight="1">
      <c r="B299" s="174"/>
      <c r="C299" s="175"/>
      <c r="D299" s="176" t="s">
        <v>74</v>
      </c>
      <c r="E299" s="188" t="s">
        <v>475</v>
      </c>
      <c r="F299" s="188" t="s">
        <v>476</v>
      </c>
      <c r="G299" s="175"/>
      <c r="H299" s="175"/>
      <c r="I299" s="178"/>
      <c r="J299" s="189">
        <f>BK299</f>
        <v>0</v>
      </c>
      <c r="K299" s="175"/>
      <c r="L299" s="180"/>
      <c r="M299" s="181"/>
      <c r="N299" s="182"/>
      <c r="O299" s="182"/>
      <c r="P299" s="183">
        <f>SUM(P300:P315)</f>
        <v>0</v>
      </c>
      <c r="Q299" s="182"/>
      <c r="R299" s="183">
        <f>SUM(R300:R315)</f>
        <v>113.669203</v>
      </c>
      <c r="S299" s="182"/>
      <c r="T299" s="184">
        <f>SUM(T300:T315)</f>
        <v>0</v>
      </c>
      <c r="AR299" s="185" t="s">
        <v>83</v>
      </c>
      <c r="AT299" s="186" t="s">
        <v>74</v>
      </c>
      <c r="AU299" s="186" t="s">
        <v>83</v>
      </c>
      <c r="AY299" s="185" t="s">
        <v>145</v>
      </c>
      <c r="BK299" s="187">
        <f>SUM(BK300:BK315)</f>
        <v>0</v>
      </c>
    </row>
    <row r="300" spans="2:65" s="1" customFormat="1" ht="24" customHeight="1">
      <c r="B300" s="32"/>
      <c r="C300" s="190" t="s">
        <v>477</v>
      </c>
      <c r="D300" s="190" t="s">
        <v>148</v>
      </c>
      <c r="E300" s="191" t="s">
        <v>478</v>
      </c>
      <c r="F300" s="192" t="s">
        <v>479</v>
      </c>
      <c r="G300" s="193" t="s">
        <v>151</v>
      </c>
      <c r="H300" s="194">
        <v>0.36</v>
      </c>
      <c r="I300" s="195"/>
      <c r="J300" s="196">
        <f>ROUND(I300*H300,2)</f>
        <v>0</v>
      </c>
      <c r="K300" s="192" t="s">
        <v>152</v>
      </c>
      <c r="L300" s="36"/>
      <c r="M300" s="197" t="s">
        <v>1</v>
      </c>
      <c r="N300" s="198" t="s">
        <v>41</v>
      </c>
      <c r="O300" s="64"/>
      <c r="P300" s="199">
        <f>O300*H300</f>
        <v>0</v>
      </c>
      <c r="Q300" s="199">
        <v>2.40645</v>
      </c>
      <c r="R300" s="199">
        <f>Q300*H300</f>
        <v>0.86632199999999993</v>
      </c>
      <c r="S300" s="199">
        <v>0</v>
      </c>
      <c r="T300" s="200">
        <f>S300*H300</f>
        <v>0</v>
      </c>
      <c r="AR300" s="201" t="s">
        <v>153</v>
      </c>
      <c r="AT300" s="201" t="s">
        <v>148</v>
      </c>
      <c r="AU300" s="201" t="s">
        <v>154</v>
      </c>
      <c r="AY300" s="15" t="s">
        <v>145</v>
      </c>
      <c r="BE300" s="202">
        <f>IF(N300="základná",J300,0)</f>
        <v>0</v>
      </c>
      <c r="BF300" s="202">
        <f>IF(N300="znížená",J300,0)</f>
        <v>0</v>
      </c>
      <c r="BG300" s="202">
        <f>IF(N300="zákl. prenesená",J300,0)</f>
        <v>0</v>
      </c>
      <c r="BH300" s="202">
        <f>IF(N300="zníž. prenesená",J300,0)</f>
        <v>0</v>
      </c>
      <c r="BI300" s="202">
        <f>IF(N300="nulová",J300,0)</f>
        <v>0</v>
      </c>
      <c r="BJ300" s="15" t="s">
        <v>154</v>
      </c>
      <c r="BK300" s="202">
        <f>ROUND(I300*H300,2)</f>
        <v>0</v>
      </c>
      <c r="BL300" s="15" t="s">
        <v>153</v>
      </c>
      <c r="BM300" s="201" t="s">
        <v>480</v>
      </c>
    </row>
    <row r="301" spans="2:65" s="12" customFormat="1">
      <c r="B301" s="203"/>
      <c r="C301" s="204"/>
      <c r="D301" s="205" t="s">
        <v>156</v>
      </c>
      <c r="E301" s="206" t="s">
        <v>1</v>
      </c>
      <c r="F301" s="207" t="s">
        <v>481</v>
      </c>
      <c r="G301" s="204"/>
      <c r="H301" s="208">
        <v>0.36</v>
      </c>
      <c r="I301" s="209"/>
      <c r="J301" s="204"/>
      <c r="K301" s="204"/>
      <c r="L301" s="210"/>
      <c r="M301" s="211"/>
      <c r="N301" s="212"/>
      <c r="O301" s="212"/>
      <c r="P301" s="212"/>
      <c r="Q301" s="212"/>
      <c r="R301" s="212"/>
      <c r="S301" s="212"/>
      <c r="T301" s="213"/>
      <c r="AT301" s="214" t="s">
        <v>156</v>
      </c>
      <c r="AU301" s="214" t="s">
        <v>154</v>
      </c>
      <c r="AV301" s="12" t="s">
        <v>154</v>
      </c>
      <c r="AW301" s="12" t="s">
        <v>31</v>
      </c>
      <c r="AX301" s="12" t="s">
        <v>83</v>
      </c>
      <c r="AY301" s="214" t="s">
        <v>145</v>
      </c>
    </row>
    <row r="302" spans="2:65" s="1" customFormat="1" ht="24" customHeight="1">
      <c r="B302" s="32"/>
      <c r="C302" s="190" t="s">
        <v>482</v>
      </c>
      <c r="D302" s="190" t="s">
        <v>148</v>
      </c>
      <c r="E302" s="191" t="s">
        <v>483</v>
      </c>
      <c r="F302" s="192" t="s">
        <v>484</v>
      </c>
      <c r="G302" s="193" t="s">
        <v>193</v>
      </c>
      <c r="H302" s="194">
        <v>1.8</v>
      </c>
      <c r="I302" s="195"/>
      <c r="J302" s="196">
        <f>ROUND(I302*H302,2)</f>
        <v>0</v>
      </c>
      <c r="K302" s="192" t="s">
        <v>152</v>
      </c>
      <c r="L302" s="36"/>
      <c r="M302" s="197" t="s">
        <v>1</v>
      </c>
      <c r="N302" s="198" t="s">
        <v>41</v>
      </c>
      <c r="O302" s="64"/>
      <c r="P302" s="199">
        <f>O302*H302</f>
        <v>0</v>
      </c>
      <c r="Q302" s="199">
        <v>4.6100000000000004E-3</v>
      </c>
      <c r="R302" s="199">
        <f>Q302*H302</f>
        <v>8.2980000000000016E-3</v>
      </c>
      <c r="S302" s="199">
        <v>0</v>
      </c>
      <c r="T302" s="200">
        <f>S302*H302</f>
        <v>0</v>
      </c>
      <c r="AR302" s="201" t="s">
        <v>153</v>
      </c>
      <c r="AT302" s="201" t="s">
        <v>148</v>
      </c>
      <c r="AU302" s="201" t="s">
        <v>154</v>
      </c>
      <c r="AY302" s="15" t="s">
        <v>145</v>
      </c>
      <c r="BE302" s="202">
        <f>IF(N302="základná",J302,0)</f>
        <v>0</v>
      </c>
      <c r="BF302" s="202">
        <f>IF(N302="znížená",J302,0)</f>
        <v>0</v>
      </c>
      <c r="BG302" s="202">
        <f>IF(N302="zákl. prenesená",J302,0)</f>
        <v>0</v>
      </c>
      <c r="BH302" s="202">
        <f>IF(N302="zníž. prenesená",J302,0)</f>
        <v>0</v>
      </c>
      <c r="BI302" s="202">
        <f>IF(N302="nulová",J302,0)</f>
        <v>0</v>
      </c>
      <c r="BJ302" s="15" t="s">
        <v>154</v>
      </c>
      <c r="BK302" s="202">
        <f>ROUND(I302*H302,2)</f>
        <v>0</v>
      </c>
      <c r="BL302" s="15" t="s">
        <v>153</v>
      </c>
      <c r="BM302" s="201" t="s">
        <v>485</v>
      </c>
    </row>
    <row r="303" spans="2:65" s="1" customFormat="1" ht="24" customHeight="1">
      <c r="B303" s="32"/>
      <c r="C303" s="190" t="s">
        <v>486</v>
      </c>
      <c r="D303" s="190" t="s">
        <v>148</v>
      </c>
      <c r="E303" s="191" t="s">
        <v>487</v>
      </c>
      <c r="F303" s="192" t="s">
        <v>488</v>
      </c>
      <c r="G303" s="193" t="s">
        <v>151</v>
      </c>
      <c r="H303" s="194">
        <v>18.5</v>
      </c>
      <c r="I303" s="195"/>
      <c r="J303" s="196">
        <f>ROUND(I303*H303,2)</f>
        <v>0</v>
      </c>
      <c r="K303" s="192" t="s">
        <v>152</v>
      </c>
      <c r="L303" s="36"/>
      <c r="M303" s="197" t="s">
        <v>1</v>
      </c>
      <c r="N303" s="198" t="s">
        <v>41</v>
      </c>
      <c r="O303" s="64"/>
      <c r="P303" s="199">
        <f>O303*H303</f>
        <v>0</v>
      </c>
      <c r="Q303" s="199">
        <v>2.09</v>
      </c>
      <c r="R303" s="199">
        <f>Q303*H303</f>
        <v>38.664999999999999</v>
      </c>
      <c r="S303" s="199">
        <v>0</v>
      </c>
      <c r="T303" s="200">
        <f>S303*H303</f>
        <v>0</v>
      </c>
      <c r="AR303" s="201" t="s">
        <v>153</v>
      </c>
      <c r="AT303" s="201" t="s">
        <v>148</v>
      </c>
      <c r="AU303" s="201" t="s">
        <v>154</v>
      </c>
      <c r="AY303" s="15" t="s">
        <v>145</v>
      </c>
      <c r="BE303" s="202">
        <f>IF(N303="základná",J303,0)</f>
        <v>0</v>
      </c>
      <c r="BF303" s="202">
        <f>IF(N303="znížená",J303,0)</f>
        <v>0</v>
      </c>
      <c r="BG303" s="202">
        <f>IF(N303="zákl. prenesená",J303,0)</f>
        <v>0</v>
      </c>
      <c r="BH303" s="202">
        <f>IF(N303="zníž. prenesená",J303,0)</f>
        <v>0</v>
      </c>
      <c r="BI303" s="202">
        <f>IF(N303="nulová",J303,0)</f>
        <v>0</v>
      </c>
      <c r="BJ303" s="15" t="s">
        <v>154</v>
      </c>
      <c r="BK303" s="202">
        <f>ROUND(I303*H303,2)</f>
        <v>0</v>
      </c>
      <c r="BL303" s="15" t="s">
        <v>153</v>
      </c>
      <c r="BM303" s="201" t="s">
        <v>489</v>
      </c>
    </row>
    <row r="304" spans="2:65" s="12" customFormat="1">
      <c r="B304" s="203"/>
      <c r="C304" s="204"/>
      <c r="D304" s="205" t="s">
        <v>156</v>
      </c>
      <c r="E304" s="206" t="s">
        <v>1</v>
      </c>
      <c r="F304" s="207" t="s">
        <v>490</v>
      </c>
      <c r="G304" s="204"/>
      <c r="H304" s="208">
        <v>18.5</v>
      </c>
      <c r="I304" s="209"/>
      <c r="J304" s="204"/>
      <c r="K304" s="204"/>
      <c r="L304" s="210"/>
      <c r="M304" s="211"/>
      <c r="N304" s="212"/>
      <c r="O304" s="212"/>
      <c r="P304" s="212"/>
      <c r="Q304" s="212"/>
      <c r="R304" s="212"/>
      <c r="S304" s="212"/>
      <c r="T304" s="213"/>
      <c r="AT304" s="214" t="s">
        <v>156</v>
      </c>
      <c r="AU304" s="214" t="s">
        <v>154</v>
      </c>
      <c r="AV304" s="12" t="s">
        <v>154</v>
      </c>
      <c r="AW304" s="12" t="s">
        <v>31</v>
      </c>
      <c r="AX304" s="12" t="s">
        <v>83</v>
      </c>
      <c r="AY304" s="214" t="s">
        <v>145</v>
      </c>
    </row>
    <row r="305" spans="2:65" s="1" customFormat="1" ht="24" customHeight="1">
      <c r="B305" s="32"/>
      <c r="C305" s="190" t="s">
        <v>491</v>
      </c>
      <c r="D305" s="190" t="s">
        <v>148</v>
      </c>
      <c r="E305" s="191" t="s">
        <v>492</v>
      </c>
      <c r="F305" s="192" t="s">
        <v>493</v>
      </c>
      <c r="G305" s="193" t="s">
        <v>151</v>
      </c>
      <c r="H305" s="194">
        <v>12.75</v>
      </c>
      <c r="I305" s="195"/>
      <c r="J305" s="196">
        <f>ROUND(I305*H305,2)</f>
        <v>0</v>
      </c>
      <c r="K305" s="192" t="s">
        <v>152</v>
      </c>
      <c r="L305" s="36"/>
      <c r="M305" s="197" t="s">
        <v>1</v>
      </c>
      <c r="N305" s="198" t="s">
        <v>41</v>
      </c>
      <c r="O305" s="64"/>
      <c r="P305" s="199">
        <f>O305*H305</f>
        <v>0</v>
      </c>
      <c r="Q305" s="199">
        <v>2.4500000000000002</v>
      </c>
      <c r="R305" s="199">
        <f>Q305*H305</f>
        <v>31.237500000000001</v>
      </c>
      <c r="S305" s="199">
        <v>0</v>
      </c>
      <c r="T305" s="200">
        <f>S305*H305</f>
        <v>0</v>
      </c>
      <c r="AR305" s="201" t="s">
        <v>153</v>
      </c>
      <c r="AT305" s="201" t="s">
        <v>148</v>
      </c>
      <c r="AU305" s="201" t="s">
        <v>154</v>
      </c>
      <c r="AY305" s="15" t="s">
        <v>145</v>
      </c>
      <c r="BE305" s="202">
        <f>IF(N305="základná",J305,0)</f>
        <v>0</v>
      </c>
      <c r="BF305" s="202">
        <f>IF(N305="znížená",J305,0)</f>
        <v>0</v>
      </c>
      <c r="BG305" s="202">
        <f>IF(N305="zákl. prenesená",J305,0)</f>
        <v>0</v>
      </c>
      <c r="BH305" s="202">
        <f>IF(N305="zníž. prenesená",J305,0)</f>
        <v>0</v>
      </c>
      <c r="BI305" s="202">
        <f>IF(N305="nulová",J305,0)</f>
        <v>0</v>
      </c>
      <c r="BJ305" s="15" t="s">
        <v>154</v>
      </c>
      <c r="BK305" s="202">
        <f>ROUND(I305*H305,2)</f>
        <v>0</v>
      </c>
      <c r="BL305" s="15" t="s">
        <v>153</v>
      </c>
      <c r="BM305" s="201" t="s">
        <v>494</v>
      </c>
    </row>
    <row r="306" spans="2:65" s="12" customFormat="1">
      <c r="B306" s="203"/>
      <c r="C306" s="204"/>
      <c r="D306" s="205" t="s">
        <v>156</v>
      </c>
      <c r="E306" s="206" t="s">
        <v>1</v>
      </c>
      <c r="F306" s="207" t="s">
        <v>495</v>
      </c>
      <c r="G306" s="204"/>
      <c r="H306" s="208">
        <v>12.75</v>
      </c>
      <c r="I306" s="209"/>
      <c r="J306" s="204"/>
      <c r="K306" s="204"/>
      <c r="L306" s="210"/>
      <c r="M306" s="211"/>
      <c r="N306" s="212"/>
      <c r="O306" s="212"/>
      <c r="P306" s="212"/>
      <c r="Q306" s="212"/>
      <c r="R306" s="212"/>
      <c r="S306" s="212"/>
      <c r="T306" s="213"/>
      <c r="AT306" s="214" t="s">
        <v>156</v>
      </c>
      <c r="AU306" s="214" t="s">
        <v>154</v>
      </c>
      <c r="AV306" s="12" t="s">
        <v>154</v>
      </c>
      <c r="AW306" s="12" t="s">
        <v>31</v>
      </c>
      <c r="AX306" s="12" t="s">
        <v>83</v>
      </c>
      <c r="AY306" s="214" t="s">
        <v>145</v>
      </c>
    </row>
    <row r="307" spans="2:65" s="1" customFormat="1" ht="16.5" customHeight="1">
      <c r="B307" s="32"/>
      <c r="C307" s="190" t="s">
        <v>496</v>
      </c>
      <c r="D307" s="190" t="s">
        <v>148</v>
      </c>
      <c r="E307" s="191" t="s">
        <v>497</v>
      </c>
      <c r="F307" s="192" t="s">
        <v>498</v>
      </c>
      <c r="G307" s="193" t="s">
        <v>151</v>
      </c>
      <c r="H307" s="194">
        <v>4</v>
      </c>
      <c r="I307" s="195"/>
      <c r="J307" s="196">
        <f>ROUND(I307*H307,2)</f>
        <v>0</v>
      </c>
      <c r="K307" s="192" t="s">
        <v>152</v>
      </c>
      <c r="L307" s="36"/>
      <c r="M307" s="197" t="s">
        <v>1</v>
      </c>
      <c r="N307" s="198" t="s">
        <v>41</v>
      </c>
      <c r="O307" s="64"/>
      <c r="P307" s="199">
        <f>O307*H307</f>
        <v>0</v>
      </c>
      <c r="Q307" s="199">
        <v>0</v>
      </c>
      <c r="R307" s="199">
        <f>Q307*H307</f>
        <v>0</v>
      </c>
      <c r="S307" s="199">
        <v>0</v>
      </c>
      <c r="T307" s="200">
        <f>S307*H307</f>
        <v>0</v>
      </c>
      <c r="AR307" s="201" t="s">
        <v>153</v>
      </c>
      <c r="AT307" s="201" t="s">
        <v>148</v>
      </c>
      <c r="AU307" s="201" t="s">
        <v>154</v>
      </c>
      <c r="AY307" s="15" t="s">
        <v>145</v>
      </c>
      <c r="BE307" s="202">
        <f>IF(N307="základná",J307,0)</f>
        <v>0</v>
      </c>
      <c r="BF307" s="202">
        <f>IF(N307="znížená",J307,0)</f>
        <v>0</v>
      </c>
      <c r="BG307" s="202">
        <f>IF(N307="zákl. prenesená",J307,0)</f>
        <v>0</v>
      </c>
      <c r="BH307" s="202">
        <f>IF(N307="zníž. prenesená",J307,0)</f>
        <v>0</v>
      </c>
      <c r="BI307" s="202">
        <f>IF(N307="nulová",J307,0)</f>
        <v>0</v>
      </c>
      <c r="BJ307" s="15" t="s">
        <v>154</v>
      </c>
      <c r="BK307" s="202">
        <f>ROUND(I307*H307,2)</f>
        <v>0</v>
      </c>
      <c r="BL307" s="15" t="s">
        <v>153</v>
      </c>
      <c r="BM307" s="201" t="s">
        <v>499</v>
      </c>
    </row>
    <row r="308" spans="2:65" s="12" customFormat="1">
      <c r="B308" s="203"/>
      <c r="C308" s="204"/>
      <c r="D308" s="205" t="s">
        <v>156</v>
      </c>
      <c r="E308" s="206" t="s">
        <v>1</v>
      </c>
      <c r="F308" s="207" t="s">
        <v>500</v>
      </c>
      <c r="G308" s="204"/>
      <c r="H308" s="208">
        <v>4</v>
      </c>
      <c r="I308" s="209"/>
      <c r="J308" s="204"/>
      <c r="K308" s="204"/>
      <c r="L308" s="210"/>
      <c r="M308" s="211"/>
      <c r="N308" s="212"/>
      <c r="O308" s="212"/>
      <c r="P308" s="212"/>
      <c r="Q308" s="212"/>
      <c r="R308" s="212"/>
      <c r="S308" s="212"/>
      <c r="T308" s="213"/>
      <c r="AT308" s="214" t="s">
        <v>156</v>
      </c>
      <c r="AU308" s="214" t="s">
        <v>154</v>
      </c>
      <c r="AV308" s="12" t="s">
        <v>154</v>
      </c>
      <c r="AW308" s="12" t="s">
        <v>31</v>
      </c>
      <c r="AX308" s="12" t="s">
        <v>83</v>
      </c>
      <c r="AY308" s="214" t="s">
        <v>145</v>
      </c>
    </row>
    <row r="309" spans="2:65" s="1" customFormat="1" ht="16.5" customHeight="1">
      <c r="B309" s="32"/>
      <c r="C309" s="226" t="s">
        <v>501</v>
      </c>
      <c r="D309" s="226" t="s">
        <v>266</v>
      </c>
      <c r="E309" s="227" t="s">
        <v>502</v>
      </c>
      <c r="F309" s="228" t="s">
        <v>503</v>
      </c>
      <c r="G309" s="229" t="s">
        <v>185</v>
      </c>
      <c r="H309" s="230">
        <v>9</v>
      </c>
      <c r="I309" s="231"/>
      <c r="J309" s="232">
        <f>ROUND(I309*H309,2)</f>
        <v>0</v>
      </c>
      <c r="K309" s="228" t="s">
        <v>152</v>
      </c>
      <c r="L309" s="233"/>
      <c r="M309" s="234" t="s">
        <v>1</v>
      </c>
      <c r="N309" s="235" t="s">
        <v>41</v>
      </c>
      <c r="O309" s="64"/>
      <c r="P309" s="199">
        <f>O309*H309</f>
        <v>0</v>
      </c>
      <c r="Q309" s="199">
        <v>1</v>
      </c>
      <c r="R309" s="199">
        <f>Q309*H309</f>
        <v>9</v>
      </c>
      <c r="S309" s="199">
        <v>0</v>
      </c>
      <c r="T309" s="200">
        <f>S309*H309</f>
        <v>0</v>
      </c>
      <c r="AR309" s="201" t="s">
        <v>182</v>
      </c>
      <c r="AT309" s="201" t="s">
        <v>266</v>
      </c>
      <c r="AU309" s="201" t="s">
        <v>154</v>
      </c>
      <c r="AY309" s="15" t="s">
        <v>145</v>
      </c>
      <c r="BE309" s="202">
        <f>IF(N309="základná",J309,0)</f>
        <v>0</v>
      </c>
      <c r="BF309" s="202">
        <f>IF(N309="znížená",J309,0)</f>
        <v>0</v>
      </c>
      <c r="BG309" s="202">
        <f>IF(N309="zákl. prenesená",J309,0)</f>
        <v>0</v>
      </c>
      <c r="BH309" s="202">
        <f>IF(N309="zníž. prenesená",J309,0)</f>
        <v>0</v>
      </c>
      <c r="BI309" s="202">
        <f>IF(N309="nulová",J309,0)</f>
        <v>0</v>
      </c>
      <c r="BJ309" s="15" t="s">
        <v>154</v>
      </c>
      <c r="BK309" s="202">
        <f>ROUND(I309*H309,2)</f>
        <v>0</v>
      </c>
      <c r="BL309" s="15" t="s">
        <v>153</v>
      </c>
      <c r="BM309" s="201" t="s">
        <v>504</v>
      </c>
    </row>
    <row r="310" spans="2:65" s="12" customFormat="1">
      <c r="B310" s="203"/>
      <c r="C310" s="204"/>
      <c r="D310" s="205" t="s">
        <v>156</v>
      </c>
      <c r="E310" s="204"/>
      <c r="F310" s="207" t="s">
        <v>505</v>
      </c>
      <c r="G310" s="204"/>
      <c r="H310" s="208">
        <v>9</v>
      </c>
      <c r="I310" s="209"/>
      <c r="J310" s="204"/>
      <c r="K310" s="204"/>
      <c r="L310" s="210"/>
      <c r="M310" s="211"/>
      <c r="N310" s="212"/>
      <c r="O310" s="212"/>
      <c r="P310" s="212"/>
      <c r="Q310" s="212"/>
      <c r="R310" s="212"/>
      <c r="S310" s="212"/>
      <c r="T310" s="213"/>
      <c r="AT310" s="214" t="s">
        <v>156</v>
      </c>
      <c r="AU310" s="214" t="s">
        <v>154</v>
      </c>
      <c r="AV310" s="12" t="s">
        <v>154</v>
      </c>
      <c r="AW310" s="12" t="s">
        <v>4</v>
      </c>
      <c r="AX310" s="12" t="s">
        <v>83</v>
      </c>
      <c r="AY310" s="214" t="s">
        <v>145</v>
      </c>
    </row>
    <row r="311" spans="2:65" s="1" customFormat="1" ht="48" customHeight="1">
      <c r="B311" s="32"/>
      <c r="C311" s="190" t="s">
        <v>506</v>
      </c>
      <c r="D311" s="190" t="s">
        <v>148</v>
      </c>
      <c r="E311" s="191" t="s">
        <v>507</v>
      </c>
      <c r="F311" s="192" t="s">
        <v>508</v>
      </c>
      <c r="G311" s="193" t="s">
        <v>193</v>
      </c>
      <c r="H311" s="194">
        <v>33.1</v>
      </c>
      <c r="I311" s="195"/>
      <c r="J311" s="196">
        <f>ROUND(I311*H311,2)</f>
        <v>0</v>
      </c>
      <c r="K311" s="192" t="s">
        <v>152</v>
      </c>
      <c r="L311" s="36"/>
      <c r="M311" s="197" t="s">
        <v>1</v>
      </c>
      <c r="N311" s="198" t="s">
        <v>41</v>
      </c>
      <c r="O311" s="64"/>
      <c r="P311" s="199">
        <f>O311*H311</f>
        <v>0</v>
      </c>
      <c r="Q311" s="199">
        <v>1.02393</v>
      </c>
      <c r="R311" s="199">
        <f>Q311*H311</f>
        <v>33.892083</v>
      </c>
      <c r="S311" s="199">
        <v>0</v>
      </c>
      <c r="T311" s="200">
        <f>S311*H311</f>
        <v>0</v>
      </c>
      <c r="AR311" s="201" t="s">
        <v>153</v>
      </c>
      <c r="AT311" s="201" t="s">
        <v>148</v>
      </c>
      <c r="AU311" s="201" t="s">
        <v>154</v>
      </c>
      <c r="AY311" s="15" t="s">
        <v>145</v>
      </c>
      <c r="BE311" s="202">
        <f>IF(N311="základná",J311,0)</f>
        <v>0</v>
      </c>
      <c r="BF311" s="202">
        <f>IF(N311="znížená",J311,0)</f>
        <v>0</v>
      </c>
      <c r="BG311" s="202">
        <f>IF(N311="zákl. prenesená",J311,0)</f>
        <v>0</v>
      </c>
      <c r="BH311" s="202">
        <f>IF(N311="zníž. prenesená",J311,0)</f>
        <v>0</v>
      </c>
      <c r="BI311" s="202">
        <f>IF(N311="nulová",J311,0)</f>
        <v>0</v>
      </c>
      <c r="BJ311" s="15" t="s">
        <v>154</v>
      </c>
      <c r="BK311" s="202">
        <f>ROUND(I311*H311,2)</f>
        <v>0</v>
      </c>
      <c r="BL311" s="15" t="s">
        <v>153</v>
      </c>
      <c r="BM311" s="201" t="s">
        <v>509</v>
      </c>
    </row>
    <row r="312" spans="2:65" s="12" customFormat="1">
      <c r="B312" s="203"/>
      <c r="C312" s="204"/>
      <c r="D312" s="205" t="s">
        <v>156</v>
      </c>
      <c r="E312" s="206" t="s">
        <v>1</v>
      </c>
      <c r="F312" s="207" t="s">
        <v>510</v>
      </c>
      <c r="G312" s="204"/>
      <c r="H312" s="208">
        <v>7</v>
      </c>
      <c r="I312" s="209"/>
      <c r="J312" s="204"/>
      <c r="K312" s="204"/>
      <c r="L312" s="210"/>
      <c r="M312" s="211"/>
      <c r="N312" s="212"/>
      <c r="O312" s="212"/>
      <c r="P312" s="212"/>
      <c r="Q312" s="212"/>
      <c r="R312" s="212"/>
      <c r="S312" s="212"/>
      <c r="T312" s="213"/>
      <c r="AT312" s="214" t="s">
        <v>156</v>
      </c>
      <c r="AU312" s="214" t="s">
        <v>154</v>
      </c>
      <c r="AV312" s="12" t="s">
        <v>154</v>
      </c>
      <c r="AW312" s="12" t="s">
        <v>31</v>
      </c>
      <c r="AX312" s="12" t="s">
        <v>75</v>
      </c>
      <c r="AY312" s="214" t="s">
        <v>145</v>
      </c>
    </row>
    <row r="313" spans="2:65" s="12" customFormat="1">
      <c r="B313" s="203"/>
      <c r="C313" s="204"/>
      <c r="D313" s="205" t="s">
        <v>156</v>
      </c>
      <c r="E313" s="206" t="s">
        <v>1</v>
      </c>
      <c r="F313" s="207" t="s">
        <v>511</v>
      </c>
      <c r="G313" s="204"/>
      <c r="H313" s="208">
        <v>1.1000000000000001</v>
      </c>
      <c r="I313" s="209"/>
      <c r="J313" s="204"/>
      <c r="K313" s="204"/>
      <c r="L313" s="210"/>
      <c r="M313" s="211"/>
      <c r="N313" s="212"/>
      <c r="O313" s="212"/>
      <c r="P313" s="212"/>
      <c r="Q313" s="212"/>
      <c r="R313" s="212"/>
      <c r="S313" s="212"/>
      <c r="T313" s="213"/>
      <c r="AT313" s="214" t="s">
        <v>156</v>
      </c>
      <c r="AU313" s="214" t="s">
        <v>154</v>
      </c>
      <c r="AV313" s="12" t="s">
        <v>154</v>
      </c>
      <c r="AW313" s="12" t="s">
        <v>31</v>
      </c>
      <c r="AX313" s="12" t="s">
        <v>75</v>
      </c>
      <c r="AY313" s="214" t="s">
        <v>145</v>
      </c>
    </row>
    <row r="314" spans="2:65" s="12" customFormat="1">
      <c r="B314" s="203"/>
      <c r="C314" s="204"/>
      <c r="D314" s="205" t="s">
        <v>156</v>
      </c>
      <c r="E314" s="206" t="s">
        <v>1</v>
      </c>
      <c r="F314" s="207" t="s">
        <v>512</v>
      </c>
      <c r="G314" s="204"/>
      <c r="H314" s="208">
        <v>25</v>
      </c>
      <c r="I314" s="209"/>
      <c r="J314" s="204"/>
      <c r="K314" s="204"/>
      <c r="L314" s="210"/>
      <c r="M314" s="211"/>
      <c r="N314" s="212"/>
      <c r="O314" s="212"/>
      <c r="P314" s="212"/>
      <c r="Q314" s="212"/>
      <c r="R314" s="212"/>
      <c r="S314" s="212"/>
      <c r="T314" s="213"/>
      <c r="AT314" s="214" t="s">
        <v>156</v>
      </c>
      <c r="AU314" s="214" t="s">
        <v>154</v>
      </c>
      <c r="AV314" s="12" t="s">
        <v>154</v>
      </c>
      <c r="AW314" s="12" t="s">
        <v>31</v>
      </c>
      <c r="AX314" s="12" t="s">
        <v>75</v>
      </c>
      <c r="AY314" s="214" t="s">
        <v>145</v>
      </c>
    </row>
    <row r="315" spans="2:65" s="13" customFormat="1">
      <c r="B315" s="215"/>
      <c r="C315" s="216"/>
      <c r="D315" s="205" t="s">
        <v>156</v>
      </c>
      <c r="E315" s="217" t="s">
        <v>1</v>
      </c>
      <c r="F315" s="218" t="s">
        <v>197</v>
      </c>
      <c r="G315" s="216"/>
      <c r="H315" s="219">
        <v>33.1</v>
      </c>
      <c r="I315" s="220"/>
      <c r="J315" s="216"/>
      <c r="K315" s="216"/>
      <c r="L315" s="221"/>
      <c r="M315" s="222"/>
      <c r="N315" s="223"/>
      <c r="O315" s="223"/>
      <c r="P315" s="223"/>
      <c r="Q315" s="223"/>
      <c r="R315" s="223"/>
      <c r="S315" s="223"/>
      <c r="T315" s="224"/>
      <c r="AT315" s="225" t="s">
        <v>156</v>
      </c>
      <c r="AU315" s="225" t="s">
        <v>154</v>
      </c>
      <c r="AV315" s="13" t="s">
        <v>153</v>
      </c>
      <c r="AW315" s="13" t="s">
        <v>31</v>
      </c>
      <c r="AX315" s="13" t="s">
        <v>83</v>
      </c>
      <c r="AY315" s="225" t="s">
        <v>145</v>
      </c>
    </row>
    <row r="316" spans="2:65" s="11" customFormat="1" ht="22.9" customHeight="1">
      <c r="B316" s="174"/>
      <c r="C316" s="175"/>
      <c r="D316" s="176" t="s">
        <v>74</v>
      </c>
      <c r="E316" s="188" t="s">
        <v>513</v>
      </c>
      <c r="F316" s="188" t="s">
        <v>514</v>
      </c>
      <c r="G316" s="175"/>
      <c r="H316" s="175"/>
      <c r="I316" s="178"/>
      <c r="J316" s="189">
        <f>BK316</f>
        <v>0</v>
      </c>
      <c r="K316" s="175"/>
      <c r="L316" s="180"/>
      <c r="M316" s="181"/>
      <c r="N316" s="182"/>
      <c r="O316" s="182"/>
      <c r="P316" s="183">
        <f>SUM(P317:P319)</f>
        <v>0</v>
      </c>
      <c r="Q316" s="182"/>
      <c r="R316" s="183">
        <f>SUM(R317:R319)</f>
        <v>40.117440000000002</v>
      </c>
      <c r="S316" s="182"/>
      <c r="T316" s="184">
        <f>SUM(T317:T319)</f>
        <v>0</v>
      </c>
      <c r="AR316" s="185" t="s">
        <v>83</v>
      </c>
      <c r="AT316" s="186" t="s">
        <v>74</v>
      </c>
      <c r="AU316" s="186" t="s">
        <v>83</v>
      </c>
      <c r="AY316" s="185" t="s">
        <v>145</v>
      </c>
      <c r="BK316" s="187">
        <f>SUM(BK317:BK319)</f>
        <v>0</v>
      </c>
    </row>
    <row r="317" spans="2:65" s="1" customFormat="1" ht="24" customHeight="1">
      <c r="B317" s="32"/>
      <c r="C317" s="190" t="s">
        <v>515</v>
      </c>
      <c r="D317" s="190" t="s">
        <v>148</v>
      </c>
      <c r="E317" s="191" t="s">
        <v>516</v>
      </c>
      <c r="F317" s="192" t="s">
        <v>517</v>
      </c>
      <c r="G317" s="193" t="s">
        <v>193</v>
      </c>
      <c r="H317" s="194">
        <v>352</v>
      </c>
      <c r="I317" s="195"/>
      <c r="J317" s="196">
        <f>ROUND(I317*H317,2)</f>
        <v>0</v>
      </c>
      <c r="K317" s="192" t="s">
        <v>152</v>
      </c>
      <c r="L317" s="36"/>
      <c r="M317" s="197" t="s">
        <v>1</v>
      </c>
      <c r="N317" s="198" t="s">
        <v>41</v>
      </c>
      <c r="O317" s="64"/>
      <c r="P317" s="199">
        <f>O317*H317</f>
        <v>0</v>
      </c>
      <c r="Q317" s="199">
        <v>8.0000000000000004E-4</v>
      </c>
      <c r="R317" s="199">
        <f>Q317*H317</f>
        <v>0.28160000000000002</v>
      </c>
      <c r="S317" s="199">
        <v>0</v>
      </c>
      <c r="T317" s="200">
        <f>S317*H317</f>
        <v>0</v>
      </c>
      <c r="AR317" s="201" t="s">
        <v>153</v>
      </c>
      <c r="AT317" s="201" t="s">
        <v>148</v>
      </c>
      <c r="AU317" s="201" t="s">
        <v>154</v>
      </c>
      <c r="AY317" s="15" t="s">
        <v>145</v>
      </c>
      <c r="BE317" s="202">
        <f>IF(N317="základná",J317,0)</f>
        <v>0</v>
      </c>
      <c r="BF317" s="202">
        <f>IF(N317="znížená",J317,0)</f>
        <v>0</v>
      </c>
      <c r="BG317" s="202">
        <f>IF(N317="zákl. prenesená",J317,0)</f>
        <v>0</v>
      </c>
      <c r="BH317" s="202">
        <f>IF(N317="zníž. prenesená",J317,0)</f>
        <v>0</v>
      </c>
      <c r="BI317" s="202">
        <f>IF(N317="nulová",J317,0)</f>
        <v>0</v>
      </c>
      <c r="BJ317" s="15" t="s">
        <v>154</v>
      </c>
      <c r="BK317" s="202">
        <f>ROUND(I317*H317,2)</f>
        <v>0</v>
      </c>
      <c r="BL317" s="15" t="s">
        <v>153</v>
      </c>
      <c r="BM317" s="201" t="s">
        <v>518</v>
      </c>
    </row>
    <row r="318" spans="2:65" s="1" customFormat="1" ht="24" customHeight="1">
      <c r="B318" s="32"/>
      <c r="C318" s="190" t="s">
        <v>519</v>
      </c>
      <c r="D318" s="190" t="s">
        <v>148</v>
      </c>
      <c r="E318" s="191" t="s">
        <v>520</v>
      </c>
      <c r="F318" s="192" t="s">
        <v>521</v>
      </c>
      <c r="G318" s="193" t="s">
        <v>193</v>
      </c>
      <c r="H318" s="194">
        <v>176</v>
      </c>
      <c r="I318" s="195"/>
      <c r="J318" s="196">
        <f>ROUND(I318*H318,2)</f>
        <v>0</v>
      </c>
      <c r="K318" s="192" t="s">
        <v>152</v>
      </c>
      <c r="L318" s="36"/>
      <c r="M318" s="197" t="s">
        <v>1</v>
      </c>
      <c r="N318" s="198" t="s">
        <v>41</v>
      </c>
      <c r="O318" s="64"/>
      <c r="P318" s="199">
        <f>O318*H318</f>
        <v>0</v>
      </c>
      <c r="Q318" s="199">
        <v>9.6680000000000002E-2</v>
      </c>
      <c r="R318" s="199">
        <f>Q318*H318</f>
        <v>17.01568</v>
      </c>
      <c r="S318" s="199">
        <v>0</v>
      </c>
      <c r="T318" s="200">
        <f>S318*H318</f>
        <v>0</v>
      </c>
      <c r="AR318" s="201" t="s">
        <v>153</v>
      </c>
      <c r="AT318" s="201" t="s">
        <v>148</v>
      </c>
      <c r="AU318" s="201" t="s">
        <v>154</v>
      </c>
      <c r="AY318" s="15" t="s">
        <v>145</v>
      </c>
      <c r="BE318" s="202">
        <f>IF(N318="základná",J318,0)</f>
        <v>0</v>
      </c>
      <c r="BF318" s="202">
        <f>IF(N318="znížená",J318,0)</f>
        <v>0</v>
      </c>
      <c r="BG318" s="202">
        <f>IF(N318="zákl. prenesená",J318,0)</f>
        <v>0</v>
      </c>
      <c r="BH318" s="202">
        <f>IF(N318="zníž. prenesená",J318,0)</f>
        <v>0</v>
      </c>
      <c r="BI318" s="202">
        <f>IF(N318="nulová",J318,0)</f>
        <v>0</v>
      </c>
      <c r="BJ318" s="15" t="s">
        <v>154</v>
      </c>
      <c r="BK318" s="202">
        <f>ROUND(I318*H318,2)</f>
        <v>0</v>
      </c>
      <c r="BL318" s="15" t="s">
        <v>153</v>
      </c>
      <c r="BM318" s="201" t="s">
        <v>522</v>
      </c>
    </row>
    <row r="319" spans="2:65" s="1" customFormat="1" ht="24" customHeight="1">
      <c r="B319" s="32"/>
      <c r="C319" s="190" t="s">
        <v>523</v>
      </c>
      <c r="D319" s="190" t="s">
        <v>148</v>
      </c>
      <c r="E319" s="191" t="s">
        <v>524</v>
      </c>
      <c r="F319" s="192" t="s">
        <v>525</v>
      </c>
      <c r="G319" s="193" t="s">
        <v>193</v>
      </c>
      <c r="H319" s="194">
        <v>176</v>
      </c>
      <c r="I319" s="195"/>
      <c r="J319" s="196">
        <f>ROUND(I319*H319,2)</f>
        <v>0</v>
      </c>
      <c r="K319" s="192" t="s">
        <v>1</v>
      </c>
      <c r="L319" s="36"/>
      <c r="M319" s="197" t="s">
        <v>1</v>
      </c>
      <c r="N319" s="198" t="s">
        <v>41</v>
      </c>
      <c r="O319" s="64"/>
      <c r="P319" s="199">
        <f>O319*H319</f>
        <v>0</v>
      </c>
      <c r="Q319" s="199">
        <v>0.12966</v>
      </c>
      <c r="R319" s="199">
        <f>Q319*H319</f>
        <v>22.820160000000001</v>
      </c>
      <c r="S319" s="199">
        <v>0</v>
      </c>
      <c r="T319" s="200">
        <f>S319*H319</f>
        <v>0</v>
      </c>
      <c r="AR319" s="201" t="s">
        <v>153</v>
      </c>
      <c r="AT319" s="201" t="s">
        <v>148</v>
      </c>
      <c r="AU319" s="201" t="s">
        <v>154</v>
      </c>
      <c r="AY319" s="15" t="s">
        <v>145</v>
      </c>
      <c r="BE319" s="202">
        <f>IF(N319="základná",J319,0)</f>
        <v>0</v>
      </c>
      <c r="BF319" s="202">
        <f>IF(N319="znížená",J319,0)</f>
        <v>0</v>
      </c>
      <c r="BG319" s="202">
        <f>IF(N319="zákl. prenesená",J319,0)</f>
        <v>0</v>
      </c>
      <c r="BH319" s="202">
        <f>IF(N319="zníž. prenesená",J319,0)</f>
        <v>0</v>
      </c>
      <c r="BI319" s="202">
        <f>IF(N319="nulová",J319,0)</f>
        <v>0</v>
      </c>
      <c r="BJ319" s="15" t="s">
        <v>154</v>
      </c>
      <c r="BK319" s="202">
        <f>ROUND(I319*H319,2)</f>
        <v>0</v>
      </c>
      <c r="BL319" s="15" t="s">
        <v>153</v>
      </c>
      <c r="BM319" s="201" t="s">
        <v>526</v>
      </c>
    </row>
    <row r="320" spans="2:65" s="11" customFormat="1" ht="22.9" customHeight="1">
      <c r="B320" s="174"/>
      <c r="C320" s="175"/>
      <c r="D320" s="176" t="s">
        <v>74</v>
      </c>
      <c r="E320" s="188" t="s">
        <v>527</v>
      </c>
      <c r="F320" s="188" t="s">
        <v>528</v>
      </c>
      <c r="G320" s="175"/>
      <c r="H320" s="175"/>
      <c r="I320" s="178"/>
      <c r="J320" s="189">
        <f>BK320</f>
        <v>0</v>
      </c>
      <c r="K320" s="175"/>
      <c r="L320" s="180"/>
      <c r="M320" s="181"/>
      <c r="N320" s="182"/>
      <c r="O320" s="182"/>
      <c r="P320" s="183">
        <f>SUM(P321:P348)</f>
        <v>0</v>
      </c>
      <c r="Q320" s="182"/>
      <c r="R320" s="183">
        <f>SUM(R321:R348)</f>
        <v>86.300623999999971</v>
      </c>
      <c r="S320" s="182"/>
      <c r="T320" s="184">
        <f>SUM(T321:T348)</f>
        <v>0</v>
      </c>
      <c r="AR320" s="185" t="s">
        <v>83</v>
      </c>
      <c r="AT320" s="186" t="s">
        <v>74</v>
      </c>
      <c r="AU320" s="186" t="s">
        <v>83</v>
      </c>
      <c r="AY320" s="185" t="s">
        <v>145</v>
      </c>
      <c r="BK320" s="187">
        <f>SUM(BK321:BK348)</f>
        <v>0</v>
      </c>
    </row>
    <row r="321" spans="2:65" s="1" customFormat="1" ht="24" customHeight="1">
      <c r="B321" s="32"/>
      <c r="C321" s="190" t="s">
        <v>529</v>
      </c>
      <c r="D321" s="190" t="s">
        <v>148</v>
      </c>
      <c r="E321" s="191" t="s">
        <v>530</v>
      </c>
      <c r="F321" s="192" t="s">
        <v>531</v>
      </c>
      <c r="G321" s="193" t="s">
        <v>193</v>
      </c>
      <c r="H321" s="194">
        <v>58</v>
      </c>
      <c r="I321" s="195"/>
      <c r="J321" s="196">
        <f>ROUND(I321*H321,2)</f>
        <v>0</v>
      </c>
      <c r="K321" s="192" t="s">
        <v>152</v>
      </c>
      <c r="L321" s="36"/>
      <c r="M321" s="197" t="s">
        <v>1</v>
      </c>
      <c r="N321" s="198" t="s">
        <v>41</v>
      </c>
      <c r="O321" s="64"/>
      <c r="P321" s="199">
        <f>O321*H321</f>
        <v>0</v>
      </c>
      <c r="Q321" s="199">
        <v>0.37080000000000002</v>
      </c>
      <c r="R321" s="199">
        <f>Q321*H321</f>
        <v>21.506399999999999</v>
      </c>
      <c r="S321" s="199">
        <v>0</v>
      </c>
      <c r="T321" s="200">
        <f>S321*H321</f>
        <v>0</v>
      </c>
      <c r="AR321" s="201" t="s">
        <v>153</v>
      </c>
      <c r="AT321" s="201" t="s">
        <v>148</v>
      </c>
      <c r="AU321" s="201" t="s">
        <v>154</v>
      </c>
      <c r="AY321" s="15" t="s">
        <v>145</v>
      </c>
      <c r="BE321" s="202">
        <f>IF(N321="základná",J321,0)</f>
        <v>0</v>
      </c>
      <c r="BF321" s="202">
        <f>IF(N321="znížená",J321,0)</f>
        <v>0</v>
      </c>
      <c r="BG321" s="202">
        <f>IF(N321="zákl. prenesená",J321,0)</f>
        <v>0</v>
      </c>
      <c r="BH321" s="202">
        <f>IF(N321="zníž. prenesená",J321,0)</f>
        <v>0</v>
      </c>
      <c r="BI321" s="202">
        <f>IF(N321="nulová",J321,0)</f>
        <v>0</v>
      </c>
      <c r="BJ321" s="15" t="s">
        <v>154</v>
      </c>
      <c r="BK321" s="202">
        <f>ROUND(I321*H321,2)</f>
        <v>0</v>
      </c>
      <c r="BL321" s="15" t="s">
        <v>153</v>
      </c>
      <c r="BM321" s="201" t="s">
        <v>532</v>
      </c>
    </row>
    <row r="322" spans="2:65" s="12" customFormat="1">
      <c r="B322" s="203"/>
      <c r="C322" s="204"/>
      <c r="D322" s="205" t="s">
        <v>156</v>
      </c>
      <c r="E322" s="206" t="s">
        <v>1</v>
      </c>
      <c r="F322" s="207" t="s">
        <v>533</v>
      </c>
      <c r="G322" s="204"/>
      <c r="H322" s="208">
        <v>44</v>
      </c>
      <c r="I322" s="209"/>
      <c r="J322" s="204"/>
      <c r="K322" s="204"/>
      <c r="L322" s="210"/>
      <c r="M322" s="211"/>
      <c r="N322" s="212"/>
      <c r="O322" s="212"/>
      <c r="P322" s="212"/>
      <c r="Q322" s="212"/>
      <c r="R322" s="212"/>
      <c r="S322" s="212"/>
      <c r="T322" s="213"/>
      <c r="AT322" s="214" t="s">
        <v>156</v>
      </c>
      <c r="AU322" s="214" t="s">
        <v>154</v>
      </c>
      <c r="AV322" s="12" t="s">
        <v>154</v>
      </c>
      <c r="AW322" s="12" t="s">
        <v>31</v>
      </c>
      <c r="AX322" s="12" t="s">
        <v>75</v>
      </c>
      <c r="AY322" s="214" t="s">
        <v>145</v>
      </c>
    </row>
    <row r="323" spans="2:65" s="12" customFormat="1">
      <c r="B323" s="203"/>
      <c r="C323" s="204"/>
      <c r="D323" s="205" t="s">
        <v>156</v>
      </c>
      <c r="E323" s="206" t="s">
        <v>1</v>
      </c>
      <c r="F323" s="207" t="s">
        <v>534</v>
      </c>
      <c r="G323" s="204"/>
      <c r="H323" s="208">
        <v>14</v>
      </c>
      <c r="I323" s="209"/>
      <c r="J323" s="204"/>
      <c r="K323" s="204"/>
      <c r="L323" s="210"/>
      <c r="M323" s="211"/>
      <c r="N323" s="212"/>
      <c r="O323" s="212"/>
      <c r="P323" s="212"/>
      <c r="Q323" s="212"/>
      <c r="R323" s="212"/>
      <c r="S323" s="212"/>
      <c r="T323" s="213"/>
      <c r="AT323" s="214" t="s">
        <v>156</v>
      </c>
      <c r="AU323" s="214" t="s">
        <v>154</v>
      </c>
      <c r="AV323" s="12" t="s">
        <v>154</v>
      </c>
      <c r="AW323" s="12" t="s">
        <v>31</v>
      </c>
      <c r="AX323" s="12" t="s">
        <v>75</v>
      </c>
      <c r="AY323" s="214" t="s">
        <v>145</v>
      </c>
    </row>
    <row r="324" spans="2:65" s="13" customFormat="1">
      <c r="B324" s="215"/>
      <c r="C324" s="216"/>
      <c r="D324" s="205" t="s">
        <v>156</v>
      </c>
      <c r="E324" s="217" t="s">
        <v>1</v>
      </c>
      <c r="F324" s="218" t="s">
        <v>197</v>
      </c>
      <c r="G324" s="216"/>
      <c r="H324" s="219">
        <v>58</v>
      </c>
      <c r="I324" s="220"/>
      <c r="J324" s="216"/>
      <c r="K324" s="216"/>
      <c r="L324" s="221"/>
      <c r="M324" s="222"/>
      <c r="N324" s="223"/>
      <c r="O324" s="223"/>
      <c r="P324" s="223"/>
      <c r="Q324" s="223"/>
      <c r="R324" s="223"/>
      <c r="S324" s="223"/>
      <c r="T324" s="224"/>
      <c r="AT324" s="225" t="s">
        <v>156</v>
      </c>
      <c r="AU324" s="225" t="s">
        <v>154</v>
      </c>
      <c r="AV324" s="13" t="s">
        <v>153</v>
      </c>
      <c r="AW324" s="13" t="s">
        <v>31</v>
      </c>
      <c r="AX324" s="13" t="s">
        <v>83</v>
      </c>
      <c r="AY324" s="225" t="s">
        <v>145</v>
      </c>
    </row>
    <row r="325" spans="2:65" s="1" customFormat="1" ht="24" customHeight="1">
      <c r="B325" s="32"/>
      <c r="C325" s="190" t="s">
        <v>535</v>
      </c>
      <c r="D325" s="190" t="s">
        <v>148</v>
      </c>
      <c r="E325" s="191" t="s">
        <v>536</v>
      </c>
      <c r="F325" s="192" t="s">
        <v>537</v>
      </c>
      <c r="G325" s="193" t="s">
        <v>193</v>
      </c>
      <c r="H325" s="194">
        <v>74.8</v>
      </c>
      <c r="I325" s="195"/>
      <c r="J325" s="196">
        <f>ROUND(I325*H325,2)</f>
        <v>0</v>
      </c>
      <c r="K325" s="192" t="s">
        <v>152</v>
      </c>
      <c r="L325" s="36"/>
      <c r="M325" s="197" t="s">
        <v>1</v>
      </c>
      <c r="N325" s="198" t="s">
        <v>41</v>
      </c>
      <c r="O325" s="64"/>
      <c r="P325" s="199">
        <f>O325*H325</f>
        <v>0</v>
      </c>
      <c r="Q325" s="199">
        <v>0.18462999999999999</v>
      </c>
      <c r="R325" s="199">
        <f>Q325*H325</f>
        <v>13.810323999999998</v>
      </c>
      <c r="S325" s="199">
        <v>0</v>
      </c>
      <c r="T325" s="200">
        <f>S325*H325</f>
        <v>0</v>
      </c>
      <c r="AR325" s="201" t="s">
        <v>153</v>
      </c>
      <c r="AT325" s="201" t="s">
        <v>148</v>
      </c>
      <c r="AU325" s="201" t="s">
        <v>154</v>
      </c>
      <c r="AY325" s="15" t="s">
        <v>145</v>
      </c>
      <c r="BE325" s="202">
        <f>IF(N325="základná",J325,0)</f>
        <v>0</v>
      </c>
      <c r="BF325" s="202">
        <f>IF(N325="znížená",J325,0)</f>
        <v>0</v>
      </c>
      <c r="BG325" s="202">
        <f>IF(N325="zákl. prenesená",J325,0)</f>
        <v>0</v>
      </c>
      <c r="BH325" s="202">
        <f>IF(N325="zníž. prenesená",J325,0)</f>
        <v>0</v>
      </c>
      <c r="BI325" s="202">
        <f>IF(N325="nulová",J325,0)</f>
        <v>0</v>
      </c>
      <c r="BJ325" s="15" t="s">
        <v>154</v>
      </c>
      <c r="BK325" s="202">
        <f>ROUND(I325*H325,2)</f>
        <v>0</v>
      </c>
      <c r="BL325" s="15" t="s">
        <v>153</v>
      </c>
      <c r="BM325" s="201" t="s">
        <v>538</v>
      </c>
    </row>
    <row r="326" spans="2:65" s="12" customFormat="1">
      <c r="B326" s="203"/>
      <c r="C326" s="204"/>
      <c r="D326" s="205" t="s">
        <v>156</v>
      </c>
      <c r="E326" s="206" t="s">
        <v>1</v>
      </c>
      <c r="F326" s="207" t="s">
        <v>539</v>
      </c>
      <c r="G326" s="204"/>
      <c r="H326" s="208">
        <v>60.8</v>
      </c>
      <c r="I326" s="209"/>
      <c r="J326" s="204"/>
      <c r="K326" s="204"/>
      <c r="L326" s="210"/>
      <c r="M326" s="211"/>
      <c r="N326" s="212"/>
      <c r="O326" s="212"/>
      <c r="P326" s="212"/>
      <c r="Q326" s="212"/>
      <c r="R326" s="212"/>
      <c r="S326" s="212"/>
      <c r="T326" s="213"/>
      <c r="AT326" s="214" t="s">
        <v>156</v>
      </c>
      <c r="AU326" s="214" t="s">
        <v>154</v>
      </c>
      <c r="AV326" s="12" t="s">
        <v>154</v>
      </c>
      <c r="AW326" s="12" t="s">
        <v>31</v>
      </c>
      <c r="AX326" s="12" t="s">
        <v>75</v>
      </c>
      <c r="AY326" s="214" t="s">
        <v>145</v>
      </c>
    </row>
    <row r="327" spans="2:65" s="12" customFormat="1">
      <c r="B327" s="203"/>
      <c r="C327" s="204"/>
      <c r="D327" s="205" t="s">
        <v>156</v>
      </c>
      <c r="E327" s="206" t="s">
        <v>1</v>
      </c>
      <c r="F327" s="207" t="s">
        <v>534</v>
      </c>
      <c r="G327" s="204"/>
      <c r="H327" s="208">
        <v>14</v>
      </c>
      <c r="I327" s="209"/>
      <c r="J327" s="204"/>
      <c r="K327" s="204"/>
      <c r="L327" s="210"/>
      <c r="M327" s="211"/>
      <c r="N327" s="212"/>
      <c r="O327" s="212"/>
      <c r="P327" s="212"/>
      <c r="Q327" s="212"/>
      <c r="R327" s="212"/>
      <c r="S327" s="212"/>
      <c r="T327" s="213"/>
      <c r="AT327" s="214" t="s">
        <v>156</v>
      </c>
      <c r="AU327" s="214" t="s">
        <v>154</v>
      </c>
      <c r="AV327" s="12" t="s">
        <v>154</v>
      </c>
      <c r="AW327" s="12" t="s">
        <v>31</v>
      </c>
      <c r="AX327" s="12" t="s">
        <v>75</v>
      </c>
      <c r="AY327" s="214" t="s">
        <v>145</v>
      </c>
    </row>
    <row r="328" spans="2:65" s="13" customFormat="1">
      <c r="B328" s="215"/>
      <c r="C328" s="216"/>
      <c r="D328" s="205" t="s">
        <v>156</v>
      </c>
      <c r="E328" s="217" t="s">
        <v>1</v>
      </c>
      <c r="F328" s="218" t="s">
        <v>197</v>
      </c>
      <c r="G328" s="216"/>
      <c r="H328" s="219">
        <v>74.8</v>
      </c>
      <c r="I328" s="220"/>
      <c r="J328" s="216"/>
      <c r="K328" s="216"/>
      <c r="L328" s="221"/>
      <c r="M328" s="222"/>
      <c r="N328" s="223"/>
      <c r="O328" s="223"/>
      <c r="P328" s="223"/>
      <c r="Q328" s="223"/>
      <c r="R328" s="223"/>
      <c r="S328" s="223"/>
      <c r="T328" s="224"/>
      <c r="AT328" s="225" t="s">
        <v>156</v>
      </c>
      <c r="AU328" s="225" t="s">
        <v>154</v>
      </c>
      <c r="AV328" s="13" t="s">
        <v>153</v>
      </c>
      <c r="AW328" s="13" t="s">
        <v>31</v>
      </c>
      <c r="AX328" s="13" t="s">
        <v>83</v>
      </c>
      <c r="AY328" s="225" t="s">
        <v>145</v>
      </c>
    </row>
    <row r="329" spans="2:65" s="1" customFormat="1" ht="36" customHeight="1">
      <c r="B329" s="32"/>
      <c r="C329" s="190" t="s">
        <v>540</v>
      </c>
      <c r="D329" s="190" t="s">
        <v>148</v>
      </c>
      <c r="E329" s="191" t="s">
        <v>541</v>
      </c>
      <c r="F329" s="192" t="s">
        <v>542</v>
      </c>
      <c r="G329" s="193" t="s">
        <v>193</v>
      </c>
      <c r="H329" s="194">
        <v>68</v>
      </c>
      <c r="I329" s="195"/>
      <c r="J329" s="196">
        <f>ROUND(I329*H329,2)</f>
        <v>0</v>
      </c>
      <c r="K329" s="192" t="s">
        <v>152</v>
      </c>
      <c r="L329" s="36"/>
      <c r="M329" s="197" t="s">
        <v>1</v>
      </c>
      <c r="N329" s="198" t="s">
        <v>41</v>
      </c>
      <c r="O329" s="64"/>
      <c r="P329" s="199">
        <f>O329*H329</f>
        <v>0</v>
      </c>
      <c r="Q329" s="199">
        <v>0.47117999999999999</v>
      </c>
      <c r="R329" s="199">
        <f>Q329*H329</f>
        <v>32.040239999999997</v>
      </c>
      <c r="S329" s="199">
        <v>0</v>
      </c>
      <c r="T329" s="200">
        <f>S329*H329</f>
        <v>0</v>
      </c>
      <c r="AR329" s="201" t="s">
        <v>153</v>
      </c>
      <c r="AT329" s="201" t="s">
        <v>148</v>
      </c>
      <c r="AU329" s="201" t="s">
        <v>154</v>
      </c>
      <c r="AY329" s="15" t="s">
        <v>145</v>
      </c>
      <c r="BE329" s="202">
        <f>IF(N329="základná",J329,0)</f>
        <v>0</v>
      </c>
      <c r="BF329" s="202">
        <f>IF(N329="znížená",J329,0)</f>
        <v>0</v>
      </c>
      <c r="BG329" s="202">
        <f>IF(N329="zákl. prenesená",J329,0)</f>
        <v>0</v>
      </c>
      <c r="BH329" s="202">
        <f>IF(N329="zníž. prenesená",J329,0)</f>
        <v>0</v>
      </c>
      <c r="BI329" s="202">
        <f>IF(N329="nulová",J329,0)</f>
        <v>0</v>
      </c>
      <c r="BJ329" s="15" t="s">
        <v>154</v>
      </c>
      <c r="BK329" s="202">
        <f>ROUND(I329*H329,2)</f>
        <v>0</v>
      </c>
      <c r="BL329" s="15" t="s">
        <v>153</v>
      </c>
      <c r="BM329" s="201" t="s">
        <v>543</v>
      </c>
    </row>
    <row r="330" spans="2:65" s="12" customFormat="1">
      <c r="B330" s="203"/>
      <c r="C330" s="204"/>
      <c r="D330" s="205" t="s">
        <v>156</v>
      </c>
      <c r="E330" s="206" t="s">
        <v>1</v>
      </c>
      <c r="F330" s="207" t="s">
        <v>544</v>
      </c>
      <c r="G330" s="204"/>
      <c r="H330" s="208">
        <v>54</v>
      </c>
      <c r="I330" s="209"/>
      <c r="J330" s="204"/>
      <c r="K330" s="204"/>
      <c r="L330" s="210"/>
      <c r="M330" s="211"/>
      <c r="N330" s="212"/>
      <c r="O330" s="212"/>
      <c r="P330" s="212"/>
      <c r="Q330" s="212"/>
      <c r="R330" s="212"/>
      <c r="S330" s="212"/>
      <c r="T330" s="213"/>
      <c r="AT330" s="214" t="s">
        <v>156</v>
      </c>
      <c r="AU330" s="214" t="s">
        <v>154</v>
      </c>
      <c r="AV330" s="12" t="s">
        <v>154</v>
      </c>
      <c r="AW330" s="12" t="s">
        <v>31</v>
      </c>
      <c r="AX330" s="12" t="s">
        <v>75</v>
      </c>
      <c r="AY330" s="214" t="s">
        <v>145</v>
      </c>
    </row>
    <row r="331" spans="2:65" s="12" customFormat="1">
      <c r="B331" s="203"/>
      <c r="C331" s="204"/>
      <c r="D331" s="205" t="s">
        <v>156</v>
      </c>
      <c r="E331" s="206" t="s">
        <v>1</v>
      </c>
      <c r="F331" s="207" t="s">
        <v>534</v>
      </c>
      <c r="G331" s="204"/>
      <c r="H331" s="208">
        <v>14</v>
      </c>
      <c r="I331" s="209"/>
      <c r="J331" s="204"/>
      <c r="K331" s="204"/>
      <c r="L331" s="210"/>
      <c r="M331" s="211"/>
      <c r="N331" s="212"/>
      <c r="O331" s="212"/>
      <c r="P331" s="212"/>
      <c r="Q331" s="212"/>
      <c r="R331" s="212"/>
      <c r="S331" s="212"/>
      <c r="T331" s="213"/>
      <c r="AT331" s="214" t="s">
        <v>156</v>
      </c>
      <c r="AU331" s="214" t="s">
        <v>154</v>
      </c>
      <c r="AV331" s="12" t="s">
        <v>154</v>
      </c>
      <c r="AW331" s="12" t="s">
        <v>31</v>
      </c>
      <c r="AX331" s="12" t="s">
        <v>75</v>
      </c>
      <c r="AY331" s="214" t="s">
        <v>145</v>
      </c>
    </row>
    <row r="332" spans="2:65" s="13" customFormat="1">
      <c r="B332" s="215"/>
      <c r="C332" s="216"/>
      <c r="D332" s="205" t="s">
        <v>156</v>
      </c>
      <c r="E332" s="217" t="s">
        <v>1</v>
      </c>
      <c r="F332" s="218" t="s">
        <v>197</v>
      </c>
      <c r="G332" s="216"/>
      <c r="H332" s="219">
        <v>68</v>
      </c>
      <c r="I332" s="220"/>
      <c r="J332" s="216"/>
      <c r="K332" s="216"/>
      <c r="L332" s="221"/>
      <c r="M332" s="222"/>
      <c r="N332" s="223"/>
      <c r="O332" s="223"/>
      <c r="P332" s="223"/>
      <c r="Q332" s="223"/>
      <c r="R332" s="223"/>
      <c r="S332" s="223"/>
      <c r="T332" s="224"/>
      <c r="AT332" s="225" t="s">
        <v>156</v>
      </c>
      <c r="AU332" s="225" t="s">
        <v>154</v>
      </c>
      <c r="AV332" s="13" t="s">
        <v>153</v>
      </c>
      <c r="AW332" s="13" t="s">
        <v>31</v>
      </c>
      <c r="AX332" s="13" t="s">
        <v>83</v>
      </c>
      <c r="AY332" s="225" t="s">
        <v>145</v>
      </c>
    </row>
    <row r="333" spans="2:65" s="1" customFormat="1" ht="24" customHeight="1">
      <c r="B333" s="32"/>
      <c r="C333" s="190" t="s">
        <v>545</v>
      </c>
      <c r="D333" s="190" t="s">
        <v>148</v>
      </c>
      <c r="E333" s="191" t="s">
        <v>546</v>
      </c>
      <c r="F333" s="192" t="s">
        <v>547</v>
      </c>
      <c r="G333" s="193" t="s">
        <v>193</v>
      </c>
      <c r="H333" s="194">
        <v>74.8</v>
      </c>
      <c r="I333" s="195"/>
      <c r="J333" s="196">
        <f>ROUND(I333*H333,2)</f>
        <v>0</v>
      </c>
      <c r="K333" s="192" t="s">
        <v>152</v>
      </c>
      <c r="L333" s="36"/>
      <c r="M333" s="197" t="s">
        <v>1</v>
      </c>
      <c r="N333" s="198" t="s">
        <v>41</v>
      </c>
      <c r="O333" s="64"/>
      <c r="P333" s="199">
        <f>O333*H333</f>
        <v>0</v>
      </c>
      <c r="Q333" s="199">
        <v>6.0099999999999997E-3</v>
      </c>
      <c r="R333" s="199">
        <f>Q333*H333</f>
        <v>0.44954799999999995</v>
      </c>
      <c r="S333" s="199">
        <v>0</v>
      </c>
      <c r="T333" s="200">
        <f>S333*H333</f>
        <v>0</v>
      </c>
      <c r="AR333" s="201" t="s">
        <v>153</v>
      </c>
      <c r="AT333" s="201" t="s">
        <v>148</v>
      </c>
      <c r="AU333" s="201" t="s">
        <v>154</v>
      </c>
      <c r="AY333" s="15" t="s">
        <v>145</v>
      </c>
      <c r="BE333" s="202">
        <f>IF(N333="základná",J333,0)</f>
        <v>0</v>
      </c>
      <c r="BF333" s="202">
        <f>IF(N333="znížená",J333,0)</f>
        <v>0</v>
      </c>
      <c r="BG333" s="202">
        <f>IF(N333="zákl. prenesená",J333,0)</f>
        <v>0</v>
      </c>
      <c r="BH333" s="202">
        <f>IF(N333="zníž. prenesená",J333,0)</f>
        <v>0</v>
      </c>
      <c r="BI333" s="202">
        <f>IF(N333="nulová",J333,0)</f>
        <v>0</v>
      </c>
      <c r="BJ333" s="15" t="s">
        <v>154</v>
      </c>
      <c r="BK333" s="202">
        <f>ROUND(I333*H333,2)</f>
        <v>0</v>
      </c>
      <c r="BL333" s="15" t="s">
        <v>153</v>
      </c>
      <c r="BM333" s="201" t="s">
        <v>548</v>
      </c>
    </row>
    <row r="334" spans="2:65" s="12" customFormat="1">
      <c r="B334" s="203"/>
      <c r="C334" s="204"/>
      <c r="D334" s="205" t="s">
        <v>156</v>
      </c>
      <c r="E334" s="206" t="s">
        <v>1</v>
      </c>
      <c r="F334" s="207" t="s">
        <v>539</v>
      </c>
      <c r="G334" s="204"/>
      <c r="H334" s="208">
        <v>60.8</v>
      </c>
      <c r="I334" s="209"/>
      <c r="J334" s="204"/>
      <c r="K334" s="204"/>
      <c r="L334" s="210"/>
      <c r="M334" s="211"/>
      <c r="N334" s="212"/>
      <c r="O334" s="212"/>
      <c r="P334" s="212"/>
      <c r="Q334" s="212"/>
      <c r="R334" s="212"/>
      <c r="S334" s="212"/>
      <c r="T334" s="213"/>
      <c r="AT334" s="214" t="s">
        <v>156</v>
      </c>
      <c r="AU334" s="214" t="s">
        <v>154</v>
      </c>
      <c r="AV334" s="12" t="s">
        <v>154</v>
      </c>
      <c r="AW334" s="12" t="s">
        <v>31</v>
      </c>
      <c r="AX334" s="12" t="s">
        <v>75</v>
      </c>
      <c r="AY334" s="214" t="s">
        <v>145</v>
      </c>
    </row>
    <row r="335" spans="2:65" s="12" customFormat="1">
      <c r="B335" s="203"/>
      <c r="C335" s="204"/>
      <c r="D335" s="205" t="s">
        <v>156</v>
      </c>
      <c r="E335" s="206" t="s">
        <v>1</v>
      </c>
      <c r="F335" s="207" t="s">
        <v>534</v>
      </c>
      <c r="G335" s="204"/>
      <c r="H335" s="208">
        <v>14</v>
      </c>
      <c r="I335" s="209"/>
      <c r="J335" s="204"/>
      <c r="K335" s="204"/>
      <c r="L335" s="210"/>
      <c r="M335" s="211"/>
      <c r="N335" s="212"/>
      <c r="O335" s="212"/>
      <c r="P335" s="212"/>
      <c r="Q335" s="212"/>
      <c r="R335" s="212"/>
      <c r="S335" s="212"/>
      <c r="T335" s="213"/>
      <c r="AT335" s="214" t="s">
        <v>156</v>
      </c>
      <c r="AU335" s="214" t="s">
        <v>154</v>
      </c>
      <c r="AV335" s="12" t="s">
        <v>154</v>
      </c>
      <c r="AW335" s="12" t="s">
        <v>31</v>
      </c>
      <c r="AX335" s="12" t="s">
        <v>75</v>
      </c>
      <c r="AY335" s="214" t="s">
        <v>145</v>
      </c>
    </row>
    <row r="336" spans="2:65" s="13" customFormat="1">
      <c r="B336" s="215"/>
      <c r="C336" s="216"/>
      <c r="D336" s="205" t="s">
        <v>156</v>
      </c>
      <c r="E336" s="217" t="s">
        <v>1</v>
      </c>
      <c r="F336" s="218" t="s">
        <v>197</v>
      </c>
      <c r="G336" s="216"/>
      <c r="H336" s="219">
        <v>74.8</v>
      </c>
      <c r="I336" s="220"/>
      <c r="J336" s="216"/>
      <c r="K336" s="216"/>
      <c r="L336" s="221"/>
      <c r="M336" s="222"/>
      <c r="N336" s="223"/>
      <c r="O336" s="223"/>
      <c r="P336" s="223"/>
      <c r="Q336" s="223"/>
      <c r="R336" s="223"/>
      <c r="S336" s="223"/>
      <c r="T336" s="224"/>
      <c r="AT336" s="225" t="s">
        <v>156</v>
      </c>
      <c r="AU336" s="225" t="s">
        <v>154</v>
      </c>
      <c r="AV336" s="13" t="s">
        <v>153</v>
      </c>
      <c r="AW336" s="13" t="s">
        <v>31</v>
      </c>
      <c r="AX336" s="13" t="s">
        <v>83</v>
      </c>
      <c r="AY336" s="225" t="s">
        <v>145</v>
      </c>
    </row>
    <row r="337" spans="2:65" s="1" customFormat="1" ht="24" customHeight="1">
      <c r="B337" s="32"/>
      <c r="C337" s="190" t="s">
        <v>549</v>
      </c>
      <c r="D337" s="190" t="s">
        <v>148</v>
      </c>
      <c r="E337" s="191" t="s">
        <v>550</v>
      </c>
      <c r="F337" s="192" t="s">
        <v>551</v>
      </c>
      <c r="G337" s="193" t="s">
        <v>193</v>
      </c>
      <c r="H337" s="194">
        <v>162.4</v>
      </c>
      <c r="I337" s="195"/>
      <c r="J337" s="196">
        <f>ROUND(I337*H337,2)</f>
        <v>0</v>
      </c>
      <c r="K337" s="192" t="s">
        <v>152</v>
      </c>
      <c r="L337" s="36"/>
      <c r="M337" s="197" t="s">
        <v>1</v>
      </c>
      <c r="N337" s="198" t="s">
        <v>41</v>
      </c>
      <c r="O337" s="64"/>
      <c r="P337" s="199">
        <f>O337*H337</f>
        <v>0</v>
      </c>
      <c r="Q337" s="199">
        <v>7.1000000000000002E-4</v>
      </c>
      <c r="R337" s="199">
        <f>Q337*H337</f>
        <v>0.115304</v>
      </c>
      <c r="S337" s="199">
        <v>0</v>
      </c>
      <c r="T337" s="200">
        <f>S337*H337</f>
        <v>0</v>
      </c>
      <c r="AR337" s="201" t="s">
        <v>153</v>
      </c>
      <c r="AT337" s="201" t="s">
        <v>148</v>
      </c>
      <c r="AU337" s="201" t="s">
        <v>154</v>
      </c>
      <c r="AY337" s="15" t="s">
        <v>145</v>
      </c>
      <c r="BE337" s="202">
        <f>IF(N337="základná",J337,0)</f>
        <v>0</v>
      </c>
      <c r="BF337" s="202">
        <f>IF(N337="znížená",J337,0)</f>
        <v>0</v>
      </c>
      <c r="BG337" s="202">
        <f>IF(N337="zákl. prenesená",J337,0)</f>
        <v>0</v>
      </c>
      <c r="BH337" s="202">
        <f>IF(N337="zníž. prenesená",J337,0)</f>
        <v>0</v>
      </c>
      <c r="BI337" s="202">
        <f>IF(N337="nulová",J337,0)</f>
        <v>0</v>
      </c>
      <c r="BJ337" s="15" t="s">
        <v>154</v>
      </c>
      <c r="BK337" s="202">
        <f>ROUND(I337*H337,2)</f>
        <v>0</v>
      </c>
      <c r="BL337" s="15" t="s">
        <v>153</v>
      </c>
      <c r="BM337" s="201" t="s">
        <v>552</v>
      </c>
    </row>
    <row r="338" spans="2:65" s="12" customFormat="1">
      <c r="B338" s="203"/>
      <c r="C338" s="204"/>
      <c r="D338" s="205" t="s">
        <v>156</v>
      </c>
      <c r="E338" s="206" t="s">
        <v>1</v>
      </c>
      <c r="F338" s="207" t="s">
        <v>553</v>
      </c>
      <c r="G338" s="204"/>
      <c r="H338" s="208">
        <v>134.4</v>
      </c>
      <c r="I338" s="209"/>
      <c r="J338" s="204"/>
      <c r="K338" s="204"/>
      <c r="L338" s="210"/>
      <c r="M338" s="211"/>
      <c r="N338" s="212"/>
      <c r="O338" s="212"/>
      <c r="P338" s="212"/>
      <c r="Q338" s="212"/>
      <c r="R338" s="212"/>
      <c r="S338" s="212"/>
      <c r="T338" s="213"/>
      <c r="AT338" s="214" t="s">
        <v>156</v>
      </c>
      <c r="AU338" s="214" t="s">
        <v>154</v>
      </c>
      <c r="AV338" s="12" t="s">
        <v>154</v>
      </c>
      <c r="AW338" s="12" t="s">
        <v>31</v>
      </c>
      <c r="AX338" s="12" t="s">
        <v>75</v>
      </c>
      <c r="AY338" s="214" t="s">
        <v>145</v>
      </c>
    </row>
    <row r="339" spans="2:65" s="12" customFormat="1">
      <c r="B339" s="203"/>
      <c r="C339" s="204"/>
      <c r="D339" s="205" t="s">
        <v>156</v>
      </c>
      <c r="E339" s="206" t="s">
        <v>1</v>
      </c>
      <c r="F339" s="207" t="s">
        <v>554</v>
      </c>
      <c r="G339" s="204"/>
      <c r="H339" s="208">
        <v>28</v>
      </c>
      <c r="I339" s="209"/>
      <c r="J339" s="204"/>
      <c r="K339" s="204"/>
      <c r="L339" s="210"/>
      <c r="M339" s="211"/>
      <c r="N339" s="212"/>
      <c r="O339" s="212"/>
      <c r="P339" s="212"/>
      <c r="Q339" s="212"/>
      <c r="R339" s="212"/>
      <c r="S339" s="212"/>
      <c r="T339" s="213"/>
      <c r="AT339" s="214" t="s">
        <v>156</v>
      </c>
      <c r="AU339" s="214" t="s">
        <v>154</v>
      </c>
      <c r="AV339" s="12" t="s">
        <v>154</v>
      </c>
      <c r="AW339" s="12" t="s">
        <v>31</v>
      </c>
      <c r="AX339" s="12" t="s">
        <v>75</v>
      </c>
      <c r="AY339" s="214" t="s">
        <v>145</v>
      </c>
    </row>
    <row r="340" spans="2:65" s="13" customFormat="1">
      <c r="B340" s="215"/>
      <c r="C340" s="216"/>
      <c r="D340" s="205" t="s">
        <v>156</v>
      </c>
      <c r="E340" s="217" t="s">
        <v>1</v>
      </c>
      <c r="F340" s="218" t="s">
        <v>197</v>
      </c>
      <c r="G340" s="216"/>
      <c r="H340" s="219">
        <v>162.4</v>
      </c>
      <c r="I340" s="220"/>
      <c r="J340" s="216"/>
      <c r="K340" s="216"/>
      <c r="L340" s="221"/>
      <c r="M340" s="222"/>
      <c r="N340" s="223"/>
      <c r="O340" s="223"/>
      <c r="P340" s="223"/>
      <c r="Q340" s="223"/>
      <c r="R340" s="223"/>
      <c r="S340" s="223"/>
      <c r="T340" s="224"/>
      <c r="AT340" s="225" t="s">
        <v>156</v>
      </c>
      <c r="AU340" s="225" t="s">
        <v>154</v>
      </c>
      <c r="AV340" s="13" t="s">
        <v>153</v>
      </c>
      <c r="AW340" s="13" t="s">
        <v>31</v>
      </c>
      <c r="AX340" s="13" t="s">
        <v>83</v>
      </c>
      <c r="AY340" s="225" t="s">
        <v>145</v>
      </c>
    </row>
    <row r="341" spans="2:65" s="1" customFormat="1" ht="24" customHeight="1">
      <c r="B341" s="32"/>
      <c r="C341" s="190" t="s">
        <v>555</v>
      </c>
      <c r="D341" s="190" t="s">
        <v>148</v>
      </c>
      <c r="E341" s="191" t="s">
        <v>556</v>
      </c>
      <c r="F341" s="192" t="s">
        <v>521</v>
      </c>
      <c r="G341" s="193" t="s">
        <v>193</v>
      </c>
      <c r="H341" s="194">
        <v>81.2</v>
      </c>
      <c r="I341" s="195"/>
      <c r="J341" s="196">
        <f>ROUND(I341*H341,2)</f>
        <v>0</v>
      </c>
      <c r="K341" s="192" t="s">
        <v>1</v>
      </c>
      <c r="L341" s="36"/>
      <c r="M341" s="197" t="s">
        <v>1</v>
      </c>
      <c r="N341" s="198" t="s">
        <v>41</v>
      </c>
      <c r="O341" s="64"/>
      <c r="P341" s="199">
        <f>O341*H341</f>
        <v>0</v>
      </c>
      <c r="Q341" s="199">
        <v>9.6680000000000002E-2</v>
      </c>
      <c r="R341" s="199">
        <f>Q341*H341</f>
        <v>7.8504160000000001</v>
      </c>
      <c r="S341" s="199">
        <v>0</v>
      </c>
      <c r="T341" s="200">
        <f>S341*H341</f>
        <v>0</v>
      </c>
      <c r="AR341" s="201" t="s">
        <v>153</v>
      </c>
      <c r="AT341" s="201" t="s">
        <v>148</v>
      </c>
      <c r="AU341" s="201" t="s">
        <v>154</v>
      </c>
      <c r="AY341" s="15" t="s">
        <v>145</v>
      </c>
      <c r="BE341" s="202">
        <f>IF(N341="základná",J341,0)</f>
        <v>0</v>
      </c>
      <c r="BF341" s="202">
        <f>IF(N341="znížená",J341,0)</f>
        <v>0</v>
      </c>
      <c r="BG341" s="202">
        <f>IF(N341="zákl. prenesená",J341,0)</f>
        <v>0</v>
      </c>
      <c r="BH341" s="202">
        <f>IF(N341="zníž. prenesená",J341,0)</f>
        <v>0</v>
      </c>
      <c r="BI341" s="202">
        <f>IF(N341="nulová",J341,0)</f>
        <v>0</v>
      </c>
      <c r="BJ341" s="15" t="s">
        <v>154</v>
      </c>
      <c r="BK341" s="202">
        <f>ROUND(I341*H341,2)</f>
        <v>0</v>
      </c>
      <c r="BL341" s="15" t="s">
        <v>153</v>
      </c>
      <c r="BM341" s="201" t="s">
        <v>557</v>
      </c>
    </row>
    <row r="342" spans="2:65" s="12" customFormat="1">
      <c r="B342" s="203"/>
      <c r="C342" s="204"/>
      <c r="D342" s="205" t="s">
        <v>156</v>
      </c>
      <c r="E342" s="206" t="s">
        <v>1</v>
      </c>
      <c r="F342" s="207" t="s">
        <v>558</v>
      </c>
      <c r="G342" s="204"/>
      <c r="H342" s="208">
        <v>67.2</v>
      </c>
      <c r="I342" s="209"/>
      <c r="J342" s="204"/>
      <c r="K342" s="204"/>
      <c r="L342" s="210"/>
      <c r="M342" s="211"/>
      <c r="N342" s="212"/>
      <c r="O342" s="212"/>
      <c r="P342" s="212"/>
      <c r="Q342" s="212"/>
      <c r="R342" s="212"/>
      <c r="S342" s="212"/>
      <c r="T342" s="213"/>
      <c r="AT342" s="214" t="s">
        <v>156</v>
      </c>
      <c r="AU342" s="214" t="s">
        <v>154</v>
      </c>
      <c r="AV342" s="12" t="s">
        <v>154</v>
      </c>
      <c r="AW342" s="12" t="s">
        <v>31</v>
      </c>
      <c r="AX342" s="12" t="s">
        <v>75</v>
      </c>
      <c r="AY342" s="214" t="s">
        <v>145</v>
      </c>
    </row>
    <row r="343" spans="2:65" s="12" customFormat="1">
      <c r="B343" s="203"/>
      <c r="C343" s="204"/>
      <c r="D343" s="205" t="s">
        <v>156</v>
      </c>
      <c r="E343" s="206" t="s">
        <v>1</v>
      </c>
      <c r="F343" s="207" t="s">
        <v>534</v>
      </c>
      <c r="G343" s="204"/>
      <c r="H343" s="208">
        <v>14</v>
      </c>
      <c r="I343" s="209"/>
      <c r="J343" s="204"/>
      <c r="K343" s="204"/>
      <c r="L343" s="210"/>
      <c r="M343" s="211"/>
      <c r="N343" s="212"/>
      <c r="O343" s="212"/>
      <c r="P343" s="212"/>
      <c r="Q343" s="212"/>
      <c r="R343" s="212"/>
      <c r="S343" s="212"/>
      <c r="T343" s="213"/>
      <c r="AT343" s="214" t="s">
        <v>156</v>
      </c>
      <c r="AU343" s="214" t="s">
        <v>154</v>
      </c>
      <c r="AV343" s="12" t="s">
        <v>154</v>
      </c>
      <c r="AW343" s="12" t="s">
        <v>31</v>
      </c>
      <c r="AX343" s="12" t="s">
        <v>75</v>
      </c>
      <c r="AY343" s="214" t="s">
        <v>145</v>
      </c>
    </row>
    <row r="344" spans="2:65" s="13" customFormat="1">
      <c r="B344" s="215"/>
      <c r="C344" s="216"/>
      <c r="D344" s="205" t="s">
        <v>156</v>
      </c>
      <c r="E344" s="217" t="s">
        <v>1</v>
      </c>
      <c r="F344" s="218" t="s">
        <v>197</v>
      </c>
      <c r="G344" s="216"/>
      <c r="H344" s="219">
        <v>81.2</v>
      </c>
      <c r="I344" s="220"/>
      <c r="J344" s="216"/>
      <c r="K344" s="216"/>
      <c r="L344" s="221"/>
      <c r="M344" s="222"/>
      <c r="N344" s="223"/>
      <c r="O344" s="223"/>
      <c r="P344" s="223"/>
      <c r="Q344" s="223"/>
      <c r="R344" s="223"/>
      <c r="S344" s="223"/>
      <c r="T344" s="224"/>
      <c r="AT344" s="225" t="s">
        <v>156</v>
      </c>
      <c r="AU344" s="225" t="s">
        <v>154</v>
      </c>
      <c r="AV344" s="13" t="s">
        <v>153</v>
      </c>
      <c r="AW344" s="13" t="s">
        <v>31</v>
      </c>
      <c r="AX344" s="13" t="s">
        <v>83</v>
      </c>
      <c r="AY344" s="225" t="s">
        <v>145</v>
      </c>
    </row>
    <row r="345" spans="2:65" s="1" customFormat="1" ht="36" customHeight="1">
      <c r="B345" s="32"/>
      <c r="C345" s="190" t="s">
        <v>559</v>
      </c>
      <c r="D345" s="190" t="s">
        <v>148</v>
      </c>
      <c r="E345" s="191" t="s">
        <v>560</v>
      </c>
      <c r="F345" s="192" t="s">
        <v>561</v>
      </c>
      <c r="G345" s="193" t="s">
        <v>193</v>
      </c>
      <c r="H345" s="194">
        <v>81.2</v>
      </c>
      <c r="I345" s="195"/>
      <c r="J345" s="196">
        <f>ROUND(I345*H345,2)</f>
        <v>0</v>
      </c>
      <c r="K345" s="192" t="s">
        <v>152</v>
      </c>
      <c r="L345" s="36"/>
      <c r="M345" s="197" t="s">
        <v>1</v>
      </c>
      <c r="N345" s="198" t="s">
        <v>41</v>
      </c>
      <c r="O345" s="64"/>
      <c r="P345" s="199">
        <f>O345*H345</f>
        <v>0</v>
      </c>
      <c r="Q345" s="199">
        <v>0.12966</v>
      </c>
      <c r="R345" s="199">
        <f>Q345*H345</f>
        <v>10.528392</v>
      </c>
      <c r="S345" s="199">
        <v>0</v>
      </c>
      <c r="T345" s="200">
        <f>S345*H345</f>
        <v>0</v>
      </c>
      <c r="AR345" s="201" t="s">
        <v>153</v>
      </c>
      <c r="AT345" s="201" t="s">
        <v>148</v>
      </c>
      <c r="AU345" s="201" t="s">
        <v>154</v>
      </c>
      <c r="AY345" s="15" t="s">
        <v>145</v>
      </c>
      <c r="BE345" s="202">
        <f>IF(N345="základná",J345,0)</f>
        <v>0</v>
      </c>
      <c r="BF345" s="202">
        <f>IF(N345="znížená",J345,0)</f>
        <v>0</v>
      </c>
      <c r="BG345" s="202">
        <f>IF(N345="zákl. prenesená",J345,0)</f>
        <v>0</v>
      </c>
      <c r="BH345" s="202">
        <f>IF(N345="zníž. prenesená",J345,0)</f>
        <v>0</v>
      </c>
      <c r="BI345" s="202">
        <f>IF(N345="nulová",J345,0)</f>
        <v>0</v>
      </c>
      <c r="BJ345" s="15" t="s">
        <v>154</v>
      </c>
      <c r="BK345" s="202">
        <f>ROUND(I345*H345,2)</f>
        <v>0</v>
      </c>
      <c r="BL345" s="15" t="s">
        <v>153</v>
      </c>
      <c r="BM345" s="201" t="s">
        <v>562</v>
      </c>
    </row>
    <row r="346" spans="2:65" s="12" customFormat="1">
      <c r="B346" s="203"/>
      <c r="C346" s="204"/>
      <c r="D346" s="205" t="s">
        <v>156</v>
      </c>
      <c r="E346" s="206" t="s">
        <v>1</v>
      </c>
      <c r="F346" s="207" t="s">
        <v>558</v>
      </c>
      <c r="G346" s="204"/>
      <c r="H346" s="208">
        <v>67.2</v>
      </c>
      <c r="I346" s="209"/>
      <c r="J346" s="204"/>
      <c r="K346" s="204"/>
      <c r="L346" s="210"/>
      <c r="M346" s="211"/>
      <c r="N346" s="212"/>
      <c r="O346" s="212"/>
      <c r="P346" s="212"/>
      <c r="Q346" s="212"/>
      <c r="R346" s="212"/>
      <c r="S346" s="212"/>
      <c r="T346" s="213"/>
      <c r="AT346" s="214" t="s">
        <v>156</v>
      </c>
      <c r="AU346" s="214" t="s">
        <v>154</v>
      </c>
      <c r="AV346" s="12" t="s">
        <v>154</v>
      </c>
      <c r="AW346" s="12" t="s">
        <v>31</v>
      </c>
      <c r="AX346" s="12" t="s">
        <v>75</v>
      </c>
      <c r="AY346" s="214" t="s">
        <v>145</v>
      </c>
    </row>
    <row r="347" spans="2:65" s="12" customFormat="1">
      <c r="B347" s="203"/>
      <c r="C347" s="204"/>
      <c r="D347" s="205" t="s">
        <v>156</v>
      </c>
      <c r="E347" s="206" t="s">
        <v>1</v>
      </c>
      <c r="F347" s="207" t="s">
        <v>534</v>
      </c>
      <c r="G347" s="204"/>
      <c r="H347" s="208">
        <v>14</v>
      </c>
      <c r="I347" s="209"/>
      <c r="J347" s="204"/>
      <c r="K347" s="204"/>
      <c r="L347" s="210"/>
      <c r="M347" s="211"/>
      <c r="N347" s="212"/>
      <c r="O347" s="212"/>
      <c r="P347" s="212"/>
      <c r="Q347" s="212"/>
      <c r="R347" s="212"/>
      <c r="S347" s="212"/>
      <c r="T347" s="213"/>
      <c r="AT347" s="214" t="s">
        <v>156</v>
      </c>
      <c r="AU347" s="214" t="s">
        <v>154</v>
      </c>
      <c r="AV347" s="12" t="s">
        <v>154</v>
      </c>
      <c r="AW347" s="12" t="s">
        <v>31</v>
      </c>
      <c r="AX347" s="12" t="s">
        <v>75</v>
      </c>
      <c r="AY347" s="214" t="s">
        <v>145</v>
      </c>
    </row>
    <row r="348" spans="2:65" s="13" customFormat="1">
      <c r="B348" s="215"/>
      <c r="C348" s="216"/>
      <c r="D348" s="205" t="s">
        <v>156</v>
      </c>
      <c r="E348" s="217" t="s">
        <v>1</v>
      </c>
      <c r="F348" s="218" t="s">
        <v>197</v>
      </c>
      <c r="G348" s="216"/>
      <c r="H348" s="219">
        <v>81.2</v>
      </c>
      <c r="I348" s="220"/>
      <c r="J348" s="216"/>
      <c r="K348" s="216"/>
      <c r="L348" s="221"/>
      <c r="M348" s="222"/>
      <c r="N348" s="223"/>
      <c r="O348" s="223"/>
      <c r="P348" s="223"/>
      <c r="Q348" s="223"/>
      <c r="R348" s="223"/>
      <c r="S348" s="223"/>
      <c r="T348" s="224"/>
      <c r="AT348" s="225" t="s">
        <v>156</v>
      </c>
      <c r="AU348" s="225" t="s">
        <v>154</v>
      </c>
      <c r="AV348" s="13" t="s">
        <v>153</v>
      </c>
      <c r="AW348" s="13" t="s">
        <v>31</v>
      </c>
      <c r="AX348" s="13" t="s">
        <v>83</v>
      </c>
      <c r="AY348" s="225" t="s">
        <v>145</v>
      </c>
    </row>
    <row r="349" spans="2:65" s="11" customFormat="1" ht="22.9" customHeight="1">
      <c r="B349" s="174"/>
      <c r="C349" s="175"/>
      <c r="D349" s="176" t="s">
        <v>74</v>
      </c>
      <c r="E349" s="188" t="s">
        <v>563</v>
      </c>
      <c r="F349" s="188" t="s">
        <v>564</v>
      </c>
      <c r="G349" s="175"/>
      <c r="H349" s="175"/>
      <c r="I349" s="178"/>
      <c r="J349" s="189">
        <f>BK349</f>
        <v>0</v>
      </c>
      <c r="K349" s="175"/>
      <c r="L349" s="180"/>
      <c r="M349" s="181"/>
      <c r="N349" s="182"/>
      <c r="O349" s="182"/>
      <c r="P349" s="183">
        <f>SUM(P350:P356)</f>
        <v>0</v>
      </c>
      <c r="Q349" s="182"/>
      <c r="R349" s="183">
        <f>SUM(R350:R356)</f>
        <v>2.5923799999999999</v>
      </c>
      <c r="S349" s="182"/>
      <c r="T349" s="184">
        <f>SUM(T350:T356)</f>
        <v>0</v>
      </c>
      <c r="AR349" s="185" t="s">
        <v>83</v>
      </c>
      <c r="AT349" s="186" t="s">
        <v>74</v>
      </c>
      <c r="AU349" s="186" t="s">
        <v>83</v>
      </c>
      <c r="AY349" s="185" t="s">
        <v>145</v>
      </c>
      <c r="BK349" s="187">
        <f>SUM(BK350:BK356)</f>
        <v>0</v>
      </c>
    </row>
    <row r="350" spans="2:65" s="1" customFormat="1" ht="24" customHeight="1">
      <c r="B350" s="32"/>
      <c r="C350" s="190" t="s">
        <v>565</v>
      </c>
      <c r="D350" s="190" t="s">
        <v>148</v>
      </c>
      <c r="E350" s="191" t="s">
        <v>566</v>
      </c>
      <c r="F350" s="192" t="s">
        <v>567</v>
      </c>
      <c r="G350" s="193" t="s">
        <v>193</v>
      </c>
      <c r="H350" s="194">
        <v>6</v>
      </c>
      <c r="I350" s="195"/>
      <c r="J350" s="196">
        <f>ROUND(I350*H350,2)</f>
        <v>0</v>
      </c>
      <c r="K350" s="192" t="s">
        <v>152</v>
      </c>
      <c r="L350" s="36"/>
      <c r="M350" s="197" t="s">
        <v>1</v>
      </c>
      <c r="N350" s="198" t="s">
        <v>41</v>
      </c>
      <c r="O350" s="64"/>
      <c r="P350" s="199">
        <f>O350*H350</f>
        <v>0</v>
      </c>
      <c r="Q350" s="199">
        <v>9.0759999999999993E-2</v>
      </c>
      <c r="R350" s="199">
        <f>Q350*H350</f>
        <v>0.54455999999999993</v>
      </c>
      <c r="S350" s="199">
        <v>0</v>
      </c>
      <c r="T350" s="200">
        <f>S350*H350</f>
        <v>0</v>
      </c>
      <c r="AR350" s="201" t="s">
        <v>153</v>
      </c>
      <c r="AT350" s="201" t="s">
        <v>148</v>
      </c>
      <c r="AU350" s="201" t="s">
        <v>154</v>
      </c>
      <c r="AY350" s="15" t="s">
        <v>145</v>
      </c>
      <c r="BE350" s="202">
        <f>IF(N350="základná",J350,0)</f>
        <v>0</v>
      </c>
      <c r="BF350" s="202">
        <f>IF(N350="znížená",J350,0)</f>
        <v>0</v>
      </c>
      <c r="BG350" s="202">
        <f>IF(N350="zákl. prenesená",J350,0)</f>
        <v>0</v>
      </c>
      <c r="BH350" s="202">
        <f>IF(N350="zníž. prenesená",J350,0)</f>
        <v>0</v>
      </c>
      <c r="BI350" s="202">
        <f>IF(N350="nulová",J350,0)</f>
        <v>0</v>
      </c>
      <c r="BJ350" s="15" t="s">
        <v>154</v>
      </c>
      <c r="BK350" s="202">
        <f>ROUND(I350*H350,2)</f>
        <v>0</v>
      </c>
      <c r="BL350" s="15" t="s">
        <v>153</v>
      </c>
      <c r="BM350" s="201" t="s">
        <v>568</v>
      </c>
    </row>
    <row r="351" spans="2:65" s="1" customFormat="1" ht="24" customHeight="1">
      <c r="B351" s="32"/>
      <c r="C351" s="190" t="s">
        <v>569</v>
      </c>
      <c r="D351" s="190" t="s">
        <v>148</v>
      </c>
      <c r="E351" s="191" t="s">
        <v>570</v>
      </c>
      <c r="F351" s="192" t="s">
        <v>571</v>
      </c>
      <c r="G351" s="193" t="s">
        <v>220</v>
      </c>
      <c r="H351" s="194">
        <v>8</v>
      </c>
      <c r="I351" s="195"/>
      <c r="J351" s="196">
        <f>ROUND(I351*H351,2)</f>
        <v>0</v>
      </c>
      <c r="K351" s="192" t="s">
        <v>1</v>
      </c>
      <c r="L351" s="36"/>
      <c r="M351" s="197" t="s">
        <v>1</v>
      </c>
      <c r="N351" s="198" t="s">
        <v>41</v>
      </c>
      <c r="O351" s="64"/>
      <c r="P351" s="199">
        <f>O351*H351</f>
        <v>0</v>
      </c>
      <c r="Q351" s="199">
        <v>0.13758999999999999</v>
      </c>
      <c r="R351" s="199">
        <f>Q351*H351</f>
        <v>1.1007199999999999</v>
      </c>
      <c r="S351" s="199">
        <v>0</v>
      </c>
      <c r="T351" s="200">
        <f>S351*H351</f>
        <v>0</v>
      </c>
      <c r="AR351" s="201" t="s">
        <v>153</v>
      </c>
      <c r="AT351" s="201" t="s">
        <v>148</v>
      </c>
      <c r="AU351" s="201" t="s">
        <v>154</v>
      </c>
      <c r="AY351" s="15" t="s">
        <v>145</v>
      </c>
      <c r="BE351" s="202">
        <f>IF(N351="základná",J351,0)</f>
        <v>0</v>
      </c>
      <c r="BF351" s="202">
        <f>IF(N351="znížená",J351,0)</f>
        <v>0</v>
      </c>
      <c r="BG351" s="202">
        <f>IF(N351="zákl. prenesená",J351,0)</f>
        <v>0</v>
      </c>
      <c r="BH351" s="202">
        <f>IF(N351="zníž. prenesená",J351,0)</f>
        <v>0</v>
      </c>
      <c r="BI351" s="202">
        <f>IF(N351="nulová",J351,0)</f>
        <v>0</v>
      </c>
      <c r="BJ351" s="15" t="s">
        <v>154</v>
      </c>
      <c r="BK351" s="202">
        <f>ROUND(I351*H351,2)</f>
        <v>0</v>
      </c>
      <c r="BL351" s="15" t="s">
        <v>153</v>
      </c>
      <c r="BM351" s="201" t="s">
        <v>572</v>
      </c>
    </row>
    <row r="352" spans="2:65" s="12" customFormat="1">
      <c r="B352" s="203"/>
      <c r="C352" s="204"/>
      <c r="D352" s="205" t="s">
        <v>156</v>
      </c>
      <c r="E352" s="206" t="s">
        <v>1</v>
      </c>
      <c r="F352" s="207" t="s">
        <v>573</v>
      </c>
      <c r="G352" s="204"/>
      <c r="H352" s="208">
        <v>8</v>
      </c>
      <c r="I352" s="209"/>
      <c r="J352" s="204"/>
      <c r="K352" s="204"/>
      <c r="L352" s="210"/>
      <c r="M352" s="211"/>
      <c r="N352" s="212"/>
      <c r="O352" s="212"/>
      <c r="P352" s="212"/>
      <c r="Q352" s="212"/>
      <c r="R352" s="212"/>
      <c r="S352" s="212"/>
      <c r="T352" s="213"/>
      <c r="AT352" s="214" t="s">
        <v>156</v>
      </c>
      <c r="AU352" s="214" t="s">
        <v>154</v>
      </c>
      <c r="AV352" s="12" t="s">
        <v>154</v>
      </c>
      <c r="AW352" s="12" t="s">
        <v>31</v>
      </c>
      <c r="AX352" s="12" t="s">
        <v>83</v>
      </c>
      <c r="AY352" s="214" t="s">
        <v>145</v>
      </c>
    </row>
    <row r="353" spans="2:65" s="1" customFormat="1" ht="24" customHeight="1">
      <c r="B353" s="32"/>
      <c r="C353" s="190" t="s">
        <v>574</v>
      </c>
      <c r="D353" s="190" t="s">
        <v>148</v>
      </c>
      <c r="E353" s="191" t="s">
        <v>575</v>
      </c>
      <c r="F353" s="192" t="s">
        <v>576</v>
      </c>
      <c r="G353" s="193" t="s">
        <v>220</v>
      </c>
      <c r="H353" s="194">
        <v>5</v>
      </c>
      <c r="I353" s="195"/>
      <c r="J353" s="196">
        <f>ROUND(I353*H353,2)</f>
        <v>0</v>
      </c>
      <c r="K353" s="192" t="s">
        <v>152</v>
      </c>
      <c r="L353" s="36"/>
      <c r="M353" s="197" t="s">
        <v>1</v>
      </c>
      <c r="N353" s="198" t="s">
        <v>41</v>
      </c>
      <c r="O353" s="64"/>
      <c r="P353" s="199">
        <f>O353*H353</f>
        <v>0</v>
      </c>
      <c r="Q353" s="199">
        <v>0.12662000000000001</v>
      </c>
      <c r="R353" s="199">
        <f>Q353*H353</f>
        <v>0.6331</v>
      </c>
      <c r="S353" s="199">
        <v>0</v>
      </c>
      <c r="T353" s="200">
        <f>S353*H353</f>
        <v>0</v>
      </c>
      <c r="AR353" s="201" t="s">
        <v>153</v>
      </c>
      <c r="AT353" s="201" t="s">
        <v>148</v>
      </c>
      <c r="AU353" s="201" t="s">
        <v>154</v>
      </c>
      <c r="AY353" s="15" t="s">
        <v>145</v>
      </c>
      <c r="BE353" s="202">
        <f>IF(N353="základná",J353,0)</f>
        <v>0</v>
      </c>
      <c r="BF353" s="202">
        <f>IF(N353="znížená",J353,0)</f>
        <v>0</v>
      </c>
      <c r="BG353" s="202">
        <f>IF(N353="zákl. prenesená",J353,0)</f>
        <v>0</v>
      </c>
      <c r="BH353" s="202">
        <f>IF(N353="zníž. prenesená",J353,0)</f>
        <v>0</v>
      </c>
      <c r="BI353" s="202">
        <f>IF(N353="nulová",J353,0)</f>
        <v>0</v>
      </c>
      <c r="BJ353" s="15" t="s">
        <v>154</v>
      </c>
      <c r="BK353" s="202">
        <f>ROUND(I353*H353,2)</f>
        <v>0</v>
      </c>
      <c r="BL353" s="15" t="s">
        <v>153</v>
      </c>
      <c r="BM353" s="201" t="s">
        <v>577</v>
      </c>
    </row>
    <row r="354" spans="2:65" s="12" customFormat="1">
      <c r="B354" s="203"/>
      <c r="C354" s="204"/>
      <c r="D354" s="205" t="s">
        <v>156</v>
      </c>
      <c r="E354" s="206" t="s">
        <v>1</v>
      </c>
      <c r="F354" s="207" t="s">
        <v>578</v>
      </c>
      <c r="G354" s="204"/>
      <c r="H354" s="208">
        <v>5</v>
      </c>
      <c r="I354" s="209"/>
      <c r="J354" s="204"/>
      <c r="K354" s="204"/>
      <c r="L354" s="210"/>
      <c r="M354" s="211"/>
      <c r="N354" s="212"/>
      <c r="O354" s="212"/>
      <c r="P354" s="212"/>
      <c r="Q354" s="212"/>
      <c r="R354" s="212"/>
      <c r="S354" s="212"/>
      <c r="T354" s="213"/>
      <c r="AT354" s="214" t="s">
        <v>156</v>
      </c>
      <c r="AU354" s="214" t="s">
        <v>154</v>
      </c>
      <c r="AV354" s="12" t="s">
        <v>154</v>
      </c>
      <c r="AW354" s="12" t="s">
        <v>31</v>
      </c>
      <c r="AX354" s="12" t="s">
        <v>83</v>
      </c>
      <c r="AY354" s="214" t="s">
        <v>145</v>
      </c>
    </row>
    <row r="355" spans="2:65" s="1" customFormat="1" ht="16.5" customHeight="1">
      <c r="B355" s="32"/>
      <c r="C355" s="226" t="s">
        <v>579</v>
      </c>
      <c r="D355" s="226" t="s">
        <v>266</v>
      </c>
      <c r="E355" s="227" t="s">
        <v>580</v>
      </c>
      <c r="F355" s="228" t="s">
        <v>581</v>
      </c>
      <c r="G355" s="229" t="s">
        <v>321</v>
      </c>
      <c r="H355" s="230">
        <v>3</v>
      </c>
      <c r="I355" s="231"/>
      <c r="J355" s="232">
        <f>ROUND(I355*H355,2)</f>
        <v>0</v>
      </c>
      <c r="K355" s="228" t="s">
        <v>1</v>
      </c>
      <c r="L355" s="233"/>
      <c r="M355" s="234" t="s">
        <v>1</v>
      </c>
      <c r="N355" s="235" t="s">
        <v>41</v>
      </c>
      <c r="O355" s="64"/>
      <c r="P355" s="199">
        <f>O355*H355</f>
        <v>0</v>
      </c>
      <c r="Q355" s="199">
        <v>4.8000000000000001E-2</v>
      </c>
      <c r="R355" s="199">
        <f>Q355*H355</f>
        <v>0.14400000000000002</v>
      </c>
      <c r="S355" s="199">
        <v>0</v>
      </c>
      <c r="T355" s="200">
        <f>S355*H355</f>
        <v>0</v>
      </c>
      <c r="AR355" s="201" t="s">
        <v>182</v>
      </c>
      <c r="AT355" s="201" t="s">
        <v>266</v>
      </c>
      <c r="AU355" s="201" t="s">
        <v>154</v>
      </c>
      <c r="AY355" s="15" t="s">
        <v>145</v>
      </c>
      <c r="BE355" s="202">
        <f>IF(N355="základná",J355,0)</f>
        <v>0</v>
      </c>
      <c r="BF355" s="202">
        <f>IF(N355="znížená",J355,0)</f>
        <v>0</v>
      </c>
      <c r="BG355" s="202">
        <f>IF(N355="zákl. prenesená",J355,0)</f>
        <v>0</v>
      </c>
      <c r="BH355" s="202">
        <f>IF(N355="zníž. prenesená",J355,0)</f>
        <v>0</v>
      </c>
      <c r="BI355" s="202">
        <f>IF(N355="nulová",J355,0)</f>
        <v>0</v>
      </c>
      <c r="BJ355" s="15" t="s">
        <v>154</v>
      </c>
      <c r="BK355" s="202">
        <f>ROUND(I355*H355,2)</f>
        <v>0</v>
      </c>
      <c r="BL355" s="15" t="s">
        <v>153</v>
      </c>
      <c r="BM355" s="201" t="s">
        <v>582</v>
      </c>
    </row>
    <row r="356" spans="2:65" s="1" customFormat="1" ht="16.5" customHeight="1">
      <c r="B356" s="32"/>
      <c r="C356" s="226" t="s">
        <v>583</v>
      </c>
      <c r="D356" s="226" t="s">
        <v>266</v>
      </c>
      <c r="E356" s="227" t="s">
        <v>584</v>
      </c>
      <c r="F356" s="228" t="s">
        <v>585</v>
      </c>
      <c r="G356" s="229" t="s">
        <v>321</v>
      </c>
      <c r="H356" s="230">
        <v>2</v>
      </c>
      <c r="I356" s="231"/>
      <c r="J356" s="232">
        <f>ROUND(I356*H356,2)</f>
        <v>0</v>
      </c>
      <c r="K356" s="228" t="s">
        <v>1</v>
      </c>
      <c r="L356" s="233"/>
      <c r="M356" s="234" t="s">
        <v>1</v>
      </c>
      <c r="N356" s="235" t="s">
        <v>41</v>
      </c>
      <c r="O356" s="64"/>
      <c r="P356" s="199">
        <f>O356*H356</f>
        <v>0</v>
      </c>
      <c r="Q356" s="199">
        <v>8.5000000000000006E-2</v>
      </c>
      <c r="R356" s="199">
        <f>Q356*H356</f>
        <v>0.17</v>
      </c>
      <c r="S356" s="199">
        <v>0</v>
      </c>
      <c r="T356" s="200">
        <f>S356*H356</f>
        <v>0</v>
      </c>
      <c r="AR356" s="201" t="s">
        <v>182</v>
      </c>
      <c r="AT356" s="201" t="s">
        <v>266</v>
      </c>
      <c r="AU356" s="201" t="s">
        <v>154</v>
      </c>
      <c r="AY356" s="15" t="s">
        <v>145</v>
      </c>
      <c r="BE356" s="202">
        <f>IF(N356="základná",J356,0)</f>
        <v>0</v>
      </c>
      <c r="BF356" s="202">
        <f>IF(N356="znížená",J356,0)</f>
        <v>0</v>
      </c>
      <c r="BG356" s="202">
        <f>IF(N356="zákl. prenesená",J356,0)</f>
        <v>0</v>
      </c>
      <c r="BH356" s="202">
        <f>IF(N356="zníž. prenesená",J356,0)</f>
        <v>0</v>
      </c>
      <c r="BI356" s="202">
        <f>IF(N356="nulová",J356,0)</f>
        <v>0</v>
      </c>
      <c r="BJ356" s="15" t="s">
        <v>154</v>
      </c>
      <c r="BK356" s="202">
        <f>ROUND(I356*H356,2)</f>
        <v>0</v>
      </c>
      <c r="BL356" s="15" t="s">
        <v>153</v>
      </c>
      <c r="BM356" s="201" t="s">
        <v>586</v>
      </c>
    </row>
    <row r="357" spans="2:65" s="11" customFormat="1" ht="22.9" customHeight="1">
      <c r="B357" s="174"/>
      <c r="C357" s="175"/>
      <c r="D357" s="176" t="s">
        <v>74</v>
      </c>
      <c r="E357" s="188" t="s">
        <v>587</v>
      </c>
      <c r="F357" s="188" t="s">
        <v>588</v>
      </c>
      <c r="G357" s="175"/>
      <c r="H357" s="175"/>
      <c r="I357" s="178"/>
      <c r="J357" s="189">
        <f>BK357</f>
        <v>0</v>
      </c>
      <c r="K357" s="175"/>
      <c r="L357" s="180"/>
      <c r="M357" s="181"/>
      <c r="N357" s="182"/>
      <c r="O357" s="182"/>
      <c r="P357" s="183">
        <f>SUM(P358:P365)</f>
        <v>0</v>
      </c>
      <c r="Q357" s="182"/>
      <c r="R357" s="183">
        <f>SUM(R358:R365)</f>
        <v>0.15178920000000001</v>
      </c>
      <c r="S357" s="182"/>
      <c r="T357" s="184">
        <f>SUM(T358:T365)</f>
        <v>0</v>
      </c>
      <c r="AR357" s="185" t="s">
        <v>83</v>
      </c>
      <c r="AT357" s="186" t="s">
        <v>74</v>
      </c>
      <c r="AU357" s="186" t="s">
        <v>83</v>
      </c>
      <c r="AY357" s="185" t="s">
        <v>145</v>
      </c>
      <c r="BK357" s="187">
        <f>SUM(BK358:BK365)</f>
        <v>0</v>
      </c>
    </row>
    <row r="358" spans="2:65" s="1" customFormat="1" ht="16.5" customHeight="1">
      <c r="B358" s="32"/>
      <c r="C358" s="190" t="s">
        <v>589</v>
      </c>
      <c r="D358" s="190" t="s">
        <v>148</v>
      </c>
      <c r="E358" s="191" t="s">
        <v>590</v>
      </c>
      <c r="F358" s="192" t="s">
        <v>591</v>
      </c>
      <c r="G358" s="193" t="s">
        <v>193</v>
      </c>
      <c r="H358" s="194">
        <v>242.4</v>
      </c>
      <c r="I358" s="195"/>
      <c r="J358" s="196">
        <f>ROUND(I358*H358,2)</f>
        <v>0</v>
      </c>
      <c r="K358" s="192" t="s">
        <v>1</v>
      </c>
      <c r="L358" s="36"/>
      <c r="M358" s="197" t="s">
        <v>1</v>
      </c>
      <c r="N358" s="198" t="s">
        <v>41</v>
      </c>
      <c r="O358" s="64"/>
      <c r="P358" s="199">
        <f>O358*H358</f>
        <v>0</v>
      </c>
      <c r="Q358" s="199">
        <v>5.1000000000000004E-4</v>
      </c>
      <c r="R358" s="199">
        <f>Q358*H358</f>
        <v>0.12362400000000001</v>
      </c>
      <c r="S358" s="199">
        <v>0</v>
      </c>
      <c r="T358" s="200">
        <f>S358*H358</f>
        <v>0</v>
      </c>
      <c r="AR358" s="201" t="s">
        <v>153</v>
      </c>
      <c r="AT358" s="201" t="s">
        <v>148</v>
      </c>
      <c r="AU358" s="201" t="s">
        <v>154</v>
      </c>
      <c r="AY358" s="15" t="s">
        <v>145</v>
      </c>
      <c r="BE358" s="202">
        <f>IF(N358="základná",J358,0)</f>
        <v>0</v>
      </c>
      <c r="BF358" s="202">
        <f>IF(N358="znížená",J358,0)</f>
        <v>0</v>
      </c>
      <c r="BG358" s="202">
        <f>IF(N358="zákl. prenesená",J358,0)</f>
        <v>0</v>
      </c>
      <c r="BH358" s="202">
        <f>IF(N358="zníž. prenesená",J358,0)</f>
        <v>0</v>
      </c>
      <c r="BI358" s="202">
        <f>IF(N358="nulová",J358,0)</f>
        <v>0</v>
      </c>
      <c r="BJ358" s="15" t="s">
        <v>154</v>
      </c>
      <c r="BK358" s="202">
        <f>ROUND(I358*H358,2)</f>
        <v>0</v>
      </c>
      <c r="BL358" s="15" t="s">
        <v>153</v>
      </c>
      <c r="BM358" s="201" t="s">
        <v>592</v>
      </c>
    </row>
    <row r="359" spans="2:65" s="12" customFormat="1">
      <c r="B359" s="203"/>
      <c r="C359" s="204"/>
      <c r="D359" s="205" t="s">
        <v>156</v>
      </c>
      <c r="E359" s="206" t="s">
        <v>1</v>
      </c>
      <c r="F359" s="207" t="s">
        <v>593</v>
      </c>
      <c r="G359" s="204"/>
      <c r="H359" s="208">
        <v>194</v>
      </c>
      <c r="I359" s="209"/>
      <c r="J359" s="204"/>
      <c r="K359" s="204"/>
      <c r="L359" s="210"/>
      <c r="M359" s="211"/>
      <c r="N359" s="212"/>
      <c r="O359" s="212"/>
      <c r="P359" s="212"/>
      <c r="Q359" s="212"/>
      <c r="R359" s="212"/>
      <c r="S359" s="212"/>
      <c r="T359" s="213"/>
      <c r="AT359" s="214" t="s">
        <v>156</v>
      </c>
      <c r="AU359" s="214" t="s">
        <v>154</v>
      </c>
      <c r="AV359" s="12" t="s">
        <v>154</v>
      </c>
      <c r="AW359" s="12" t="s">
        <v>31</v>
      </c>
      <c r="AX359" s="12" t="s">
        <v>75</v>
      </c>
      <c r="AY359" s="214" t="s">
        <v>145</v>
      </c>
    </row>
    <row r="360" spans="2:65" s="12" customFormat="1">
      <c r="B360" s="203"/>
      <c r="C360" s="204"/>
      <c r="D360" s="205" t="s">
        <v>156</v>
      </c>
      <c r="E360" s="206" t="s">
        <v>1</v>
      </c>
      <c r="F360" s="207" t="s">
        <v>594</v>
      </c>
      <c r="G360" s="204"/>
      <c r="H360" s="208">
        <v>48.4</v>
      </c>
      <c r="I360" s="209"/>
      <c r="J360" s="204"/>
      <c r="K360" s="204"/>
      <c r="L360" s="210"/>
      <c r="M360" s="211"/>
      <c r="N360" s="212"/>
      <c r="O360" s="212"/>
      <c r="P360" s="212"/>
      <c r="Q360" s="212"/>
      <c r="R360" s="212"/>
      <c r="S360" s="212"/>
      <c r="T360" s="213"/>
      <c r="AT360" s="214" t="s">
        <v>156</v>
      </c>
      <c r="AU360" s="214" t="s">
        <v>154</v>
      </c>
      <c r="AV360" s="12" t="s">
        <v>154</v>
      </c>
      <c r="AW360" s="12" t="s">
        <v>31</v>
      </c>
      <c r="AX360" s="12" t="s">
        <v>75</v>
      </c>
      <c r="AY360" s="214" t="s">
        <v>145</v>
      </c>
    </row>
    <row r="361" spans="2:65" s="13" customFormat="1">
      <c r="B361" s="215"/>
      <c r="C361" s="216"/>
      <c r="D361" s="205" t="s">
        <v>156</v>
      </c>
      <c r="E361" s="217" t="s">
        <v>1</v>
      </c>
      <c r="F361" s="218" t="s">
        <v>197</v>
      </c>
      <c r="G361" s="216"/>
      <c r="H361" s="219">
        <v>242.4</v>
      </c>
      <c r="I361" s="220"/>
      <c r="J361" s="216"/>
      <c r="K361" s="216"/>
      <c r="L361" s="221"/>
      <c r="M361" s="222"/>
      <c r="N361" s="223"/>
      <c r="O361" s="223"/>
      <c r="P361" s="223"/>
      <c r="Q361" s="223"/>
      <c r="R361" s="223"/>
      <c r="S361" s="223"/>
      <c r="T361" s="224"/>
      <c r="AT361" s="225" t="s">
        <v>156</v>
      </c>
      <c r="AU361" s="225" t="s">
        <v>154</v>
      </c>
      <c r="AV361" s="13" t="s">
        <v>153</v>
      </c>
      <c r="AW361" s="13" t="s">
        <v>31</v>
      </c>
      <c r="AX361" s="13" t="s">
        <v>83</v>
      </c>
      <c r="AY361" s="225" t="s">
        <v>145</v>
      </c>
    </row>
    <row r="362" spans="2:65" s="1" customFormat="1" ht="24" customHeight="1">
      <c r="B362" s="32"/>
      <c r="C362" s="190" t="s">
        <v>595</v>
      </c>
      <c r="D362" s="190" t="s">
        <v>148</v>
      </c>
      <c r="E362" s="191" t="s">
        <v>596</v>
      </c>
      <c r="F362" s="192" t="s">
        <v>597</v>
      </c>
      <c r="G362" s="193" t="s">
        <v>193</v>
      </c>
      <c r="H362" s="194">
        <v>46.942</v>
      </c>
      <c r="I362" s="195"/>
      <c r="J362" s="196">
        <f>ROUND(I362*H362,2)</f>
        <v>0</v>
      </c>
      <c r="K362" s="192" t="s">
        <v>1</v>
      </c>
      <c r="L362" s="36"/>
      <c r="M362" s="197" t="s">
        <v>1</v>
      </c>
      <c r="N362" s="198" t="s">
        <v>41</v>
      </c>
      <c r="O362" s="64"/>
      <c r="P362" s="199">
        <f>O362*H362</f>
        <v>0</v>
      </c>
      <c r="Q362" s="199">
        <v>5.9999999999999995E-4</v>
      </c>
      <c r="R362" s="199">
        <f>Q362*H362</f>
        <v>2.8165199999999998E-2</v>
      </c>
      <c r="S362" s="199">
        <v>0</v>
      </c>
      <c r="T362" s="200">
        <f>S362*H362</f>
        <v>0</v>
      </c>
      <c r="AR362" s="201" t="s">
        <v>153</v>
      </c>
      <c r="AT362" s="201" t="s">
        <v>148</v>
      </c>
      <c r="AU362" s="201" t="s">
        <v>154</v>
      </c>
      <c r="AY362" s="15" t="s">
        <v>145</v>
      </c>
      <c r="BE362" s="202">
        <f>IF(N362="základná",J362,0)</f>
        <v>0</v>
      </c>
      <c r="BF362" s="202">
        <f>IF(N362="znížená",J362,0)</f>
        <v>0</v>
      </c>
      <c r="BG362" s="202">
        <f>IF(N362="zákl. prenesená",J362,0)</f>
        <v>0</v>
      </c>
      <c r="BH362" s="202">
        <f>IF(N362="zníž. prenesená",J362,0)</f>
        <v>0</v>
      </c>
      <c r="BI362" s="202">
        <f>IF(N362="nulová",J362,0)</f>
        <v>0</v>
      </c>
      <c r="BJ362" s="15" t="s">
        <v>154</v>
      </c>
      <c r="BK362" s="202">
        <f>ROUND(I362*H362,2)</f>
        <v>0</v>
      </c>
      <c r="BL362" s="15" t="s">
        <v>153</v>
      </c>
      <c r="BM362" s="201" t="s">
        <v>598</v>
      </c>
    </row>
    <row r="363" spans="2:65" s="12" customFormat="1">
      <c r="B363" s="203"/>
      <c r="C363" s="204"/>
      <c r="D363" s="205" t="s">
        <v>156</v>
      </c>
      <c r="E363" s="206" t="s">
        <v>1</v>
      </c>
      <c r="F363" s="207" t="s">
        <v>599</v>
      </c>
      <c r="G363" s="204"/>
      <c r="H363" s="208">
        <v>17.196999999999999</v>
      </c>
      <c r="I363" s="209"/>
      <c r="J363" s="204"/>
      <c r="K363" s="204"/>
      <c r="L363" s="210"/>
      <c r="M363" s="211"/>
      <c r="N363" s="212"/>
      <c r="O363" s="212"/>
      <c r="P363" s="212"/>
      <c r="Q363" s="212"/>
      <c r="R363" s="212"/>
      <c r="S363" s="212"/>
      <c r="T363" s="213"/>
      <c r="AT363" s="214" t="s">
        <v>156</v>
      </c>
      <c r="AU363" s="214" t="s">
        <v>154</v>
      </c>
      <c r="AV363" s="12" t="s">
        <v>154</v>
      </c>
      <c r="AW363" s="12" t="s">
        <v>31</v>
      </c>
      <c r="AX363" s="12" t="s">
        <v>75</v>
      </c>
      <c r="AY363" s="214" t="s">
        <v>145</v>
      </c>
    </row>
    <row r="364" spans="2:65" s="12" customFormat="1">
      <c r="B364" s="203"/>
      <c r="C364" s="204"/>
      <c r="D364" s="205" t="s">
        <v>156</v>
      </c>
      <c r="E364" s="206" t="s">
        <v>1</v>
      </c>
      <c r="F364" s="207" t="s">
        <v>600</v>
      </c>
      <c r="G364" s="204"/>
      <c r="H364" s="208">
        <v>29.745000000000001</v>
      </c>
      <c r="I364" s="209"/>
      <c r="J364" s="204"/>
      <c r="K364" s="204"/>
      <c r="L364" s="210"/>
      <c r="M364" s="211"/>
      <c r="N364" s="212"/>
      <c r="O364" s="212"/>
      <c r="P364" s="212"/>
      <c r="Q364" s="212"/>
      <c r="R364" s="212"/>
      <c r="S364" s="212"/>
      <c r="T364" s="213"/>
      <c r="AT364" s="214" t="s">
        <v>156</v>
      </c>
      <c r="AU364" s="214" t="s">
        <v>154</v>
      </c>
      <c r="AV364" s="12" t="s">
        <v>154</v>
      </c>
      <c r="AW364" s="12" t="s">
        <v>31</v>
      </c>
      <c r="AX364" s="12" t="s">
        <v>75</v>
      </c>
      <c r="AY364" s="214" t="s">
        <v>145</v>
      </c>
    </row>
    <row r="365" spans="2:65" s="13" customFormat="1">
      <c r="B365" s="215"/>
      <c r="C365" s="216"/>
      <c r="D365" s="205" t="s">
        <v>156</v>
      </c>
      <c r="E365" s="217" t="s">
        <v>1</v>
      </c>
      <c r="F365" s="218" t="s">
        <v>197</v>
      </c>
      <c r="G365" s="216"/>
      <c r="H365" s="219">
        <v>46.942</v>
      </c>
      <c r="I365" s="220"/>
      <c r="J365" s="216"/>
      <c r="K365" s="216"/>
      <c r="L365" s="221"/>
      <c r="M365" s="222"/>
      <c r="N365" s="223"/>
      <c r="O365" s="223"/>
      <c r="P365" s="223"/>
      <c r="Q365" s="223"/>
      <c r="R365" s="223"/>
      <c r="S365" s="223"/>
      <c r="T365" s="224"/>
      <c r="AT365" s="225" t="s">
        <v>156</v>
      </c>
      <c r="AU365" s="225" t="s">
        <v>154</v>
      </c>
      <c r="AV365" s="13" t="s">
        <v>153</v>
      </c>
      <c r="AW365" s="13" t="s">
        <v>31</v>
      </c>
      <c r="AX365" s="13" t="s">
        <v>83</v>
      </c>
      <c r="AY365" s="225" t="s">
        <v>145</v>
      </c>
    </row>
    <row r="366" spans="2:65" s="11" customFormat="1" ht="22.9" customHeight="1">
      <c r="B366" s="174"/>
      <c r="C366" s="175"/>
      <c r="D366" s="176" t="s">
        <v>74</v>
      </c>
      <c r="E366" s="188" t="s">
        <v>601</v>
      </c>
      <c r="F366" s="188" t="s">
        <v>602</v>
      </c>
      <c r="G366" s="175"/>
      <c r="H366" s="175"/>
      <c r="I366" s="178"/>
      <c r="J366" s="189">
        <f>BK366</f>
        <v>0</v>
      </c>
      <c r="K366" s="175"/>
      <c r="L366" s="180"/>
      <c r="M366" s="181"/>
      <c r="N366" s="182"/>
      <c r="O366" s="182"/>
      <c r="P366" s="183">
        <f>SUM(P367:P380)</f>
        <v>0</v>
      </c>
      <c r="Q366" s="182"/>
      <c r="R366" s="183">
        <f>SUM(R367:R380)</f>
        <v>20.182433600000003</v>
      </c>
      <c r="S366" s="182"/>
      <c r="T366" s="184">
        <f>SUM(T367:T380)</f>
        <v>0</v>
      </c>
      <c r="AR366" s="185" t="s">
        <v>83</v>
      </c>
      <c r="AT366" s="186" t="s">
        <v>74</v>
      </c>
      <c r="AU366" s="186" t="s">
        <v>83</v>
      </c>
      <c r="AY366" s="185" t="s">
        <v>145</v>
      </c>
      <c r="BK366" s="187">
        <f>SUM(BK367:BK380)</f>
        <v>0</v>
      </c>
    </row>
    <row r="367" spans="2:65" s="1" customFormat="1" ht="24" customHeight="1">
      <c r="B367" s="32"/>
      <c r="C367" s="190" t="s">
        <v>603</v>
      </c>
      <c r="D367" s="190" t="s">
        <v>148</v>
      </c>
      <c r="E367" s="191" t="s">
        <v>604</v>
      </c>
      <c r="F367" s="192" t="s">
        <v>605</v>
      </c>
      <c r="G367" s="193" t="s">
        <v>193</v>
      </c>
      <c r="H367" s="194">
        <v>97</v>
      </c>
      <c r="I367" s="195"/>
      <c r="J367" s="196">
        <f>ROUND(I367*H367,2)</f>
        <v>0</v>
      </c>
      <c r="K367" s="192" t="s">
        <v>152</v>
      </c>
      <c r="L367" s="36"/>
      <c r="M367" s="197" t="s">
        <v>1</v>
      </c>
      <c r="N367" s="198" t="s">
        <v>41</v>
      </c>
      <c r="O367" s="64"/>
      <c r="P367" s="199">
        <f>O367*H367</f>
        <v>0</v>
      </c>
      <c r="Q367" s="199">
        <v>4.3650000000000001E-2</v>
      </c>
      <c r="R367" s="199">
        <f>Q367*H367</f>
        <v>4.2340499999999999</v>
      </c>
      <c r="S367" s="199">
        <v>0</v>
      </c>
      <c r="T367" s="200">
        <f>S367*H367</f>
        <v>0</v>
      </c>
      <c r="AR367" s="201" t="s">
        <v>153</v>
      </c>
      <c r="AT367" s="201" t="s">
        <v>148</v>
      </c>
      <c r="AU367" s="201" t="s">
        <v>154</v>
      </c>
      <c r="AY367" s="15" t="s">
        <v>145</v>
      </c>
      <c r="BE367" s="202">
        <f>IF(N367="základná",J367,0)</f>
        <v>0</v>
      </c>
      <c r="BF367" s="202">
        <f>IF(N367="znížená",J367,0)</f>
        <v>0</v>
      </c>
      <c r="BG367" s="202">
        <f>IF(N367="zákl. prenesená",J367,0)</f>
        <v>0</v>
      </c>
      <c r="BH367" s="202">
        <f>IF(N367="zníž. prenesená",J367,0)</f>
        <v>0</v>
      </c>
      <c r="BI367" s="202">
        <f>IF(N367="nulová",J367,0)</f>
        <v>0</v>
      </c>
      <c r="BJ367" s="15" t="s">
        <v>154</v>
      </c>
      <c r="BK367" s="202">
        <f>ROUND(I367*H367,2)</f>
        <v>0</v>
      </c>
      <c r="BL367" s="15" t="s">
        <v>153</v>
      </c>
      <c r="BM367" s="201" t="s">
        <v>606</v>
      </c>
    </row>
    <row r="368" spans="2:65" s="12" customFormat="1">
      <c r="B368" s="203"/>
      <c r="C368" s="204"/>
      <c r="D368" s="205" t="s">
        <v>156</v>
      </c>
      <c r="E368" s="206" t="s">
        <v>1</v>
      </c>
      <c r="F368" s="207" t="s">
        <v>607</v>
      </c>
      <c r="G368" s="204"/>
      <c r="H368" s="208">
        <v>97</v>
      </c>
      <c r="I368" s="209"/>
      <c r="J368" s="204"/>
      <c r="K368" s="204"/>
      <c r="L368" s="210"/>
      <c r="M368" s="211"/>
      <c r="N368" s="212"/>
      <c r="O368" s="212"/>
      <c r="P368" s="212"/>
      <c r="Q368" s="212"/>
      <c r="R368" s="212"/>
      <c r="S368" s="212"/>
      <c r="T368" s="213"/>
      <c r="AT368" s="214" t="s">
        <v>156</v>
      </c>
      <c r="AU368" s="214" t="s">
        <v>154</v>
      </c>
      <c r="AV368" s="12" t="s">
        <v>154</v>
      </c>
      <c r="AW368" s="12" t="s">
        <v>31</v>
      </c>
      <c r="AX368" s="12" t="s">
        <v>83</v>
      </c>
      <c r="AY368" s="214" t="s">
        <v>145</v>
      </c>
    </row>
    <row r="369" spans="2:65" s="1" customFormat="1" ht="24" customHeight="1">
      <c r="B369" s="32"/>
      <c r="C369" s="190" t="s">
        <v>608</v>
      </c>
      <c r="D369" s="190" t="s">
        <v>148</v>
      </c>
      <c r="E369" s="191" t="s">
        <v>609</v>
      </c>
      <c r="F369" s="192" t="s">
        <v>610</v>
      </c>
      <c r="G369" s="193" t="s">
        <v>193</v>
      </c>
      <c r="H369" s="194">
        <v>97</v>
      </c>
      <c r="I369" s="195"/>
      <c r="J369" s="196">
        <f>ROUND(I369*H369,2)</f>
        <v>0</v>
      </c>
      <c r="K369" s="192" t="s">
        <v>152</v>
      </c>
      <c r="L369" s="36"/>
      <c r="M369" s="197" t="s">
        <v>1</v>
      </c>
      <c r="N369" s="198" t="s">
        <v>41</v>
      </c>
      <c r="O369" s="64"/>
      <c r="P369" s="199">
        <f>O369*H369</f>
        <v>0</v>
      </c>
      <c r="Q369" s="199">
        <v>0.10938000000000001</v>
      </c>
      <c r="R369" s="199">
        <f>Q369*H369</f>
        <v>10.609860000000001</v>
      </c>
      <c r="S369" s="199">
        <v>0</v>
      </c>
      <c r="T369" s="200">
        <f>S369*H369</f>
        <v>0</v>
      </c>
      <c r="AR369" s="201" t="s">
        <v>153</v>
      </c>
      <c r="AT369" s="201" t="s">
        <v>148</v>
      </c>
      <c r="AU369" s="201" t="s">
        <v>154</v>
      </c>
      <c r="AY369" s="15" t="s">
        <v>145</v>
      </c>
      <c r="BE369" s="202">
        <f>IF(N369="základná",J369,0)</f>
        <v>0</v>
      </c>
      <c r="BF369" s="202">
        <f>IF(N369="znížená",J369,0)</f>
        <v>0</v>
      </c>
      <c r="BG369" s="202">
        <f>IF(N369="zákl. prenesená",J369,0)</f>
        <v>0</v>
      </c>
      <c r="BH369" s="202">
        <f>IF(N369="zníž. prenesená",J369,0)</f>
        <v>0</v>
      </c>
      <c r="BI369" s="202">
        <f>IF(N369="nulová",J369,0)</f>
        <v>0</v>
      </c>
      <c r="BJ369" s="15" t="s">
        <v>154</v>
      </c>
      <c r="BK369" s="202">
        <f>ROUND(I369*H369,2)</f>
        <v>0</v>
      </c>
      <c r="BL369" s="15" t="s">
        <v>153</v>
      </c>
      <c r="BM369" s="201" t="s">
        <v>611</v>
      </c>
    </row>
    <row r="370" spans="2:65" s="12" customFormat="1">
      <c r="B370" s="203"/>
      <c r="C370" s="204"/>
      <c r="D370" s="205" t="s">
        <v>156</v>
      </c>
      <c r="E370" s="206" t="s">
        <v>1</v>
      </c>
      <c r="F370" s="207" t="s">
        <v>607</v>
      </c>
      <c r="G370" s="204"/>
      <c r="H370" s="208">
        <v>97</v>
      </c>
      <c r="I370" s="209"/>
      <c r="J370" s="204"/>
      <c r="K370" s="204"/>
      <c r="L370" s="210"/>
      <c r="M370" s="211"/>
      <c r="N370" s="212"/>
      <c r="O370" s="212"/>
      <c r="P370" s="212"/>
      <c r="Q370" s="212"/>
      <c r="R370" s="212"/>
      <c r="S370" s="212"/>
      <c r="T370" s="213"/>
      <c r="AT370" s="214" t="s">
        <v>156</v>
      </c>
      <c r="AU370" s="214" t="s">
        <v>154</v>
      </c>
      <c r="AV370" s="12" t="s">
        <v>154</v>
      </c>
      <c r="AW370" s="12" t="s">
        <v>31</v>
      </c>
      <c r="AX370" s="12" t="s">
        <v>83</v>
      </c>
      <c r="AY370" s="214" t="s">
        <v>145</v>
      </c>
    </row>
    <row r="371" spans="2:65" s="1" customFormat="1" ht="16.5" customHeight="1">
      <c r="B371" s="32"/>
      <c r="C371" s="190" t="s">
        <v>612</v>
      </c>
      <c r="D371" s="190" t="s">
        <v>148</v>
      </c>
      <c r="E371" s="191" t="s">
        <v>613</v>
      </c>
      <c r="F371" s="192" t="s">
        <v>614</v>
      </c>
      <c r="G371" s="193" t="s">
        <v>193</v>
      </c>
      <c r="H371" s="194">
        <v>24.2</v>
      </c>
      <c r="I371" s="195"/>
      <c r="J371" s="196">
        <f>ROUND(I371*H371,2)</f>
        <v>0</v>
      </c>
      <c r="K371" s="192" t="s">
        <v>152</v>
      </c>
      <c r="L371" s="36"/>
      <c r="M371" s="197" t="s">
        <v>1</v>
      </c>
      <c r="N371" s="198" t="s">
        <v>41</v>
      </c>
      <c r="O371" s="64"/>
      <c r="P371" s="199">
        <f>O371*H371</f>
        <v>0</v>
      </c>
      <c r="Q371" s="199">
        <v>4.1349999999999998E-2</v>
      </c>
      <c r="R371" s="199">
        <f>Q371*H371</f>
        <v>1.0006699999999999</v>
      </c>
      <c r="S371" s="199">
        <v>0</v>
      </c>
      <c r="T371" s="200">
        <f>S371*H371</f>
        <v>0</v>
      </c>
      <c r="AR371" s="201" t="s">
        <v>153</v>
      </c>
      <c r="AT371" s="201" t="s">
        <v>148</v>
      </c>
      <c r="AU371" s="201" t="s">
        <v>154</v>
      </c>
      <c r="AY371" s="15" t="s">
        <v>145</v>
      </c>
      <c r="BE371" s="202">
        <f>IF(N371="základná",J371,0)</f>
        <v>0</v>
      </c>
      <c r="BF371" s="202">
        <f>IF(N371="znížená",J371,0)</f>
        <v>0</v>
      </c>
      <c r="BG371" s="202">
        <f>IF(N371="zákl. prenesená",J371,0)</f>
        <v>0</v>
      </c>
      <c r="BH371" s="202">
        <f>IF(N371="zníž. prenesená",J371,0)</f>
        <v>0</v>
      </c>
      <c r="BI371" s="202">
        <f>IF(N371="nulová",J371,0)</f>
        <v>0</v>
      </c>
      <c r="BJ371" s="15" t="s">
        <v>154</v>
      </c>
      <c r="BK371" s="202">
        <f>ROUND(I371*H371,2)</f>
        <v>0</v>
      </c>
      <c r="BL371" s="15" t="s">
        <v>153</v>
      </c>
      <c r="BM371" s="201" t="s">
        <v>615</v>
      </c>
    </row>
    <row r="372" spans="2:65" s="12" customFormat="1">
      <c r="B372" s="203"/>
      <c r="C372" s="204"/>
      <c r="D372" s="205" t="s">
        <v>156</v>
      </c>
      <c r="E372" s="206" t="s">
        <v>1</v>
      </c>
      <c r="F372" s="207" t="s">
        <v>616</v>
      </c>
      <c r="G372" s="204"/>
      <c r="H372" s="208">
        <v>24.2</v>
      </c>
      <c r="I372" s="209"/>
      <c r="J372" s="204"/>
      <c r="K372" s="204"/>
      <c r="L372" s="210"/>
      <c r="M372" s="211"/>
      <c r="N372" s="212"/>
      <c r="O372" s="212"/>
      <c r="P372" s="212"/>
      <c r="Q372" s="212"/>
      <c r="R372" s="212"/>
      <c r="S372" s="212"/>
      <c r="T372" s="213"/>
      <c r="AT372" s="214" t="s">
        <v>156</v>
      </c>
      <c r="AU372" s="214" t="s">
        <v>154</v>
      </c>
      <c r="AV372" s="12" t="s">
        <v>154</v>
      </c>
      <c r="AW372" s="12" t="s">
        <v>31</v>
      </c>
      <c r="AX372" s="12" t="s">
        <v>83</v>
      </c>
      <c r="AY372" s="214" t="s">
        <v>145</v>
      </c>
    </row>
    <row r="373" spans="2:65" s="1" customFormat="1" ht="16.5" customHeight="1">
      <c r="B373" s="32"/>
      <c r="C373" s="190" t="s">
        <v>617</v>
      </c>
      <c r="D373" s="190" t="s">
        <v>148</v>
      </c>
      <c r="E373" s="191" t="s">
        <v>618</v>
      </c>
      <c r="F373" s="192" t="s">
        <v>619</v>
      </c>
      <c r="G373" s="193" t="s">
        <v>193</v>
      </c>
      <c r="H373" s="194">
        <v>24.2</v>
      </c>
      <c r="I373" s="195"/>
      <c r="J373" s="196">
        <f>ROUND(I373*H373,2)</f>
        <v>0</v>
      </c>
      <c r="K373" s="192" t="s">
        <v>152</v>
      </c>
      <c r="L373" s="36"/>
      <c r="M373" s="197" t="s">
        <v>1</v>
      </c>
      <c r="N373" s="198" t="s">
        <v>41</v>
      </c>
      <c r="O373" s="64"/>
      <c r="P373" s="199">
        <f>O373*H373</f>
        <v>0</v>
      </c>
      <c r="Q373" s="199">
        <v>0.10362</v>
      </c>
      <c r="R373" s="199">
        <f>Q373*H373</f>
        <v>2.5076040000000002</v>
      </c>
      <c r="S373" s="199">
        <v>0</v>
      </c>
      <c r="T373" s="200">
        <f>S373*H373</f>
        <v>0</v>
      </c>
      <c r="AR373" s="201" t="s">
        <v>153</v>
      </c>
      <c r="AT373" s="201" t="s">
        <v>148</v>
      </c>
      <c r="AU373" s="201" t="s">
        <v>154</v>
      </c>
      <c r="AY373" s="15" t="s">
        <v>145</v>
      </c>
      <c r="BE373" s="202">
        <f>IF(N373="základná",J373,0)</f>
        <v>0</v>
      </c>
      <c r="BF373" s="202">
        <f>IF(N373="znížená",J373,0)</f>
        <v>0</v>
      </c>
      <c r="BG373" s="202">
        <f>IF(N373="zákl. prenesená",J373,0)</f>
        <v>0</v>
      </c>
      <c r="BH373" s="202">
        <f>IF(N373="zníž. prenesená",J373,0)</f>
        <v>0</v>
      </c>
      <c r="BI373" s="202">
        <f>IF(N373="nulová",J373,0)</f>
        <v>0</v>
      </c>
      <c r="BJ373" s="15" t="s">
        <v>154</v>
      </c>
      <c r="BK373" s="202">
        <f>ROUND(I373*H373,2)</f>
        <v>0</v>
      </c>
      <c r="BL373" s="15" t="s">
        <v>153</v>
      </c>
      <c r="BM373" s="201" t="s">
        <v>620</v>
      </c>
    </row>
    <row r="374" spans="2:65" s="12" customFormat="1">
      <c r="B374" s="203"/>
      <c r="C374" s="204"/>
      <c r="D374" s="205" t="s">
        <v>156</v>
      </c>
      <c r="E374" s="206" t="s">
        <v>1</v>
      </c>
      <c r="F374" s="207" t="s">
        <v>616</v>
      </c>
      <c r="G374" s="204"/>
      <c r="H374" s="208">
        <v>24.2</v>
      </c>
      <c r="I374" s="209"/>
      <c r="J374" s="204"/>
      <c r="K374" s="204"/>
      <c r="L374" s="210"/>
      <c r="M374" s="211"/>
      <c r="N374" s="212"/>
      <c r="O374" s="212"/>
      <c r="P374" s="212"/>
      <c r="Q374" s="212"/>
      <c r="R374" s="212"/>
      <c r="S374" s="212"/>
      <c r="T374" s="213"/>
      <c r="AT374" s="214" t="s">
        <v>156</v>
      </c>
      <c r="AU374" s="214" t="s">
        <v>154</v>
      </c>
      <c r="AV374" s="12" t="s">
        <v>154</v>
      </c>
      <c r="AW374" s="12" t="s">
        <v>31</v>
      </c>
      <c r="AX374" s="12" t="s">
        <v>83</v>
      </c>
      <c r="AY374" s="214" t="s">
        <v>145</v>
      </c>
    </row>
    <row r="375" spans="2:65" s="1" customFormat="1" ht="24" customHeight="1">
      <c r="B375" s="32"/>
      <c r="C375" s="190" t="s">
        <v>621</v>
      </c>
      <c r="D375" s="190" t="s">
        <v>148</v>
      </c>
      <c r="E375" s="191" t="s">
        <v>622</v>
      </c>
      <c r="F375" s="192" t="s">
        <v>623</v>
      </c>
      <c r="G375" s="193" t="s">
        <v>193</v>
      </c>
      <c r="H375" s="194">
        <v>194</v>
      </c>
      <c r="I375" s="195"/>
      <c r="J375" s="196">
        <f>ROUND(I375*H375,2)</f>
        <v>0</v>
      </c>
      <c r="K375" s="192" t="s">
        <v>152</v>
      </c>
      <c r="L375" s="36"/>
      <c r="M375" s="197" t="s">
        <v>1</v>
      </c>
      <c r="N375" s="198" t="s">
        <v>41</v>
      </c>
      <c r="O375" s="64"/>
      <c r="P375" s="199">
        <f>O375*H375</f>
        <v>0</v>
      </c>
      <c r="Q375" s="199">
        <v>6.7600000000000004E-3</v>
      </c>
      <c r="R375" s="199">
        <f>Q375*H375</f>
        <v>1.3114400000000002</v>
      </c>
      <c r="S375" s="199">
        <v>0</v>
      </c>
      <c r="T375" s="200">
        <f>S375*H375</f>
        <v>0</v>
      </c>
      <c r="AR375" s="201" t="s">
        <v>153</v>
      </c>
      <c r="AT375" s="201" t="s">
        <v>148</v>
      </c>
      <c r="AU375" s="201" t="s">
        <v>154</v>
      </c>
      <c r="AY375" s="15" t="s">
        <v>145</v>
      </c>
      <c r="BE375" s="202">
        <f>IF(N375="základná",J375,0)</f>
        <v>0</v>
      </c>
      <c r="BF375" s="202">
        <f>IF(N375="znížená",J375,0)</f>
        <v>0</v>
      </c>
      <c r="BG375" s="202">
        <f>IF(N375="zákl. prenesená",J375,0)</f>
        <v>0</v>
      </c>
      <c r="BH375" s="202">
        <f>IF(N375="zníž. prenesená",J375,0)</f>
        <v>0</v>
      </c>
      <c r="BI375" s="202">
        <f>IF(N375="nulová",J375,0)</f>
        <v>0</v>
      </c>
      <c r="BJ375" s="15" t="s">
        <v>154</v>
      </c>
      <c r="BK375" s="202">
        <f>ROUND(I375*H375,2)</f>
        <v>0</v>
      </c>
      <c r="BL375" s="15" t="s">
        <v>153</v>
      </c>
      <c r="BM375" s="201" t="s">
        <v>624</v>
      </c>
    </row>
    <row r="376" spans="2:65" s="1" customFormat="1" ht="24" customHeight="1">
      <c r="B376" s="32"/>
      <c r="C376" s="190" t="s">
        <v>625</v>
      </c>
      <c r="D376" s="190" t="s">
        <v>148</v>
      </c>
      <c r="E376" s="191" t="s">
        <v>626</v>
      </c>
      <c r="F376" s="192" t="s">
        <v>627</v>
      </c>
      <c r="G376" s="193" t="s">
        <v>193</v>
      </c>
      <c r="H376" s="194">
        <v>48.4</v>
      </c>
      <c r="I376" s="195"/>
      <c r="J376" s="196">
        <f>ROUND(I376*H376,2)</f>
        <v>0</v>
      </c>
      <c r="K376" s="192" t="s">
        <v>152</v>
      </c>
      <c r="L376" s="36"/>
      <c r="M376" s="197" t="s">
        <v>1</v>
      </c>
      <c r="N376" s="198" t="s">
        <v>41</v>
      </c>
      <c r="O376" s="64"/>
      <c r="P376" s="199">
        <f>O376*H376</f>
        <v>0</v>
      </c>
      <c r="Q376" s="199">
        <v>6.4000000000000003E-3</v>
      </c>
      <c r="R376" s="199">
        <f>Q376*H376</f>
        <v>0.30975999999999998</v>
      </c>
      <c r="S376" s="199">
        <v>0</v>
      </c>
      <c r="T376" s="200">
        <f>S376*H376</f>
        <v>0</v>
      </c>
      <c r="AR376" s="201" t="s">
        <v>153</v>
      </c>
      <c r="AT376" s="201" t="s">
        <v>148</v>
      </c>
      <c r="AU376" s="201" t="s">
        <v>154</v>
      </c>
      <c r="AY376" s="15" t="s">
        <v>145</v>
      </c>
      <c r="BE376" s="202">
        <f>IF(N376="základná",J376,0)</f>
        <v>0</v>
      </c>
      <c r="BF376" s="202">
        <f>IF(N376="znížená",J376,0)</f>
        <v>0</v>
      </c>
      <c r="BG376" s="202">
        <f>IF(N376="zákl. prenesená",J376,0)</f>
        <v>0</v>
      </c>
      <c r="BH376" s="202">
        <f>IF(N376="zníž. prenesená",J376,0)</f>
        <v>0</v>
      </c>
      <c r="BI376" s="202">
        <f>IF(N376="nulová",J376,0)</f>
        <v>0</v>
      </c>
      <c r="BJ376" s="15" t="s">
        <v>154</v>
      </c>
      <c r="BK376" s="202">
        <f>ROUND(I376*H376,2)</f>
        <v>0</v>
      </c>
      <c r="BL376" s="15" t="s">
        <v>153</v>
      </c>
      <c r="BM376" s="201" t="s">
        <v>628</v>
      </c>
    </row>
    <row r="377" spans="2:65" s="1" customFormat="1" ht="24" customHeight="1">
      <c r="B377" s="32"/>
      <c r="C377" s="190" t="s">
        <v>629</v>
      </c>
      <c r="D377" s="190" t="s">
        <v>148</v>
      </c>
      <c r="E377" s="191" t="s">
        <v>630</v>
      </c>
      <c r="F377" s="192" t="s">
        <v>631</v>
      </c>
      <c r="G377" s="193" t="s">
        <v>193</v>
      </c>
      <c r="H377" s="194">
        <v>77.599999999999994</v>
      </c>
      <c r="I377" s="195"/>
      <c r="J377" s="196">
        <f>ROUND(I377*H377,2)</f>
        <v>0</v>
      </c>
      <c r="K377" s="192" t="s">
        <v>152</v>
      </c>
      <c r="L377" s="36"/>
      <c r="M377" s="197" t="s">
        <v>1</v>
      </c>
      <c r="N377" s="198" t="s">
        <v>41</v>
      </c>
      <c r="O377" s="64"/>
      <c r="P377" s="199">
        <f>O377*H377</f>
        <v>0</v>
      </c>
      <c r="Q377" s="199">
        <v>2.1800000000000001E-3</v>
      </c>
      <c r="R377" s="199">
        <f>Q377*H377</f>
        <v>0.16916799999999999</v>
      </c>
      <c r="S377" s="199">
        <v>0</v>
      </c>
      <c r="T377" s="200">
        <f>S377*H377</f>
        <v>0</v>
      </c>
      <c r="AR377" s="201" t="s">
        <v>153</v>
      </c>
      <c r="AT377" s="201" t="s">
        <v>148</v>
      </c>
      <c r="AU377" s="201" t="s">
        <v>154</v>
      </c>
      <c r="AY377" s="15" t="s">
        <v>145</v>
      </c>
      <c r="BE377" s="202">
        <f>IF(N377="základná",J377,0)</f>
        <v>0</v>
      </c>
      <c r="BF377" s="202">
        <f>IF(N377="znížená",J377,0)</f>
        <v>0</v>
      </c>
      <c r="BG377" s="202">
        <f>IF(N377="zákl. prenesená",J377,0)</f>
        <v>0</v>
      </c>
      <c r="BH377" s="202">
        <f>IF(N377="zníž. prenesená",J377,0)</f>
        <v>0</v>
      </c>
      <c r="BI377" s="202">
        <f>IF(N377="nulová",J377,0)</f>
        <v>0</v>
      </c>
      <c r="BJ377" s="15" t="s">
        <v>154</v>
      </c>
      <c r="BK377" s="202">
        <f>ROUND(I377*H377,2)</f>
        <v>0</v>
      </c>
      <c r="BL377" s="15" t="s">
        <v>153</v>
      </c>
      <c r="BM377" s="201" t="s">
        <v>632</v>
      </c>
    </row>
    <row r="378" spans="2:65" s="12" customFormat="1">
      <c r="B378" s="203"/>
      <c r="C378" s="204"/>
      <c r="D378" s="205" t="s">
        <v>156</v>
      </c>
      <c r="E378" s="206" t="s">
        <v>1</v>
      </c>
      <c r="F378" s="207" t="s">
        <v>633</v>
      </c>
      <c r="G378" s="204"/>
      <c r="H378" s="208">
        <v>77.599999999999994</v>
      </c>
      <c r="I378" s="209"/>
      <c r="J378" s="204"/>
      <c r="K378" s="204"/>
      <c r="L378" s="210"/>
      <c r="M378" s="211"/>
      <c r="N378" s="212"/>
      <c r="O378" s="212"/>
      <c r="P378" s="212"/>
      <c r="Q378" s="212"/>
      <c r="R378" s="212"/>
      <c r="S378" s="212"/>
      <c r="T378" s="213"/>
      <c r="AT378" s="214" t="s">
        <v>156</v>
      </c>
      <c r="AU378" s="214" t="s">
        <v>154</v>
      </c>
      <c r="AV378" s="12" t="s">
        <v>154</v>
      </c>
      <c r="AW378" s="12" t="s">
        <v>31</v>
      </c>
      <c r="AX378" s="12" t="s">
        <v>83</v>
      </c>
      <c r="AY378" s="214" t="s">
        <v>145</v>
      </c>
    </row>
    <row r="379" spans="2:65" s="1" customFormat="1" ht="24" customHeight="1">
      <c r="B379" s="32"/>
      <c r="C379" s="190" t="s">
        <v>634</v>
      </c>
      <c r="D379" s="190" t="s">
        <v>148</v>
      </c>
      <c r="E379" s="191" t="s">
        <v>635</v>
      </c>
      <c r="F379" s="192" t="s">
        <v>636</v>
      </c>
      <c r="G379" s="193" t="s">
        <v>193</v>
      </c>
      <c r="H379" s="194">
        <v>19.36</v>
      </c>
      <c r="I379" s="195"/>
      <c r="J379" s="196">
        <f>ROUND(I379*H379,2)</f>
        <v>0</v>
      </c>
      <c r="K379" s="192" t="s">
        <v>152</v>
      </c>
      <c r="L379" s="36"/>
      <c r="M379" s="197" t="s">
        <v>1</v>
      </c>
      <c r="N379" s="198" t="s">
        <v>41</v>
      </c>
      <c r="O379" s="64"/>
      <c r="P379" s="199">
        <f>O379*H379</f>
        <v>0</v>
      </c>
      <c r="Q379" s="199">
        <v>2.0600000000000002E-3</v>
      </c>
      <c r="R379" s="199">
        <f>Q379*H379</f>
        <v>3.9881600000000003E-2</v>
      </c>
      <c r="S379" s="199">
        <v>0</v>
      </c>
      <c r="T379" s="200">
        <f>S379*H379</f>
        <v>0</v>
      </c>
      <c r="AR379" s="201" t="s">
        <v>153</v>
      </c>
      <c r="AT379" s="201" t="s">
        <v>148</v>
      </c>
      <c r="AU379" s="201" t="s">
        <v>154</v>
      </c>
      <c r="AY379" s="15" t="s">
        <v>145</v>
      </c>
      <c r="BE379" s="202">
        <f>IF(N379="základná",J379,0)</f>
        <v>0</v>
      </c>
      <c r="BF379" s="202">
        <f>IF(N379="znížená",J379,0)</f>
        <v>0</v>
      </c>
      <c r="BG379" s="202">
        <f>IF(N379="zákl. prenesená",J379,0)</f>
        <v>0</v>
      </c>
      <c r="BH379" s="202">
        <f>IF(N379="zníž. prenesená",J379,0)</f>
        <v>0</v>
      </c>
      <c r="BI379" s="202">
        <f>IF(N379="nulová",J379,0)</f>
        <v>0</v>
      </c>
      <c r="BJ379" s="15" t="s">
        <v>154</v>
      </c>
      <c r="BK379" s="202">
        <f>ROUND(I379*H379,2)</f>
        <v>0</v>
      </c>
      <c r="BL379" s="15" t="s">
        <v>153</v>
      </c>
      <c r="BM379" s="201" t="s">
        <v>637</v>
      </c>
    </row>
    <row r="380" spans="2:65" s="12" customFormat="1">
      <c r="B380" s="203"/>
      <c r="C380" s="204"/>
      <c r="D380" s="205" t="s">
        <v>156</v>
      </c>
      <c r="E380" s="206" t="s">
        <v>1</v>
      </c>
      <c r="F380" s="207" t="s">
        <v>638</v>
      </c>
      <c r="G380" s="204"/>
      <c r="H380" s="208">
        <v>19.36</v>
      </c>
      <c r="I380" s="209"/>
      <c r="J380" s="204"/>
      <c r="K380" s="204"/>
      <c r="L380" s="210"/>
      <c r="M380" s="211"/>
      <c r="N380" s="212"/>
      <c r="O380" s="212"/>
      <c r="P380" s="212"/>
      <c r="Q380" s="212"/>
      <c r="R380" s="212"/>
      <c r="S380" s="212"/>
      <c r="T380" s="213"/>
      <c r="AT380" s="214" t="s">
        <v>156</v>
      </c>
      <c r="AU380" s="214" t="s">
        <v>154</v>
      </c>
      <c r="AV380" s="12" t="s">
        <v>154</v>
      </c>
      <c r="AW380" s="12" t="s">
        <v>31</v>
      </c>
      <c r="AX380" s="12" t="s">
        <v>83</v>
      </c>
      <c r="AY380" s="214" t="s">
        <v>145</v>
      </c>
    </row>
    <row r="381" spans="2:65" s="11" customFormat="1" ht="22.9" customHeight="1">
      <c r="B381" s="174"/>
      <c r="C381" s="175"/>
      <c r="D381" s="176" t="s">
        <v>74</v>
      </c>
      <c r="E381" s="188" t="s">
        <v>639</v>
      </c>
      <c r="F381" s="188" t="s">
        <v>640</v>
      </c>
      <c r="G381" s="175"/>
      <c r="H381" s="175"/>
      <c r="I381" s="178"/>
      <c r="J381" s="189">
        <f>BK381</f>
        <v>0</v>
      </c>
      <c r="K381" s="175"/>
      <c r="L381" s="180"/>
      <c r="M381" s="181"/>
      <c r="N381" s="182"/>
      <c r="O381" s="182"/>
      <c r="P381" s="183">
        <f>SUM(P382:P399)</f>
        <v>0</v>
      </c>
      <c r="Q381" s="182"/>
      <c r="R381" s="183">
        <f>SUM(R382:R399)</f>
        <v>0</v>
      </c>
      <c r="S381" s="182"/>
      <c r="T381" s="184">
        <f>SUM(T382:T399)</f>
        <v>0</v>
      </c>
      <c r="AR381" s="185" t="s">
        <v>83</v>
      </c>
      <c r="AT381" s="186" t="s">
        <v>74</v>
      </c>
      <c r="AU381" s="186" t="s">
        <v>83</v>
      </c>
      <c r="AY381" s="185" t="s">
        <v>145</v>
      </c>
      <c r="BK381" s="187">
        <f>SUM(BK382:BK399)</f>
        <v>0</v>
      </c>
    </row>
    <row r="382" spans="2:65" s="1" customFormat="1" ht="16.5" customHeight="1">
      <c r="B382" s="32"/>
      <c r="C382" s="190" t="s">
        <v>641</v>
      </c>
      <c r="D382" s="190" t="s">
        <v>148</v>
      </c>
      <c r="E382" s="191" t="s">
        <v>642</v>
      </c>
      <c r="F382" s="192" t="s">
        <v>643</v>
      </c>
      <c r="G382" s="193" t="s">
        <v>193</v>
      </c>
      <c r="H382" s="194">
        <v>121.2</v>
      </c>
      <c r="I382" s="195"/>
      <c r="J382" s="196">
        <f>ROUND(I382*H382,2)</f>
        <v>0</v>
      </c>
      <c r="K382" s="192" t="s">
        <v>152</v>
      </c>
      <c r="L382" s="36"/>
      <c r="M382" s="197" t="s">
        <v>1</v>
      </c>
      <c r="N382" s="198" t="s">
        <v>41</v>
      </c>
      <c r="O382" s="64"/>
      <c r="P382" s="199">
        <f>O382*H382</f>
        <v>0</v>
      </c>
      <c r="Q382" s="199">
        <v>0</v>
      </c>
      <c r="R382" s="199">
        <f>Q382*H382</f>
        <v>0</v>
      </c>
      <c r="S382" s="199">
        <v>0</v>
      </c>
      <c r="T382" s="200">
        <f>S382*H382</f>
        <v>0</v>
      </c>
      <c r="AR382" s="201" t="s">
        <v>153</v>
      </c>
      <c r="AT382" s="201" t="s">
        <v>148</v>
      </c>
      <c r="AU382" s="201" t="s">
        <v>154</v>
      </c>
      <c r="AY382" s="15" t="s">
        <v>145</v>
      </c>
      <c r="BE382" s="202">
        <f>IF(N382="základná",J382,0)</f>
        <v>0</v>
      </c>
      <c r="BF382" s="202">
        <f>IF(N382="znížená",J382,0)</f>
        <v>0</v>
      </c>
      <c r="BG382" s="202">
        <f>IF(N382="zákl. prenesená",J382,0)</f>
        <v>0</v>
      </c>
      <c r="BH382" s="202">
        <f>IF(N382="zníž. prenesená",J382,0)</f>
        <v>0</v>
      </c>
      <c r="BI382" s="202">
        <f>IF(N382="nulová",J382,0)</f>
        <v>0</v>
      </c>
      <c r="BJ382" s="15" t="s">
        <v>154</v>
      </c>
      <c r="BK382" s="202">
        <f>ROUND(I382*H382,2)</f>
        <v>0</v>
      </c>
      <c r="BL382" s="15" t="s">
        <v>153</v>
      </c>
      <c r="BM382" s="201" t="s">
        <v>644</v>
      </c>
    </row>
    <row r="383" spans="2:65" s="12" customFormat="1">
      <c r="B383" s="203"/>
      <c r="C383" s="204"/>
      <c r="D383" s="205" t="s">
        <v>156</v>
      </c>
      <c r="E383" s="206" t="s">
        <v>1</v>
      </c>
      <c r="F383" s="207" t="s">
        <v>645</v>
      </c>
      <c r="G383" s="204"/>
      <c r="H383" s="208">
        <v>24.2</v>
      </c>
      <c r="I383" s="209"/>
      <c r="J383" s="204"/>
      <c r="K383" s="204"/>
      <c r="L383" s="210"/>
      <c r="M383" s="211"/>
      <c r="N383" s="212"/>
      <c r="O383" s="212"/>
      <c r="P383" s="212"/>
      <c r="Q383" s="212"/>
      <c r="R383" s="212"/>
      <c r="S383" s="212"/>
      <c r="T383" s="213"/>
      <c r="AT383" s="214" t="s">
        <v>156</v>
      </c>
      <c r="AU383" s="214" t="s">
        <v>154</v>
      </c>
      <c r="AV383" s="12" t="s">
        <v>154</v>
      </c>
      <c r="AW383" s="12" t="s">
        <v>31</v>
      </c>
      <c r="AX383" s="12" t="s">
        <v>75</v>
      </c>
      <c r="AY383" s="214" t="s">
        <v>145</v>
      </c>
    </row>
    <row r="384" spans="2:65" s="12" customFormat="1">
      <c r="B384" s="203"/>
      <c r="C384" s="204"/>
      <c r="D384" s="205" t="s">
        <v>156</v>
      </c>
      <c r="E384" s="206" t="s">
        <v>1</v>
      </c>
      <c r="F384" s="207" t="s">
        <v>646</v>
      </c>
      <c r="G384" s="204"/>
      <c r="H384" s="208">
        <v>97</v>
      </c>
      <c r="I384" s="209"/>
      <c r="J384" s="204"/>
      <c r="K384" s="204"/>
      <c r="L384" s="210"/>
      <c r="M384" s="211"/>
      <c r="N384" s="212"/>
      <c r="O384" s="212"/>
      <c r="P384" s="212"/>
      <c r="Q384" s="212"/>
      <c r="R384" s="212"/>
      <c r="S384" s="212"/>
      <c r="T384" s="213"/>
      <c r="AT384" s="214" t="s">
        <v>156</v>
      </c>
      <c r="AU384" s="214" t="s">
        <v>154</v>
      </c>
      <c r="AV384" s="12" t="s">
        <v>154</v>
      </c>
      <c r="AW384" s="12" t="s">
        <v>31</v>
      </c>
      <c r="AX384" s="12" t="s">
        <v>75</v>
      </c>
      <c r="AY384" s="214" t="s">
        <v>145</v>
      </c>
    </row>
    <row r="385" spans="2:65" s="13" customFormat="1">
      <c r="B385" s="215"/>
      <c r="C385" s="216"/>
      <c r="D385" s="205" t="s">
        <v>156</v>
      </c>
      <c r="E385" s="217" t="s">
        <v>1</v>
      </c>
      <c r="F385" s="218" t="s">
        <v>197</v>
      </c>
      <c r="G385" s="216"/>
      <c r="H385" s="219">
        <v>121.2</v>
      </c>
      <c r="I385" s="220"/>
      <c r="J385" s="216"/>
      <c r="K385" s="216"/>
      <c r="L385" s="221"/>
      <c r="M385" s="222"/>
      <c r="N385" s="223"/>
      <c r="O385" s="223"/>
      <c r="P385" s="223"/>
      <c r="Q385" s="223"/>
      <c r="R385" s="223"/>
      <c r="S385" s="223"/>
      <c r="T385" s="224"/>
      <c r="AT385" s="225" t="s">
        <v>156</v>
      </c>
      <c r="AU385" s="225" t="s">
        <v>154</v>
      </c>
      <c r="AV385" s="13" t="s">
        <v>153</v>
      </c>
      <c r="AW385" s="13" t="s">
        <v>31</v>
      </c>
      <c r="AX385" s="13" t="s">
        <v>83</v>
      </c>
      <c r="AY385" s="225" t="s">
        <v>145</v>
      </c>
    </row>
    <row r="386" spans="2:65" s="1" customFormat="1" ht="16.5" customHeight="1">
      <c r="B386" s="32"/>
      <c r="C386" s="190" t="s">
        <v>647</v>
      </c>
      <c r="D386" s="190" t="s">
        <v>148</v>
      </c>
      <c r="E386" s="191" t="s">
        <v>648</v>
      </c>
      <c r="F386" s="192" t="s">
        <v>649</v>
      </c>
      <c r="G386" s="193" t="s">
        <v>193</v>
      </c>
      <c r="H386" s="194">
        <v>121.2</v>
      </c>
      <c r="I386" s="195"/>
      <c r="J386" s="196">
        <f>ROUND(I386*H386,2)</f>
        <v>0</v>
      </c>
      <c r="K386" s="192" t="s">
        <v>152</v>
      </c>
      <c r="L386" s="36"/>
      <c r="M386" s="197" t="s">
        <v>1</v>
      </c>
      <c r="N386" s="198" t="s">
        <v>41</v>
      </c>
      <c r="O386" s="64"/>
      <c r="P386" s="199">
        <f>O386*H386</f>
        <v>0</v>
      </c>
      <c r="Q386" s="199">
        <v>0</v>
      </c>
      <c r="R386" s="199">
        <f>Q386*H386</f>
        <v>0</v>
      </c>
      <c r="S386" s="199">
        <v>0</v>
      </c>
      <c r="T386" s="200">
        <f>S386*H386</f>
        <v>0</v>
      </c>
      <c r="AR386" s="201" t="s">
        <v>153</v>
      </c>
      <c r="AT386" s="201" t="s">
        <v>148</v>
      </c>
      <c r="AU386" s="201" t="s">
        <v>154</v>
      </c>
      <c r="AY386" s="15" t="s">
        <v>145</v>
      </c>
      <c r="BE386" s="202">
        <f>IF(N386="základná",J386,0)</f>
        <v>0</v>
      </c>
      <c r="BF386" s="202">
        <f>IF(N386="znížená",J386,0)</f>
        <v>0</v>
      </c>
      <c r="BG386" s="202">
        <f>IF(N386="zákl. prenesená",J386,0)</f>
        <v>0</v>
      </c>
      <c r="BH386" s="202">
        <f>IF(N386="zníž. prenesená",J386,0)</f>
        <v>0</v>
      </c>
      <c r="BI386" s="202">
        <f>IF(N386="nulová",J386,0)</f>
        <v>0</v>
      </c>
      <c r="BJ386" s="15" t="s">
        <v>154</v>
      </c>
      <c r="BK386" s="202">
        <f>ROUND(I386*H386,2)</f>
        <v>0</v>
      </c>
      <c r="BL386" s="15" t="s">
        <v>153</v>
      </c>
      <c r="BM386" s="201" t="s">
        <v>650</v>
      </c>
    </row>
    <row r="387" spans="2:65" s="12" customFormat="1">
      <c r="B387" s="203"/>
      <c r="C387" s="204"/>
      <c r="D387" s="205" t="s">
        <v>156</v>
      </c>
      <c r="E387" s="206" t="s">
        <v>1</v>
      </c>
      <c r="F387" s="207" t="s">
        <v>645</v>
      </c>
      <c r="G387" s="204"/>
      <c r="H387" s="208">
        <v>24.2</v>
      </c>
      <c r="I387" s="209"/>
      <c r="J387" s="204"/>
      <c r="K387" s="204"/>
      <c r="L387" s="210"/>
      <c r="M387" s="211"/>
      <c r="N387" s="212"/>
      <c r="O387" s="212"/>
      <c r="P387" s="212"/>
      <c r="Q387" s="212"/>
      <c r="R387" s="212"/>
      <c r="S387" s="212"/>
      <c r="T387" s="213"/>
      <c r="AT387" s="214" t="s">
        <v>156</v>
      </c>
      <c r="AU387" s="214" t="s">
        <v>154</v>
      </c>
      <c r="AV387" s="12" t="s">
        <v>154</v>
      </c>
      <c r="AW387" s="12" t="s">
        <v>31</v>
      </c>
      <c r="AX387" s="12" t="s">
        <v>75</v>
      </c>
      <c r="AY387" s="214" t="s">
        <v>145</v>
      </c>
    </row>
    <row r="388" spans="2:65" s="12" customFormat="1">
      <c r="B388" s="203"/>
      <c r="C388" s="204"/>
      <c r="D388" s="205" t="s">
        <v>156</v>
      </c>
      <c r="E388" s="206" t="s">
        <v>1</v>
      </c>
      <c r="F388" s="207" t="s">
        <v>646</v>
      </c>
      <c r="G388" s="204"/>
      <c r="H388" s="208">
        <v>97</v>
      </c>
      <c r="I388" s="209"/>
      <c r="J388" s="204"/>
      <c r="K388" s="204"/>
      <c r="L388" s="210"/>
      <c r="M388" s="211"/>
      <c r="N388" s="212"/>
      <c r="O388" s="212"/>
      <c r="P388" s="212"/>
      <c r="Q388" s="212"/>
      <c r="R388" s="212"/>
      <c r="S388" s="212"/>
      <c r="T388" s="213"/>
      <c r="AT388" s="214" t="s">
        <v>156</v>
      </c>
      <c r="AU388" s="214" t="s">
        <v>154</v>
      </c>
      <c r="AV388" s="12" t="s">
        <v>154</v>
      </c>
      <c r="AW388" s="12" t="s">
        <v>31</v>
      </c>
      <c r="AX388" s="12" t="s">
        <v>75</v>
      </c>
      <c r="AY388" s="214" t="s">
        <v>145</v>
      </c>
    </row>
    <row r="389" spans="2:65" s="13" customFormat="1">
      <c r="B389" s="215"/>
      <c r="C389" s="216"/>
      <c r="D389" s="205" t="s">
        <v>156</v>
      </c>
      <c r="E389" s="217" t="s">
        <v>1</v>
      </c>
      <c r="F389" s="218" t="s">
        <v>197</v>
      </c>
      <c r="G389" s="216"/>
      <c r="H389" s="219">
        <v>121.2</v>
      </c>
      <c r="I389" s="220"/>
      <c r="J389" s="216"/>
      <c r="K389" s="216"/>
      <c r="L389" s="221"/>
      <c r="M389" s="222"/>
      <c r="N389" s="223"/>
      <c r="O389" s="223"/>
      <c r="P389" s="223"/>
      <c r="Q389" s="223"/>
      <c r="R389" s="223"/>
      <c r="S389" s="223"/>
      <c r="T389" s="224"/>
      <c r="AT389" s="225" t="s">
        <v>156</v>
      </c>
      <c r="AU389" s="225" t="s">
        <v>154</v>
      </c>
      <c r="AV389" s="13" t="s">
        <v>153</v>
      </c>
      <c r="AW389" s="13" t="s">
        <v>31</v>
      </c>
      <c r="AX389" s="13" t="s">
        <v>83</v>
      </c>
      <c r="AY389" s="225" t="s">
        <v>145</v>
      </c>
    </row>
    <row r="390" spans="2:65" s="1" customFormat="1" ht="24" customHeight="1">
      <c r="B390" s="32"/>
      <c r="C390" s="190" t="s">
        <v>651</v>
      </c>
      <c r="D390" s="190" t="s">
        <v>148</v>
      </c>
      <c r="E390" s="191" t="s">
        <v>652</v>
      </c>
      <c r="F390" s="192" t="s">
        <v>653</v>
      </c>
      <c r="G390" s="193" t="s">
        <v>193</v>
      </c>
      <c r="H390" s="194">
        <v>230</v>
      </c>
      <c r="I390" s="195"/>
      <c r="J390" s="196">
        <f>ROUND(I390*H390,2)</f>
        <v>0</v>
      </c>
      <c r="K390" s="192" t="s">
        <v>152</v>
      </c>
      <c r="L390" s="36"/>
      <c r="M390" s="197" t="s">
        <v>1</v>
      </c>
      <c r="N390" s="198" t="s">
        <v>41</v>
      </c>
      <c r="O390" s="64"/>
      <c r="P390" s="199">
        <f>O390*H390</f>
        <v>0</v>
      </c>
      <c r="Q390" s="199">
        <v>0</v>
      </c>
      <c r="R390" s="199">
        <f>Q390*H390</f>
        <v>0</v>
      </c>
      <c r="S390" s="199">
        <v>0</v>
      </c>
      <c r="T390" s="200">
        <f>S390*H390</f>
        <v>0</v>
      </c>
      <c r="AR390" s="201" t="s">
        <v>153</v>
      </c>
      <c r="AT390" s="201" t="s">
        <v>148</v>
      </c>
      <c r="AU390" s="201" t="s">
        <v>154</v>
      </c>
      <c r="AY390" s="15" t="s">
        <v>145</v>
      </c>
      <c r="BE390" s="202">
        <f>IF(N390="základná",J390,0)</f>
        <v>0</v>
      </c>
      <c r="BF390" s="202">
        <f>IF(N390="znížená",J390,0)</f>
        <v>0</v>
      </c>
      <c r="BG390" s="202">
        <f>IF(N390="zákl. prenesená",J390,0)</f>
        <v>0</v>
      </c>
      <c r="BH390" s="202">
        <f>IF(N390="zníž. prenesená",J390,0)</f>
        <v>0</v>
      </c>
      <c r="BI390" s="202">
        <f>IF(N390="nulová",J390,0)</f>
        <v>0</v>
      </c>
      <c r="BJ390" s="15" t="s">
        <v>154</v>
      </c>
      <c r="BK390" s="202">
        <f>ROUND(I390*H390,2)</f>
        <v>0</v>
      </c>
      <c r="BL390" s="15" t="s">
        <v>153</v>
      </c>
      <c r="BM390" s="201" t="s">
        <v>654</v>
      </c>
    </row>
    <row r="391" spans="2:65" s="12" customFormat="1">
      <c r="B391" s="203"/>
      <c r="C391" s="204"/>
      <c r="D391" s="205" t="s">
        <v>156</v>
      </c>
      <c r="E391" s="206" t="s">
        <v>1</v>
      </c>
      <c r="F391" s="207" t="s">
        <v>655</v>
      </c>
      <c r="G391" s="204"/>
      <c r="H391" s="208">
        <v>230</v>
      </c>
      <c r="I391" s="209"/>
      <c r="J391" s="204"/>
      <c r="K391" s="204"/>
      <c r="L391" s="210"/>
      <c r="M391" s="211"/>
      <c r="N391" s="212"/>
      <c r="O391" s="212"/>
      <c r="P391" s="212"/>
      <c r="Q391" s="212"/>
      <c r="R391" s="212"/>
      <c r="S391" s="212"/>
      <c r="T391" s="213"/>
      <c r="AT391" s="214" t="s">
        <v>156</v>
      </c>
      <c r="AU391" s="214" t="s">
        <v>154</v>
      </c>
      <c r="AV391" s="12" t="s">
        <v>154</v>
      </c>
      <c r="AW391" s="12" t="s">
        <v>31</v>
      </c>
      <c r="AX391" s="12" t="s">
        <v>83</v>
      </c>
      <c r="AY391" s="214" t="s">
        <v>145</v>
      </c>
    </row>
    <row r="392" spans="2:65" s="1" customFormat="1" ht="24" customHeight="1">
      <c r="B392" s="32"/>
      <c r="C392" s="190" t="s">
        <v>656</v>
      </c>
      <c r="D392" s="190" t="s">
        <v>148</v>
      </c>
      <c r="E392" s="191" t="s">
        <v>657</v>
      </c>
      <c r="F392" s="192" t="s">
        <v>658</v>
      </c>
      <c r="G392" s="193" t="s">
        <v>193</v>
      </c>
      <c r="H392" s="194">
        <v>194</v>
      </c>
      <c r="I392" s="195"/>
      <c r="J392" s="196">
        <f>ROUND(I392*H392,2)</f>
        <v>0</v>
      </c>
      <c r="K392" s="192" t="s">
        <v>152</v>
      </c>
      <c r="L392" s="36"/>
      <c r="M392" s="197" t="s">
        <v>1</v>
      </c>
      <c r="N392" s="198" t="s">
        <v>41</v>
      </c>
      <c r="O392" s="64"/>
      <c r="P392" s="199">
        <f>O392*H392</f>
        <v>0</v>
      </c>
      <c r="Q392" s="199">
        <v>0</v>
      </c>
      <c r="R392" s="199">
        <f>Q392*H392</f>
        <v>0</v>
      </c>
      <c r="S392" s="199">
        <v>0</v>
      </c>
      <c r="T392" s="200">
        <f>S392*H392</f>
        <v>0</v>
      </c>
      <c r="AR392" s="201" t="s">
        <v>153</v>
      </c>
      <c r="AT392" s="201" t="s">
        <v>148</v>
      </c>
      <c r="AU392" s="201" t="s">
        <v>154</v>
      </c>
      <c r="AY392" s="15" t="s">
        <v>145</v>
      </c>
      <c r="BE392" s="202">
        <f>IF(N392="základná",J392,0)</f>
        <v>0</v>
      </c>
      <c r="BF392" s="202">
        <f>IF(N392="znížená",J392,0)</f>
        <v>0</v>
      </c>
      <c r="BG392" s="202">
        <f>IF(N392="zákl. prenesená",J392,0)</f>
        <v>0</v>
      </c>
      <c r="BH392" s="202">
        <f>IF(N392="zníž. prenesená",J392,0)</f>
        <v>0</v>
      </c>
      <c r="BI392" s="202">
        <f>IF(N392="nulová",J392,0)</f>
        <v>0</v>
      </c>
      <c r="BJ392" s="15" t="s">
        <v>154</v>
      </c>
      <c r="BK392" s="202">
        <f>ROUND(I392*H392,2)</f>
        <v>0</v>
      </c>
      <c r="BL392" s="15" t="s">
        <v>153</v>
      </c>
      <c r="BM392" s="201" t="s">
        <v>659</v>
      </c>
    </row>
    <row r="393" spans="2:65" s="12" customFormat="1">
      <c r="B393" s="203"/>
      <c r="C393" s="204"/>
      <c r="D393" s="205" t="s">
        <v>156</v>
      </c>
      <c r="E393" s="206" t="s">
        <v>1</v>
      </c>
      <c r="F393" s="207" t="s">
        <v>660</v>
      </c>
      <c r="G393" s="204"/>
      <c r="H393" s="208">
        <v>194</v>
      </c>
      <c r="I393" s="209"/>
      <c r="J393" s="204"/>
      <c r="K393" s="204"/>
      <c r="L393" s="210"/>
      <c r="M393" s="211"/>
      <c r="N393" s="212"/>
      <c r="O393" s="212"/>
      <c r="P393" s="212"/>
      <c r="Q393" s="212"/>
      <c r="R393" s="212"/>
      <c r="S393" s="212"/>
      <c r="T393" s="213"/>
      <c r="AT393" s="214" t="s">
        <v>156</v>
      </c>
      <c r="AU393" s="214" t="s">
        <v>154</v>
      </c>
      <c r="AV393" s="12" t="s">
        <v>154</v>
      </c>
      <c r="AW393" s="12" t="s">
        <v>31</v>
      </c>
      <c r="AX393" s="12" t="s">
        <v>83</v>
      </c>
      <c r="AY393" s="214" t="s">
        <v>145</v>
      </c>
    </row>
    <row r="394" spans="2:65" s="1" customFormat="1" ht="24" customHeight="1">
      <c r="B394" s="32"/>
      <c r="C394" s="190" t="s">
        <v>661</v>
      </c>
      <c r="D394" s="190" t="s">
        <v>148</v>
      </c>
      <c r="E394" s="191" t="s">
        <v>662</v>
      </c>
      <c r="F394" s="192" t="s">
        <v>663</v>
      </c>
      <c r="G394" s="193" t="s">
        <v>193</v>
      </c>
      <c r="H394" s="194">
        <v>88.4</v>
      </c>
      <c r="I394" s="195"/>
      <c r="J394" s="196">
        <f>ROUND(I394*H394,2)</f>
        <v>0</v>
      </c>
      <c r="K394" s="192" t="s">
        <v>152</v>
      </c>
      <c r="L394" s="36"/>
      <c r="M394" s="197" t="s">
        <v>1</v>
      </c>
      <c r="N394" s="198" t="s">
        <v>41</v>
      </c>
      <c r="O394" s="64"/>
      <c r="P394" s="199">
        <f>O394*H394</f>
        <v>0</v>
      </c>
      <c r="Q394" s="199">
        <v>0</v>
      </c>
      <c r="R394" s="199">
        <f>Q394*H394</f>
        <v>0</v>
      </c>
      <c r="S394" s="199">
        <v>0</v>
      </c>
      <c r="T394" s="200">
        <f>S394*H394</f>
        <v>0</v>
      </c>
      <c r="AR394" s="201" t="s">
        <v>153</v>
      </c>
      <c r="AT394" s="201" t="s">
        <v>148</v>
      </c>
      <c r="AU394" s="201" t="s">
        <v>154</v>
      </c>
      <c r="AY394" s="15" t="s">
        <v>145</v>
      </c>
      <c r="BE394" s="202">
        <f>IF(N394="základná",J394,0)</f>
        <v>0</v>
      </c>
      <c r="BF394" s="202">
        <f>IF(N394="znížená",J394,0)</f>
        <v>0</v>
      </c>
      <c r="BG394" s="202">
        <f>IF(N394="zákl. prenesená",J394,0)</f>
        <v>0</v>
      </c>
      <c r="BH394" s="202">
        <f>IF(N394="zníž. prenesená",J394,0)</f>
        <v>0</v>
      </c>
      <c r="BI394" s="202">
        <f>IF(N394="nulová",J394,0)</f>
        <v>0</v>
      </c>
      <c r="BJ394" s="15" t="s">
        <v>154</v>
      </c>
      <c r="BK394" s="202">
        <f>ROUND(I394*H394,2)</f>
        <v>0</v>
      </c>
      <c r="BL394" s="15" t="s">
        <v>153</v>
      </c>
      <c r="BM394" s="201" t="s">
        <v>664</v>
      </c>
    </row>
    <row r="395" spans="2:65" s="12" customFormat="1">
      <c r="B395" s="203"/>
      <c r="C395" s="204"/>
      <c r="D395" s="205" t="s">
        <v>156</v>
      </c>
      <c r="E395" s="206" t="s">
        <v>1</v>
      </c>
      <c r="F395" s="207" t="s">
        <v>665</v>
      </c>
      <c r="G395" s="204"/>
      <c r="H395" s="208">
        <v>40</v>
      </c>
      <c r="I395" s="209"/>
      <c r="J395" s="204"/>
      <c r="K395" s="204"/>
      <c r="L395" s="210"/>
      <c r="M395" s="211"/>
      <c r="N395" s="212"/>
      <c r="O395" s="212"/>
      <c r="P395" s="212"/>
      <c r="Q395" s="212"/>
      <c r="R395" s="212"/>
      <c r="S395" s="212"/>
      <c r="T395" s="213"/>
      <c r="AT395" s="214" t="s">
        <v>156</v>
      </c>
      <c r="AU395" s="214" t="s">
        <v>154</v>
      </c>
      <c r="AV395" s="12" t="s">
        <v>154</v>
      </c>
      <c r="AW395" s="12" t="s">
        <v>31</v>
      </c>
      <c r="AX395" s="12" t="s">
        <v>75</v>
      </c>
      <c r="AY395" s="214" t="s">
        <v>145</v>
      </c>
    </row>
    <row r="396" spans="2:65" s="12" customFormat="1">
      <c r="B396" s="203"/>
      <c r="C396" s="204"/>
      <c r="D396" s="205" t="s">
        <v>156</v>
      </c>
      <c r="E396" s="206" t="s">
        <v>1</v>
      </c>
      <c r="F396" s="207" t="s">
        <v>666</v>
      </c>
      <c r="G396" s="204"/>
      <c r="H396" s="208">
        <v>48.4</v>
      </c>
      <c r="I396" s="209"/>
      <c r="J396" s="204"/>
      <c r="K396" s="204"/>
      <c r="L396" s="210"/>
      <c r="M396" s="211"/>
      <c r="N396" s="212"/>
      <c r="O396" s="212"/>
      <c r="P396" s="212"/>
      <c r="Q396" s="212"/>
      <c r="R396" s="212"/>
      <c r="S396" s="212"/>
      <c r="T396" s="213"/>
      <c r="AT396" s="214" t="s">
        <v>156</v>
      </c>
      <c r="AU396" s="214" t="s">
        <v>154</v>
      </c>
      <c r="AV396" s="12" t="s">
        <v>154</v>
      </c>
      <c r="AW396" s="12" t="s">
        <v>31</v>
      </c>
      <c r="AX396" s="12" t="s">
        <v>75</v>
      </c>
      <c r="AY396" s="214" t="s">
        <v>145</v>
      </c>
    </row>
    <row r="397" spans="2:65" s="13" customFormat="1">
      <c r="B397" s="215"/>
      <c r="C397" s="216"/>
      <c r="D397" s="205" t="s">
        <v>156</v>
      </c>
      <c r="E397" s="217" t="s">
        <v>1</v>
      </c>
      <c r="F397" s="218" t="s">
        <v>197</v>
      </c>
      <c r="G397" s="216"/>
      <c r="H397" s="219">
        <v>88.4</v>
      </c>
      <c r="I397" s="220"/>
      <c r="J397" s="216"/>
      <c r="K397" s="216"/>
      <c r="L397" s="221"/>
      <c r="M397" s="222"/>
      <c r="N397" s="223"/>
      <c r="O397" s="223"/>
      <c r="P397" s="223"/>
      <c r="Q397" s="223"/>
      <c r="R397" s="223"/>
      <c r="S397" s="223"/>
      <c r="T397" s="224"/>
      <c r="AT397" s="225" t="s">
        <v>156</v>
      </c>
      <c r="AU397" s="225" t="s">
        <v>154</v>
      </c>
      <c r="AV397" s="13" t="s">
        <v>153</v>
      </c>
      <c r="AW397" s="13" t="s">
        <v>31</v>
      </c>
      <c r="AX397" s="13" t="s">
        <v>83</v>
      </c>
      <c r="AY397" s="225" t="s">
        <v>145</v>
      </c>
    </row>
    <row r="398" spans="2:65" s="1" customFormat="1" ht="24" customHeight="1">
      <c r="B398" s="32"/>
      <c r="C398" s="190" t="s">
        <v>667</v>
      </c>
      <c r="D398" s="190" t="s">
        <v>148</v>
      </c>
      <c r="E398" s="191" t="s">
        <v>668</v>
      </c>
      <c r="F398" s="192" t="s">
        <v>669</v>
      </c>
      <c r="G398" s="193" t="s">
        <v>193</v>
      </c>
      <c r="H398" s="194">
        <v>56.4</v>
      </c>
      <c r="I398" s="195"/>
      <c r="J398" s="196">
        <f>ROUND(I398*H398,2)</f>
        <v>0</v>
      </c>
      <c r="K398" s="192" t="s">
        <v>152</v>
      </c>
      <c r="L398" s="36"/>
      <c r="M398" s="197" t="s">
        <v>1</v>
      </c>
      <c r="N398" s="198" t="s">
        <v>41</v>
      </c>
      <c r="O398" s="64"/>
      <c r="P398" s="199">
        <f>O398*H398</f>
        <v>0</v>
      </c>
      <c r="Q398" s="199">
        <v>0</v>
      </c>
      <c r="R398" s="199">
        <f>Q398*H398</f>
        <v>0</v>
      </c>
      <c r="S398" s="199">
        <v>0</v>
      </c>
      <c r="T398" s="200">
        <f>S398*H398</f>
        <v>0</v>
      </c>
      <c r="AR398" s="201" t="s">
        <v>153</v>
      </c>
      <c r="AT398" s="201" t="s">
        <v>148</v>
      </c>
      <c r="AU398" s="201" t="s">
        <v>154</v>
      </c>
      <c r="AY398" s="15" t="s">
        <v>145</v>
      </c>
      <c r="BE398" s="202">
        <f>IF(N398="základná",J398,0)</f>
        <v>0</v>
      </c>
      <c r="BF398" s="202">
        <f>IF(N398="znížená",J398,0)</f>
        <v>0</v>
      </c>
      <c r="BG398" s="202">
        <f>IF(N398="zákl. prenesená",J398,0)</f>
        <v>0</v>
      </c>
      <c r="BH398" s="202">
        <f>IF(N398="zníž. prenesená",J398,0)</f>
        <v>0</v>
      </c>
      <c r="BI398" s="202">
        <f>IF(N398="nulová",J398,0)</f>
        <v>0</v>
      </c>
      <c r="BJ398" s="15" t="s">
        <v>154</v>
      </c>
      <c r="BK398" s="202">
        <f>ROUND(I398*H398,2)</f>
        <v>0</v>
      </c>
      <c r="BL398" s="15" t="s">
        <v>153</v>
      </c>
      <c r="BM398" s="201" t="s">
        <v>670</v>
      </c>
    </row>
    <row r="399" spans="2:65" s="12" customFormat="1">
      <c r="B399" s="203"/>
      <c r="C399" s="204"/>
      <c r="D399" s="205" t="s">
        <v>156</v>
      </c>
      <c r="E399" s="206" t="s">
        <v>1</v>
      </c>
      <c r="F399" s="207" t="s">
        <v>671</v>
      </c>
      <c r="G399" s="204"/>
      <c r="H399" s="208">
        <v>56.4</v>
      </c>
      <c r="I399" s="209"/>
      <c r="J399" s="204"/>
      <c r="K399" s="204"/>
      <c r="L399" s="210"/>
      <c r="M399" s="211"/>
      <c r="N399" s="212"/>
      <c r="O399" s="212"/>
      <c r="P399" s="212"/>
      <c r="Q399" s="212"/>
      <c r="R399" s="212"/>
      <c r="S399" s="212"/>
      <c r="T399" s="213"/>
      <c r="AT399" s="214" t="s">
        <v>156</v>
      </c>
      <c r="AU399" s="214" t="s">
        <v>154</v>
      </c>
      <c r="AV399" s="12" t="s">
        <v>154</v>
      </c>
      <c r="AW399" s="12" t="s">
        <v>31</v>
      </c>
      <c r="AX399" s="12" t="s">
        <v>83</v>
      </c>
      <c r="AY399" s="214" t="s">
        <v>145</v>
      </c>
    </row>
    <row r="400" spans="2:65" s="11" customFormat="1" ht="22.9" customHeight="1">
      <c r="B400" s="174"/>
      <c r="C400" s="175"/>
      <c r="D400" s="176" t="s">
        <v>74</v>
      </c>
      <c r="E400" s="188" t="s">
        <v>672</v>
      </c>
      <c r="F400" s="188" t="s">
        <v>673</v>
      </c>
      <c r="G400" s="175"/>
      <c r="H400" s="175"/>
      <c r="I400" s="178"/>
      <c r="J400" s="189">
        <f>BK400</f>
        <v>0</v>
      </c>
      <c r="K400" s="175"/>
      <c r="L400" s="180"/>
      <c r="M400" s="181"/>
      <c r="N400" s="182"/>
      <c r="O400" s="182"/>
      <c r="P400" s="183">
        <f>SUM(P401:P420)</f>
        <v>0</v>
      </c>
      <c r="Q400" s="182"/>
      <c r="R400" s="183">
        <f>SUM(R401:R420)</f>
        <v>0.40164199999999994</v>
      </c>
      <c r="S400" s="182"/>
      <c r="T400" s="184">
        <f>SUM(T401:T420)</f>
        <v>0</v>
      </c>
      <c r="AR400" s="185" t="s">
        <v>83</v>
      </c>
      <c r="AT400" s="186" t="s">
        <v>74</v>
      </c>
      <c r="AU400" s="186" t="s">
        <v>83</v>
      </c>
      <c r="AY400" s="185" t="s">
        <v>145</v>
      </c>
      <c r="BK400" s="187">
        <f>SUM(BK401:BK420)</f>
        <v>0</v>
      </c>
    </row>
    <row r="401" spans="2:65" s="1" customFormat="1" ht="36" customHeight="1">
      <c r="B401" s="32"/>
      <c r="C401" s="190" t="s">
        <v>674</v>
      </c>
      <c r="D401" s="190" t="s">
        <v>148</v>
      </c>
      <c r="E401" s="191" t="s">
        <v>675</v>
      </c>
      <c r="F401" s="192" t="s">
        <v>676</v>
      </c>
      <c r="G401" s="193" t="s">
        <v>220</v>
      </c>
      <c r="H401" s="194">
        <v>30.6</v>
      </c>
      <c r="I401" s="195"/>
      <c r="J401" s="196">
        <f>ROUND(I401*H401,2)</f>
        <v>0</v>
      </c>
      <c r="K401" s="192" t="s">
        <v>152</v>
      </c>
      <c r="L401" s="36"/>
      <c r="M401" s="197" t="s">
        <v>1</v>
      </c>
      <c r="N401" s="198" t="s">
        <v>41</v>
      </c>
      <c r="O401" s="64"/>
      <c r="P401" s="199">
        <f>O401*H401</f>
        <v>0</v>
      </c>
      <c r="Q401" s="199">
        <v>0</v>
      </c>
      <c r="R401" s="199">
        <f>Q401*H401</f>
        <v>0</v>
      </c>
      <c r="S401" s="199">
        <v>0</v>
      </c>
      <c r="T401" s="200">
        <f>S401*H401</f>
        <v>0</v>
      </c>
      <c r="AR401" s="201" t="s">
        <v>153</v>
      </c>
      <c r="AT401" s="201" t="s">
        <v>148</v>
      </c>
      <c r="AU401" s="201" t="s">
        <v>154</v>
      </c>
      <c r="AY401" s="15" t="s">
        <v>145</v>
      </c>
      <c r="BE401" s="202">
        <f>IF(N401="základná",J401,0)</f>
        <v>0</v>
      </c>
      <c r="BF401" s="202">
        <f>IF(N401="znížená",J401,0)</f>
        <v>0</v>
      </c>
      <c r="BG401" s="202">
        <f>IF(N401="zákl. prenesená",J401,0)</f>
        <v>0</v>
      </c>
      <c r="BH401" s="202">
        <f>IF(N401="zníž. prenesená",J401,0)</f>
        <v>0</v>
      </c>
      <c r="BI401" s="202">
        <f>IF(N401="nulová",J401,0)</f>
        <v>0</v>
      </c>
      <c r="BJ401" s="15" t="s">
        <v>154</v>
      </c>
      <c r="BK401" s="202">
        <f>ROUND(I401*H401,2)</f>
        <v>0</v>
      </c>
      <c r="BL401" s="15" t="s">
        <v>153</v>
      </c>
      <c r="BM401" s="201" t="s">
        <v>677</v>
      </c>
    </row>
    <row r="402" spans="2:65" s="12" customFormat="1">
      <c r="B402" s="203"/>
      <c r="C402" s="204"/>
      <c r="D402" s="205" t="s">
        <v>156</v>
      </c>
      <c r="E402" s="206" t="s">
        <v>1</v>
      </c>
      <c r="F402" s="207" t="s">
        <v>678</v>
      </c>
      <c r="G402" s="204"/>
      <c r="H402" s="208">
        <v>22.2</v>
      </c>
      <c r="I402" s="209"/>
      <c r="J402" s="204"/>
      <c r="K402" s="204"/>
      <c r="L402" s="210"/>
      <c r="M402" s="211"/>
      <c r="N402" s="212"/>
      <c r="O402" s="212"/>
      <c r="P402" s="212"/>
      <c r="Q402" s="212"/>
      <c r="R402" s="212"/>
      <c r="S402" s="212"/>
      <c r="T402" s="213"/>
      <c r="AT402" s="214" t="s">
        <v>156</v>
      </c>
      <c r="AU402" s="214" t="s">
        <v>154</v>
      </c>
      <c r="AV402" s="12" t="s">
        <v>154</v>
      </c>
      <c r="AW402" s="12" t="s">
        <v>31</v>
      </c>
      <c r="AX402" s="12" t="s">
        <v>75</v>
      </c>
      <c r="AY402" s="214" t="s">
        <v>145</v>
      </c>
    </row>
    <row r="403" spans="2:65" s="12" customFormat="1">
      <c r="B403" s="203"/>
      <c r="C403" s="204"/>
      <c r="D403" s="205" t="s">
        <v>156</v>
      </c>
      <c r="E403" s="206" t="s">
        <v>1</v>
      </c>
      <c r="F403" s="207" t="s">
        <v>679</v>
      </c>
      <c r="G403" s="204"/>
      <c r="H403" s="208">
        <v>8.4</v>
      </c>
      <c r="I403" s="209"/>
      <c r="J403" s="204"/>
      <c r="K403" s="204"/>
      <c r="L403" s="210"/>
      <c r="M403" s="211"/>
      <c r="N403" s="212"/>
      <c r="O403" s="212"/>
      <c r="P403" s="212"/>
      <c r="Q403" s="212"/>
      <c r="R403" s="212"/>
      <c r="S403" s="212"/>
      <c r="T403" s="213"/>
      <c r="AT403" s="214" t="s">
        <v>156</v>
      </c>
      <c r="AU403" s="214" t="s">
        <v>154</v>
      </c>
      <c r="AV403" s="12" t="s">
        <v>154</v>
      </c>
      <c r="AW403" s="12" t="s">
        <v>31</v>
      </c>
      <c r="AX403" s="12" t="s">
        <v>75</v>
      </c>
      <c r="AY403" s="214" t="s">
        <v>145</v>
      </c>
    </row>
    <row r="404" spans="2:65" s="13" customFormat="1">
      <c r="B404" s="215"/>
      <c r="C404" s="216"/>
      <c r="D404" s="205" t="s">
        <v>156</v>
      </c>
      <c r="E404" s="217" t="s">
        <v>1</v>
      </c>
      <c r="F404" s="218" t="s">
        <v>197</v>
      </c>
      <c r="G404" s="216"/>
      <c r="H404" s="219">
        <v>30.6</v>
      </c>
      <c r="I404" s="220"/>
      <c r="J404" s="216"/>
      <c r="K404" s="216"/>
      <c r="L404" s="221"/>
      <c r="M404" s="222"/>
      <c r="N404" s="223"/>
      <c r="O404" s="223"/>
      <c r="P404" s="223"/>
      <c r="Q404" s="223"/>
      <c r="R404" s="223"/>
      <c r="S404" s="223"/>
      <c r="T404" s="224"/>
      <c r="AT404" s="225" t="s">
        <v>156</v>
      </c>
      <c r="AU404" s="225" t="s">
        <v>154</v>
      </c>
      <c r="AV404" s="13" t="s">
        <v>153</v>
      </c>
      <c r="AW404" s="13" t="s">
        <v>31</v>
      </c>
      <c r="AX404" s="13" t="s">
        <v>83</v>
      </c>
      <c r="AY404" s="225" t="s">
        <v>145</v>
      </c>
    </row>
    <row r="405" spans="2:65" s="1" customFormat="1" ht="24" customHeight="1">
      <c r="B405" s="32"/>
      <c r="C405" s="190" t="s">
        <v>680</v>
      </c>
      <c r="D405" s="190" t="s">
        <v>148</v>
      </c>
      <c r="E405" s="191" t="s">
        <v>681</v>
      </c>
      <c r="F405" s="192" t="s">
        <v>682</v>
      </c>
      <c r="G405" s="193" t="s">
        <v>220</v>
      </c>
      <c r="H405" s="194">
        <v>30.6</v>
      </c>
      <c r="I405" s="195"/>
      <c r="J405" s="196">
        <f>ROUND(I405*H405,2)</f>
        <v>0</v>
      </c>
      <c r="K405" s="192" t="s">
        <v>152</v>
      </c>
      <c r="L405" s="36"/>
      <c r="M405" s="197" t="s">
        <v>1</v>
      </c>
      <c r="N405" s="198" t="s">
        <v>41</v>
      </c>
      <c r="O405" s="64"/>
      <c r="P405" s="199">
        <f>O405*H405</f>
        <v>0</v>
      </c>
      <c r="Q405" s="199">
        <v>3.6999999999999999E-4</v>
      </c>
      <c r="R405" s="199">
        <f>Q405*H405</f>
        <v>1.1322E-2</v>
      </c>
      <c r="S405" s="199">
        <v>0</v>
      </c>
      <c r="T405" s="200">
        <f>S405*H405</f>
        <v>0</v>
      </c>
      <c r="AR405" s="201" t="s">
        <v>153</v>
      </c>
      <c r="AT405" s="201" t="s">
        <v>148</v>
      </c>
      <c r="AU405" s="201" t="s">
        <v>154</v>
      </c>
      <c r="AY405" s="15" t="s">
        <v>145</v>
      </c>
      <c r="BE405" s="202">
        <f>IF(N405="základná",J405,0)</f>
        <v>0</v>
      </c>
      <c r="BF405" s="202">
        <f>IF(N405="znížená",J405,0)</f>
        <v>0</v>
      </c>
      <c r="BG405" s="202">
        <f>IF(N405="zákl. prenesená",J405,0)</f>
        <v>0</v>
      </c>
      <c r="BH405" s="202">
        <f>IF(N405="zníž. prenesená",J405,0)</f>
        <v>0</v>
      </c>
      <c r="BI405" s="202">
        <f>IF(N405="nulová",J405,0)</f>
        <v>0</v>
      </c>
      <c r="BJ405" s="15" t="s">
        <v>154</v>
      </c>
      <c r="BK405" s="202">
        <f>ROUND(I405*H405,2)</f>
        <v>0</v>
      </c>
      <c r="BL405" s="15" t="s">
        <v>153</v>
      </c>
      <c r="BM405" s="201" t="s">
        <v>683</v>
      </c>
    </row>
    <row r="406" spans="2:65" s="1" customFormat="1" ht="36" customHeight="1">
      <c r="B406" s="32"/>
      <c r="C406" s="190" t="s">
        <v>684</v>
      </c>
      <c r="D406" s="190" t="s">
        <v>148</v>
      </c>
      <c r="E406" s="191" t="s">
        <v>685</v>
      </c>
      <c r="F406" s="192" t="s">
        <v>686</v>
      </c>
      <c r="G406" s="193" t="s">
        <v>220</v>
      </c>
      <c r="H406" s="194">
        <v>68</v>
      </c>
      <c r="I406" s="195"/>
      <c r="J406" s="196">
        <f>ROUND(I406*H406,2)</f>
        <v>0</v>
      </c>
      <c r="K406" s="192" t="s">
        <v>152</v>
      </c>
      <c r="L406" s="36"/>
      <c r="M406" s="197" t="s">
        <v>1</v>
      </c>
      <c r="N406" s="198" t="s">
        <v>41</v>
      </c>
      <c r="O406" s="64"/>
      <c r="P406" s="199">
        <f>O406*H406</f>
        <v>0</v>
      </c>
      <c r="Q406" s="199">
        <v>4.8000000000000001E-4</v>
      </c>
      <c r="R406" s="199">
        <f>Q406*H406</f>
        <v>3.2640000000000002E-2</v>
      </c>
      <c r="S406" s="199">
        <v>0</v>
      </c>
      <c r="T406" s="200">
        <f>S406*H406</f>
        <v>0</v>
      </c>
      <c r="AR406" s="201" t="s">
        <v>153</v>
      </c>
      <c r="AT406" s="201" t="s">
        <v>148</v>
      </c>
      <c r="AU406" s="201" t="s">
        <v>154</v>
      </c>
      <c r="AY406" s="15" t="s">
        <v>145</v>
      </c>
      <c r="BE406" s="202">
        <f>IF(N406="základná",J406,0)</f>
        <v>0</v>
      </c>
      <c r="BF406" s="202">
        <f>IF(N406="znížená",J406,0)</f>
        <v>0</v>
      </c>
      <c r="BG406" s="202">
        <f>IF(N406="zákl. prenesená",J406,0)</f>
        <v>0</v>
      </c>
      <c r="BH406" s="202">
        <f>IF(N406="zníž. prenesená",J406,0)</f>
        <v>0</v>
      </c>
      <c r="BI406" s="202">
        <f>IF(N406="nulová",J406,0)</f>
        <v>0</v>
      </c>
      <c r="BJ406" s="15" t="s">
        <v>154</v>
      </c>
      <c r="BK406" s="202">
        <f>ROUND(I406*H406,2)</f>
        <v>0</v>
      </c>
      <c r="BL406" s="15" t="s">
        <v>153</v>
      </c>
      <c r="BM406" s="201" t="s">
        <v>687</v>
      </c>
    </row>
    <row r="407" spans="2:65" s="12" customFormat="1">
      <c r="B407" s="203"/>
      <c r="C407" s="204"/>
      <c r="D407" s="205" t="s">
        <v>156</v>
      </c>
      <c r="E407" s="206" t="s">
        <v>1</v>
      </c>
      <c r="F407" s="207" t="s">
        <v>688</v>
      </c>
      <c r="G407" s="204"/>
      <c r="H407" s="208">
        <v>44.4</v>
      </c>
      <c r="I407" s="209"/>
      <c r="J407" s="204"/>
      <c r="K407" s="204"/>
      <c r="L407" s="210"/>
      <c r="M407" s="211"/>
      <c r="N407" s="212"/>
      <c r="O407" s="212"/>
      <c r="P407" s="212"/>
      <c r="Q407" s="212"/>
      <c r="R407" s="212"/>
      <c r="S407" s="212"/>
      <c r="T407" s="213"/>
      <c r="AT407" s="214" t="s">
        <v>156</v>
      </c>
      <c r="AU407" s="214" t="s">
        <v>154</v>
      </c>
      <c r="AV407" s="12" t="s">
        <v>154</v>
      </c>
      <c r="AW407" s="12" t="s">
        <v>31</v>
      </c>
      <c r="AX407" s="12" t="s">
        <v>75</v>
      </c>
      <c r="AY407" s="214" t="s">
        <v>145</v>
      </c>
    </row>
    <row r="408" spans="2:65" s="12" customFormat="1" ht="22.5">
      <c r="B408" s="203"/>
      <c r="C408" s="204"/>
      <c r="D408" s="205" t="s">
        <v>156</v>
      </c>
      <c r="E408" s="206" t="s">
        <v>1</v>
      </c>
      <c r="F408" s="207" t="s">
        <v>689</v>
      </c>
      <c r="G408" s="204"/>
      <c r="H408" s="208">
        <v>14.6</v>
      </c>
      <c r="I408" s="209"/>
      <c r="J408" s="204"/>
      <c r="K408" s="204"/>
      <c r="L408" s="210"/>
      <c r="M408" s="211"/>
      <c r="N408" s="212"/>
      <c r="O408" s="212"/>
      <c r="P408" s="212"/>
      <c r="Q408" s="212"/>
      <c r="R408" s="212"/>
      <c r="S408" s="212"/>
      <c r="T408" s="213"/>
      <c r="AT408" s="214" t="s">
        <v>156</v>
      </c>
      <c r="AU408" s="214" t="s">
        <v>154</v>
      </c>
      <c r="AV408" s="12" t="s">
        <v>154</v>
      </c>
      <c r="AW408" s="12" t="s">
        <v>31</v>
      </c>
      <c r="AX408" s="12" t="s">
        <v>75</v>
      </c>
      <c r="AY408" s="214" t="s">
        <v>145</v>
      </c>
    </row>
    <row r="409" spans="2:65" s="12" customFormat="1">
      <c r="B409" s="203"/>
      <c r="C409" s="204"/>
      <c r="D409" s="205" t="s">
        <v>156</v>
      </c>
      <c r="E409" s="206" t="s">
        <v>1</v>
      </c>
      <c r="F409" s="207" t="s">
        <v>690</v>
      </c>
      <c r="G409" s="204"/>
      <c r="H409" s="208">
        <v>9</v>
      </c>
      <c r="I409" s="209"/>
      <c r="J409" s="204"/>
      <c r="K409" s="204"/>
      <c r="L409" s="210"/>
      <c r="M409" s="211"/>
      <c r="N409" s="212"/>
      <c r="O409" s="212"/>
      <c r="P409" s="212"/>
      <c r="Q409" s="212"/>
      <c r="R409" s="212"/>
      <c r="S409" s="212"/>
      <c r="T409" s="213"/>
      <c r="AT409" s="214" t="s">
        <v>156</v>
      </c>
      <c r="AU409" s="214" t="s">
        <v>154</v>
      </c>
      <c r="AV409" s="12" t="s">
        <v>154</v>
      </c>
      <c r="AW409" s="12" t="s">
        <v>31</v>
      </c>
      <c r="AX409" s="12" t="s">
        <v>75</v>
      </c>
      <c r="AY409" s="214" t="s">
        <v>145</v>
      </c>
    </row>
    <row r="410" spans="2:65" s="13" customFormat="1">
      <c r="B410" s="215"/>
      <c r="C410" s="216"/>
      <c r="D410" s="205" t="s">
        <v>156</v>
      </c>
      <c r="E410" s="217" t="s">
        <v>1</v>
      </c>
      <c r="F410" s="218" t="s">
        <v>197</v>
      </c>
      <c r="G410" s="216"/>
      <c r="H410" s="219">
        <v>68</v>
      </c>
      <c r="I410" s="220"/>
      <c r="J410" s="216"/>
      <c r="K410" s="216"/>
      <c r="L410" s="221"/>
      <c r="M410" s="222"/>
      <c r="N410" s="223"/>
      <c r="O410" s="223"/>
      <c r="P410" s="223"/>
      <c r="Q410" s="223"/>
      <c r="R410" s="223"/>
      <c r="S410" s="223"/>
      <c r="T410" s="224"/>
      <c r="AT410" s="225" t="s">
        <v>156</v>
      </c>
      <c r="AU410" s="225" t="s">
        <v>154</v>
      </c>
      <c r="AV410" s="13" t="s">
        <v>153</v>
      </c>
      <c r="AW410" s="13" t="s">
        <v>31</v>
      </c>
      <c r="AX410" s="13" t="s">
        <v>83</v>
      </c>
      <c r="AY410" s="225" t="s">
        <v>145</v>
      </c>
    </row>
    <row r="411" spans="2:65" s="1" customFormat="1" ht="36" customHeight="1">
      <c r="B411" s="32"/>
      <c r="C411" s="190" t="s">
        <v>691</v>
      </c>
      <c r="D411" s="190" t="s">
        <v>148</v>
      </c>
      <c r="E411" s="191" t="s">
        <v>692</v>
      </c>
      <c r="F411" s="192" t="s">
        <v>693</v>
      </c>
      <c r="G411" s="193" t="s">
        <v>220</v>
      </c>
      <c r="H411" s="194">
        <v>68</v>
      </c>
      <c r="I411" s="195"/>
      <c r="J411" s="196">
        <f>ROUND(I411*H411,2)</f>
        <v>0</v>
      </c>
      <c r="K411" s="192" t="s">
        <v>152</v>
      </c>
      <c r="L411" s="36"/>
      <c r="M411" s="197" t="s">
        <v>1</v>
      </c>
      <c r="N411" s="198" t="s">
        <v>41</v>
      </c>
      <c r="O411" s="64"/>
      <c r="P411" s="199">
        <f>O411*H411</f>
        <v>0</v>
      </c>
      <c r="Q411" s="199">
        <v>1.1900000000000001E-3</v>
      </c>
      <c r="R411" s="199">
        <f>Q411*H411</f>
        <v>8.0920000000000006E-2</v>
      </c>
      <c r="S411" s="199">
        <v>0</v>
      </c>
      <c r="T411" s="200">
        <f>S411*H411</f>
        <v>0</v>
      </c>
      <c r="AR411" s="201" t="s">
        <v>153</v>
      </c>
      <c r="AT411" s="201" t="s">
        <v>148</v>
      </c>
      <c r="AU411" s="201" t="s">
        <v>154</v>
      </c>
      <c r="AY411" s="15" t="s">
        <v>145</v>
      </c>
      <c r="BE411" s="202">
        <f>IF(N411="základná",J411,0)</f>
        <v>0</v>
      </c>
      <c r="BF411" s="202">
        <f>IF(N411="znížená",J411,0)</f>
        <v>0</v>
      </c>
      <c r="BG411" s="202">
        <f>IF(N411="zákl. prenesená",J411,0)</f>
        <v>0</v>
      </c>
      <c r="BH411" s="202">
        <f>IF(N411="zníž. prenesená",J411,0)</f>
        <v>0</v>
      </c>
      <c r="BI411" s="202">
        <f>IF(N411="nulová",J411,0)</f>
        <v>0</v>
      </c>
      <c r="BJ411" s="15" t="s">
        <v>154</v>
      </c>
      <c r="BK411" s="202">
        <f>ROUND(I411*H411,2)</f>
        <v>0</v>
      </c>
      <c r="BL411" s="15" t="s">
        <v>153</v>
      </c>
      <c r="BM411" s="201" t="s">
        <v>694</v>
      </c>
    </row>
    <row r="412" spans="2:65" s="12" customFormat="1">
      <c r="B412" s="203"/>
      <c r="C412" s="204"/>
      <c r="D412" s="205" t="s">
        <v>156</v>
      </c>
      <c r="E412" s="206" t="s">
        <v>1</v>
      </c>
      <c r="F412" s="207" t="s">
        <v>695</v>
      </c>
      <c r="G412" s="204"/>
      <c r="H412" s="208">
        <v>44.4</v>
      </c>
      <c r="I412" s="209"/>
      <c r="J412" s="204"/>
      <c r="K412" s="204"/>
      <c r="L412" s="210"/>
      <c r="M412" s="211"/>
      <c r="N412" s="212"/>
      <c r="O412" s="212"/>
      <c r="P412" s="212"/>
      <c r="Q412" s="212"/>
      <c r="R412" s="212"/>
      <c r="S412" s="212"/>
      <c r="T412" s="213"/>
      <c r="AT412" s="214" t="s">
        <v>156</v>
      </c>
      <c r="AU412" s="214" t="s">
        <v>154</v>
      </c>
      <c r="AV412" s="12" t="s">
        <v>154</v>
      </c>
      <c r="AW412" s="12" t="s">
        <v>31</v>
      </c>
      <c r="AX412" s="12" t="s">
        <v>75</v>
      </c>
      <c r="AY412" s="214" t="s">
        <v>145</v>
      </c>
    </row>
    <row r="413" spans="2:65" s="12" customFormat="1" ht="22.5">
      <c r="B413" s="203"/>
      <c r="C413" s="204"/>
      <c r="D413" s="205" t="s">
        <v>156</v>
      </c>
      <c r="E413" s="206" t="s">
        <v>1</v>
      </c>
      <c r="F413" s="207" t="s">
        <v>696</v>
      </c>
      <c r="G413" s="204"/>
      <c r="H413" s="208">
        <v>14.6</v>
      </c>
      <c r="I413" s="209"/>
      <c r="J413" s="204"/>
      <c r="K413" s="204"/>
      <c r="L413" s="210"/>
      <c r="M413" s="211"/>
      <c r="N413" s="212"/>
      <c r="O413" s="212"/>
      <c r="P413" s="212"/>
      <c r="Q413" s="212"/>
      <c r="R413" s="212"/>
      <c r="S413" s="212"/>
      <c r="T413" s="213"/>
      <c r="AT413" s="214" t="s">
        <v>156</v>
      </c>
      <c r="AU413" s="214" t="s">
        <v>154</v>
      </c>
      <c r="AV413" s="12" t="s">
        <v>154</v>
      </c>
      <c r="AW413" s="12" t="s">
        <v>31</v>
      </c>
      <c r="AX413" s="12" t="s">
        <v>75</v>
      </c>
      <c r="AY413" s="214" t="s">
        <v>145</v>
      </c>
    </row>
    <row r="414" spans="2:65" s="12" customFormat="1">
      <c r="B414" s="203"/>
      <c r="C414" s="204"/>
      <c r="D414" s="205" t="s">
        <v>156</v>
      </c>
      <c r="E414" s="206" t="s">
        <v>1</v>
      </c>
      <c r="F414" s="207" t="s">
        <v>697</v>
      </c>
      <c r="G414" s="204"/>
      <c r="H414" s="208">
        <v>9</v>
      </c>
      <c r="I414" s="209"/>
      <c r="J414" s="204"/>
      <c r="K414" s="204"/>
      <c r="L414" s="210"/>
      <c r="M414" s="211"/>
      <c r="N414" s="212"/>
      <c r="O414" s="212"/>
      <c r="P414" s="212"/>
      <c r="Q414" s="212"/>
      <c r="R414" s="212"/>
      <c r="S414" s="212"/>
      <c r="T414" s="213"/>
      <c r="AT414" s="214" t="s">
        <v>156</v>
      </c>
      <c r="AU414" s="214" t="s">
        <v>154</v>
      </c>
      <c r="AV414" s="12" t="s">
        <v>154</v>
      </c>
      <c r="AW414" s="12" t="s">
        <v>31</v>
      </c>
      <c r="AX414" s="12" t="s">
        <v>75</v>
      </c>
      <c r="AY414" s="214" t="s">
        <v>145</v>
      </c>
    </row>
    <row r="415" spans="2:65" s="13" customFormat="1">
      <c r="B415" s="215"/>
      <c r="C415" s="216"/>
      <c r="D415" s="205" t="s">
        <v>156</v>
      </c>
      <c r="E415" s="217" t="s">
        <v>1</v>
      </c>
      <c r="F415" s="218" t="s">
        <v>197</v>
      </c>
      <c r="G415" s="216"/>
      <c r="H415" s="219">
        <v>68</v>
      </c>
      <c r="I415" s="220"/>
      <c r="J415" s="216"/>
      <c r="K415" s="216"/>
      <c r="L415" s="221"/>
      <c r="M415" s="222"/>
      <c r="N415" s="223"/>
      <c r="O415" s="223"/>
      <c r="P415" s="223"/>
      <c r="Q415" s="223"/>
      <c r="R415" s="223"/>
      <c r="S415" s="223"/>
      <c r="T415" s="224"/>
      <c r="AT415" s="225" t="s">
        <v>156</v>
      </c>
      <c r="AU415" s="225" t="s">
        <v>154</v>
      </c>
      <c r="AV415" s="13" t="s">
        <v>153</v>
      </c>
      <c r="AW415" s="13" t="s">
        <v>31</v>
      </c>
      <c r="AX415" s="13" t="s">
        <v>83</v>
      </c>
      <c r="AY415" s="225" t="s">
        <v>145</v>
      </c>
    </row>
    <row r="416" spans="2:65" s="1" customFormat="1" ht="24" customHeight="1">
      <c r="B416" s="32"/>
      <c r="C416" s="190" t="s">
        <v>698</v>
      </c>
      <c r="D416" s="190" t="s">
        <v>148</v>
      </c>
      <c r="E416" s="191" t="s">
        <v>699</v>
      </c>
      <c r="F416" s="192" t="s">
        <v>700</v>
      </c>
      <c r="G416" s="193" t="s">
        <v>220</v>
      </c>
      <c r="H416" s="194">
        <v>34</v>
      </c>
      <c r="I416" s="195"/>
      <c r="J416" s="196">
        <f>ROUND(I416*H416,2)</f>
        <v>0</v>
      </c>
      <c r="K416" s="192" t="s">
        <v>1</v>
      </c>
      <c r="L416" s="36"/>
      <c r="M416" s="197" t="s">
        <v>1</v>
      </c>
      <c r="N416" s="198" t="s">
        <v>41</v>
      </c>
      <c r="O416" s="64"/>
      <c r="P416" s="199">
        <f>O416*H416</f>
        <v>0</v>
      </c>
      <c r="Q416" s="199">
        <v>7.1399999999999996E-3</v>
      </c>
      <c r="R416" s="199">
        <f>Q416*H416</f>
        <v>0.24275999999999998</v>
      </c>
      <c r="S416" s="199">
        <v>0</v>
      </c>
      <c r="T416" s="200">
        <f>S416*H416</f>
        <v>0</v>
      </c>
      <c r="AR416" s="201" t="s">
        <v>153</v>
      </c>
      <c r="AT416" s="201" t="s">
        <v>148</v>
      </c>
      <c r="AU416" s="201" t="s">
        <v>154</v>
      </c>
      <c r="AY416" s="15" t="s">
        <v>145</v>
      </c>
      <c r="BE416" s="202">
        <f>IF(N416="základná",J416,0)</f>
        <v>0</v>
      </c>
      <c r="BF416" s="202">
        <f>IF(N416="znížená",J416,0)</f>
        <v>0</v>
      </c>
      <c r="BG416" s="202">
        <f>IF(N416="zákl. prenesená",J416,0)</f>
        <v>0</v>
      </c>
      <c r="BH416" s="202">
        <f>IF(N416="zníž. prenesená",J416,0)</f>
        <v>0</v>
      </c>
      <c r="BI416" s="202">
        <f>IF(N416="nulová",J416,0)</f>
        <v>0</v>
      </c>
      <c r="BJ416" s="15" t="s">
        <v>154</v>
      </c>
      <c r="BK416" s="202">
        <f>ROUND(I416*H416,2)</f>
        <v>0</v>
      </c>
      <c r="BL416" s="15" t="s">
        <v>153</v>
      </c>
      <c r="BM416" s="201" t="s">
        <v>701</v>
      </c>
    </row>
    <row r="417" spans="2:65" s="12" customFormat="1">
      <c r="B417" s="203"/>
      <c r="C417" s="204"/>
      <c r="D417" s="205" t="s">
        <v>156</v>
      </c>
      <c r="E417" s="206" t="s">
        <v>1</v>
      </c>
      <c r="F417" s="207" t="s">
        <v>702</v>
      </c>
      <c r="G417" s="204"/>
      <c r="H417" s="208">
        <v>24</v>
      </c>
      <c r="I417" s="209"/>
      <c r="J417" s="204"/>
      <c r="K417" s="204"/>
      <c r="L417" s="210"/>
      <c r="M417" s="211"/>
      <c r="N417" s="212"/>
      <c r="O417" s="212"/>
      <c r="P417" s="212"/>
      <c r="Q417" s="212"/>
      <c r="R417" s="212"/>
      <c r="S417" s="212"/>
      <c r="T417" s="213"/>
      <c r="AT417" s="214" t="s">
        <v>156</v>
      </c>
      <c r="AU417" s="214" t="s">
        <v>154</v>
      </c>
      <c r="AV417" s="12" t="s">
        <v>154</v>
      </c>
      <c r="AW417" s="12" t="s">
        <v>31</v>
      </c>
      <c r="AX417" s="12" t="s">
        <v>75</v>
      </c>
      <c r="AY417" s="214" t="s">
        <v>145</v>
      </c>
    </row>
    <row r="418" spans="2:65" s="12" customFormat="1">
      <c r="B418" s="203"/>
      <c r="C418" s="204"/>
      <c r="D418" s="205" t="s">
        <v>156</v>
      </c>
      <c r="E418" s="206" t="s">
        <v>1</v>
      </c>
      <c r="F418" s="207" t="s">
        <v>703</v>
      </c>
      <c r="G418" s="204"/>
      <c r="H418" s="208">
        <v>10</v>
      </c>
      <c r="I418" s="209"/>
      <c r="J418" s="204"/>
      <c r="K418" s="204"/>
      <c r="L418" s="210"/>
      <c r="M418" s="211"/>
      <c r="N418" s="212"/>
      <c r="O418" s="212"/>
      <c r="P418" s="212"/>
      <c r="Q418" s="212"/>
      <c r="R418" s="212"/>
      <c r="S418" s="212"/>
      <c r="T418" s="213"/>
      <c r="AT418" s="214" t="s">
        <v>156</v>
      </c>
      <c r="AU418" s="214" t="s">
        <v>154</v>
      </c>
      <c r="AV418" s="12" t="s">
        <v>154</v>
      </c>
      <c r="AW418" s="12" t="s">
        <v>31</v>
      </c>
      <c r="AX418" s="12" t="s">
        <v>75</v>
      </c>
      <c r="AY418" s="214" t="s">
        <v>145</v>
      </c>
    </row>
    <row r="419" spans="2:65" s="13" customFormat="1">
      <c r="B419" s="215"/>
      <c r="C419" s="216"/>
      <c r="D419" s="205" t="s">
        <v>156</v>
      </c>
      <c r="E419" s="217" t="s">
        <v>1</v>
      </c>
      <c r="F419" s="218" t="s">
        <v>197</v>
      </c>
      <c r="G419" s="216"/>
      <c r="H419" s="219">
        <v>34</v>
      </c>
      <c r="I419" s="220"/>
      <c r="J419" s="216"/>
      <c r="K419" s="216"/>
      <c r="L419" s="221"/>
      <c r="M419" s="222"/>
      <c r="N419" s="223"/>
      <c r="O419" s="223"/>
      <c r="P419" s="223"/>
      <c r="Q419" s="223"/>
      <c r="R419" s="223"/>
      <c r="S419" s="223"/>
      <c r="T419" s="224"/>
      <c r="AT419" s="225" t="s">
        <v>156</v>
      </c>
      <c r="AU419" s="225" t="s">
        <v>154</v>
      </c>
      <c r="AV419" s="13" t="s">
        <v>153</v>
      </c>
      <c r="AW419" s="13" t="s">
        <v>31</v>
      </c>
      <c r="AX419" s="13" t="s">
        <v>83</v>
      </c>
      <c r="AY419" s="225" t="s">
        <v>145</v>
      </c>
    </row>
    <row r="420" spans="2:65" s="1" customFormat="1" ht="24" customHeight="1">
      <c r="B420" s="32"/>
      <c r="C420" s="226" t="s">
        <v>704</v>
      </c>
      <c r="D420" s="226" t="s">
        <v>266</v>
      </c>
      <c r="E420" s="227" t="s">
        <v>705</v>
      </c>
      <c r="F420" s="228" t="s">
        <v>706</v>
      </c>
      <c r="G420" s="229" t="s">
        <v>220</v>
      </c>
      <c r="H420" s="230">
        <v>34</v>
      </c>
      <c r="I420" s="231"/>
      <c r="J420" s="232">
        <f>ROUND(I420*H420,2)</f>
        <v>0</v>
      </c>
      <c r="K420" s="228" t="s">
        <v>1</v>
      </c>
      <c r="L420" s="233"/>
      <c r="M420" s="234" t="s">
        <v>1</v>
      </c>
      <c r="N420" s="235" t="s">
        <v>41</v>
      </c>
      <c r="O420" s="64"/>
      <c r="P420" s="199">
        <f>O420*H420</f>
        <v>0</v>
      </c>
      <c r="Q420" s="199">
        <v>1E-3</v>
      </c>
      <c r="R420" s="199">
        <f>Q420*H420</f>
        <v>3.4000000000000002E-2</v>
      </c>
      <c r="S420" s="199">
        <v>0</v>
      </c>
      <c r="T420" s="200">
        <f>S420*H420</f>
        <v>0</v>
      </c>
      <c r="AR420" s="201" t="s">
        <v>182</v>
      </c>
      <c r="AT420" s="201" t="s">
        <v>266</v>
      </c>
      <c r="AU420" s="201" t="s">
        <v>154</v>
      </c>
      <c r="AY420" s="15" t="s">
        <v>145</v>
      </c>
      <c r="BE420" s="202">
        <f>IF(N420="základná",J420,0)</f>
        <v>0</v>
      </c>
      <c r="BF420" s="202">
        <f>IF(N420="znížená",J420,0)</f>
        <v>0</v>
      </c>
      <c r="BG420" s="202">
        <f>IF(N420="zákl. prenesená",J420,0)</f>
        <v>0</v>
      </c>
      <c r="BH420" s="202">
        <f>IF(N420="zníž. prenesená",J420,0)</f>
        <v>0</v>
      </c>
      <c r="BI420" s="202">
        <f>IF(N420="nulová",J420,0)</f>
        <v>0</v>
      </c>
      <c r="BJ420" s="15" t="s">
        <v>154</v>
      </c>
      <c r="BK420" s="202">
        <f>ROUND(I420*H420,2)</f>
        <v>0</v>
      </c>
      <c r="BL420" s="15" t="s">
        <v>153</v>
      </c>
      <c r="BM420" s="201" t="s">
        <v>707</v>
      </c>
    </row>
    <row r="421" spans="2:65" s="11" customFormat="1" ht="22.9" customHeight="1">
      <c r="B421" s="174"/>
      <c r="C421" s="175"/>
      <c r="D421" s="176" t="s">
        <v>74</v>
      </c>
      <c r="E421" s="188" t="s">
        <v>708</v>
      </c>
      <c r="F421" s="188" t="s">
        <v>709</v>
      </c>
      <c r="G421" s="175"/>
      <c r="H421" s="175"/>
      <c r="I421" s="178"/>
      <c r="J421" s="189">
        <f>BK421</f>
        <v>0</v>
      </c>
      <c r="K421" s="175"/>
      <c r="L421" s="180"/>
      <c r="M421" s="181"/>
      <c r="N421" s="182"/>
      <c r="O421" s="182"/>
      <c r="P421" s="183">
        <f>SUM(P422:P448)</f>
        <v>0</v>
      </c>
      <c r="Q421" s="182"/>
      <c r="R421" s="183">
        <f>SUM(R422:R448)</f>
        <v>9.1171000000000002E-2</v>
      </c>
      <c r="S421" s="182"/>
      <c r="T421" s="184">
        <f>SUM(T422:T448)</f>
        <v>251.83620000000002</v>
      </c>
      <c r="AR421" s="185" t="s">
        <v>83</v>
      </c>
      <c r="AT421" s="186" t="s">
        <v>74</v>
      </c>
      <c r="AU421" s="186" t="s">
        <v>83</v>
      </c>
      <c r="AY421" s="185" t="s">
        <v>145</v>
      </c>
      <c r="BK421" s="187">
        <f>SUM(BK422:BK448)</f>
        <v>0</v>
      </c>
    </row>
    <row r="422" spans="2:65" s="1" customFormat="1" ht="36" customHeight="1">
      <c r="B422" s="32"/>
      <c r="C422" s="190" t="s">
        <v>710</v>
      </c>
      <c r="D422" s="190" t="s">
        <v>148</v>
      </c>
      <c r="E422" s="191" t="s">
        <v>711</v>
      </c>
      <c r="F422" s="192" t="s">
        <v>712</v>
      </c>
      <c r="G422" s="193" t="s">
        <v>151</v>
      </c>
      <c r="H422" s="194">
        <v>0.94</v>
      </c>
      <c r="I422" s="195"/>
      <c r="J422" s="196">
        <f>ROUND(I422*H422,2)</f>
        <v>0</v>
      </c>
      <c r="K422" s="192" t="s">
        <v>152</v>
      </c>
      <c r="L422" s="36"/>
      <c r="M422" s="197" t="s">
        <v>1</v>
      </c>
      <c r="N422" s="198" t="s">
        <v>41</v>
      </c>
      <c r="O422" s="64"/>
      <c r="P422" s="199">
        <f>O422*H422</f>
        <v>0</v>
      </c>
      <c r="Q422" s="199">
        <v>0</v>
      </c>
      <c r="R422" s="199">
        <f>Q422*H422</f>
        <v>0</v>
      </c>
      <c r="S422" s="199">
        <v>2.2000000000000002</v>
      </c>
      <c r="T422" s="200">
        <f>S422*H422</f>
        <v>2.0680000000000001</v>
      </c>
      <c r="AR422" s="201" t="s">
        <v>153</v>
      </c>
      <c r="AT422" s="201" t="s">
        <v>148</v>
      </c>
      <c r="AU422" s="201" t="s">
        <v>154</v>
      </c>
      <c r="AY422" s="15" t="s">
        <v>145</v>
      </c>
      <c r="BE422" s="202">
        <f>IF(N422="základná",J422,0)</f>
        <v>0</v>
      </c>
      <c r="BF422" s="202">
        <f>IF(N422="znížená",J422,0)</f>
        <v>0</v>
      </c>
      <c r="BG422" s="202">
        <f>IF(N422="zákl. prenesená",J422,0)</f>
        <v>0</v>
      </c>
      <c r="BH422" s="202">
        <f>IF(N422="zníž. prenesená",J422,0)</f>
        <v>0</v>
      </c>
      <c r="BI422" s="202">
        <f>IF(N422="nulová",J422,0)</f>
        <v>0</v>
      </c>
      <c r="BJ422" s="15" t="s">
        <v>154</v>
      </c>
      <c r="BK422" s="202">
        <f>ROUND(I422*H422,2)</f>
        <v>0</v>
      </c>
      <c r="BL422" s="15" t="s">
        <v>153</v>
      </c>
      <c r="BM422" s="201" t="s">
        <v>713</v>
      </c>
    </row>
    <row r="423" spans="2:65" s="12" customFormat="1">
      <c r="B423" s="203"/>
      <c r="C423" s="204"/>
      <c r="D423" s="205" t="s">
        <v>156</v>
      </c>
      <c r="E423" s="206" t="s">
        <v>1</v>
      </c>
      <c r="F423" s="207" t="s">
        <v>714</v>
      </c>
      <c r="G423" s="204"/>
      <c r="H423" s="208">
        <v>0.94</v>
      </c>
      <c r="I423" s="209"/>
      <c r="J423" s="204"/>
      <c r="K423" s="204"/>
      <c r="L423" s="210"/>
      <c r="M423" s="211"/>
      <c r="N423" s="212"/>
      <c r="O423" s="212"/>
      <c r="P423" s="212"/>
      <c r="Q423" s="212"/>
      <c r="R423" s="212"/>
      <c r="S423" s="212"/>
      <c r="T423" s="213"/>
      <c r="AT423" s="214" t="s">
        <v>156</v>
      </c>
      <c r="AU423" s="214" t="s">
        <v>154</v>
      </c>
      <c r="AV423" s="12" t="s">
        <v>154</v>
      </c>
      <c r="AW423" s="12" t="s">
        <v>31</v>
      </c>
      <c r="AX423" s="12" t="s">
        <v>83</v>
      </c>
      <c r="AY423" s="214" t="s">
        <v>145</v>
      </c>
    </row>
    <row r="424" spans="2:65" s="1" customFormat="1" ht="24" customHeight="1">
      <c r="B424" s="32"/>
      <c r="C424" s="190" t="s">
        <v>715</v>
      </c>
      <c r="D424" s="190" t="s">
        <v>148</v>
      </c>
      <c r="E424" s="191" t="s">
        <v>716</v>
      </c>
      <c r="F424" s="192" t="s">
        <v>717</v>
      </c>
      <c r="G424" s="193" t="s">
        <v>151</v>
      </c>
      <c r="H424" s="194">
        <v>52.7</v>
      </c>
      <c r="I424" s="195"/>
      <c r="J424" s="196">
        <f>ROUND(I424*H424,2)</f>
        <v>0</v>
      </c>
      <c r="K424" s="192" t="s">
        <v>152</v>
      </c>
      <c r="L424" s="36"/>
      <c r="M424" s="197" t="s">
        <v>1</v>
      </c>
      <c r="N424" s="198" t="s">
        <v>41</v>
      </c>
      <c r="O424" s="64"/>
      <c r="P424" s="199">
        <f>O424*H424</f>
        <v>0</v>
      </c>
      <c r="Q424" s="199">
        <v>1.73E-3</v>
      </c>
      <c r="R424" s="199">
        <f>Q424*H424</f>
        <v>9.1171000000000002E-2</v>
      </c>
      <c r="S424" s="199">
        <v>2.4</v>
      </c>
      <c r="T424" s="200">
        <f>S424*H424</f>
        <v>126.48</v>
      </c>
      <c r="AR424" s="201" t="s">
        <v>153</v>
      </c>
      <c r="AT424" s="201" t="s">
        <v>148</v>
      </c>
      <c r="AU424" s="201" t="s">
        <v>154</v>
      </c>
      <c r="AY424" s="15" t="s">
        <v>145</v>
      </c>
      <c r="BE424" s="202">
        <f>IF(N424="základná",J424,0)</f>
        <v>0</v>
      </c>
      <c r="BF424" s="202">
        <f>IF(N424="znížená",J424,0)</f>
        <v>0</v>
      </c>
      <c r="BG424" s="202">
        <f>IF(N424="zákl. prenesená",J424,0)</f>
        <v>0</v>
      </c>
      <c r="BH424" s="202">
        <f>IF(N424="zníž. prenesená",J424,0)</f>
        <v>0</v>
      </c>
      <c r="BI424" s="202">
        <f>IF(N424="nulová",J424,0)</f>
        <v>0</v>
      </c>
      <c r="BJ424" s="15" t="s">
        <v>154</v>
      </c>
      <c r="BK424" s="202">
        <f>ROUND(I424*H424,2)</f>
        <v>0</v>
      </c>
      <c r="BL424" s="15" t="s">
        <v>153</v>
      </c>
      <c r="BM424" s="201" t="s">
        <v>718</v>
      </c>
    </row>
    <row r="425" spans="2:65" s="12" customFormat="1">
      <c r="B425" s="203"/>
      <c r="C425" s="204"/>
      <c r="D425" s="205" t="s">
        <v>156</v>
      </c>
      <c r="E425" s="206" t="s">
        <v>1</v>
      </c>
      <c r="F425" s="207" t="s">
        <v>719</v>
      </c>
      <c r="G425" s="204"/>
      <c r="H425" s="208">
        <v>15.6</v>
      </c>
      <c r="I425" s="209"/>
      <c r="J425" s="204"/>
      <c r="K425" s="204"/>
      <c r="L425" s="210"/>
      <c r="M425" s="211"/>
      <c r="N425" s="212"/>
      <c r="O425" s="212"/>
      <c r="P425" s="212"/>
      <c r="Q425" s="212"/>
      <c r="R425" s="212"/>
      <c r="S425" s="212"/>
      <c r="T425" s="213"/>
      <c r="AT425" s="214" t="s">
        <v>156</v>
      </c>
      <c r="AU425" s="214" t="s">
        <v>154</v>
      </c>
      <c r="AV425" s="12" t="s">
        <v>154</v>
      </c>
      <c r="AW425" s="12" t="s">
        <v>31</v>
      </c>
      <c r="AX425" s="12" t="s">
        <v>75</v>
      </c>
      <c r="AY425" s="214" t="s">
        <v>145</v>
      </c>
    </row>
    <row r="426" spans="2:65" s="12" customFormat="1">
      <c r="B426" s="203"/>
      <c r="C426" s="204"/>
      <c r="D426" s="205" t="s">
        <v>156</v>
      </c>
      <c r="E426" s="206" t="s">
        <v>1</v>
      </c>
      <c r="F426" s="207" t="s">
        <v>720</v>
      </c>
      <c r="G426" s="204"/>
      <c r="H426" s="208">
        <v>15.1</v>
      </c>
      <c r="I426" s="209"/>
      <c r="J426" s="204"/>
      <c r="K426" s="204"/>
      <c r="L426" s="210"/>
      <c r="M426" s="211"/>
      <c r="N426" s="212"/>
      <c r="O426" s="212"/>
      <c r="P426" s="212"/>
      <c r="Q426" s="212"/>
      <c r="R426" s="212"/>
      <c r="S426" s="212"/>
      <c r="T426" s="213"/>
      <c r="AT426" s="214" t="s">
        <v>156</v>
      </c>
      <c r="AU426" s="214" t="s">
        <v>154</v>
      </c>
      <c r="AV426" s="12" t="s">
        <v>154</v>
      </c>
      <c r="AW426" s="12" t="s">
        <v>31</v>
      </c>
      <c r="AX426" s="12" t="s">
        <v>75</v>
      </c>
      <c r="AY426" s="214" t="s">
        <v>145</v>
      </c>
    </row>
    <row r="427" spans="2:65" s="12" customFormat="1">
      <c r="B427" s="203"/>
      <c r="C427" s="204"/>
      <c r="D427" s="205" t="s">
        <v>156</v>
      </c>
      <c r="E427" s="206" t="s">
        <v>1</v>
      </c>
      <c r="F427" s="207" t="s">
        <v>721</v>
      </c>
      <c r="G427" s="204"/>
      <c r="H427" s="208">
        <v>22</v>
      </c>
      <c r="I427" s="209"/>
      <c r="J427" s="204"/>
      <c r="K427" s="204"/>
      <c r="L427" s="210"/>
      <c r="M427" s="211"/>
      <c r="N427" s="212"/>
      <c r="O427" s="212"/>
      <c r="P427" s="212"/>
      <c r="Q427" s="212"/>
      <c r="R427" s="212"/>
      <c r="S427" s="212"/>
      <c r="T427" s="213"/>
      <c r="AT427" s="214" t="s">
        <v>156</v>
      </c>
      <c r="AU427" s="214" t="s">
        <v>154</v>
      </c>
      <c r="AV427" s="12" t="s">
        <v>154</v>
      </c>
      <c r="AW427" s="12" t="s">
        <v>31</v>
      </c>
      <c r="AX427" s="12" t="s">
        <v>75</v>
      </c>
      <c r="AY427" s="214" t="s">
        <v>145</v>
      </c>
    </row>
    <row r="428" spans="2:65" s="13" customFormat="1">
      <c r="B428" s="215"/>
      <c r="C428" s="216"/>
      <c r="D428" s="205" t="s">
        <v>156</v>
      </c>
      <c r="E428" s="217" t="s">
        <v>1</v>
      </c>
      <c r="F428" s="218" t="s">
        <v>197</v>
      </c>
      <c r="G428" s="216"/>
      <c r="H428" s="219">
        <v>52.7</v>
      </c>
      <c r="I428" s="220"/>
      <c r="J428" s="216"/>
      <c r="K428" s="216"/>
      <c r="L428" s="221"/>
      <c r="M428" s="222"/>
      <c r="N428" s="223"/>
      <c r="O428" s="223"/>
      <c r="P428" s="223"/>
      <c r="Q428" s="223"/>
      <c r="R428" s="223"/>
      <c r="S428" s="223"/>
      <c r="T428" s="224"/>
      <c r="AT428" s="225" t="s">
        <v>156</v>
      </c>
      <c r="AU428" s="225" t="s">
        <v>154</v>
      </c>
      <c r="AV428" s="13" t="s">
        <v>153</v>
      </c>
      <c r="AW428" s="13" t="s">
        <v>31</v>
      </c>
      <c r="AX428" s="13" t="s">
        <v>83</v>
      </c>
      <c r="AY428" s="225" t="s">
        <v>145</v>
      </c>
    </row>
    <row r="429" spans="2:65" s="1" customFormat="1" ht="24" customHeight="1">
      <c r="B429" s="32"/>
      <c r="C429" s="190" t="s">
        <v>722</v>
      </c>
      <c r="D429" s="190" t="s">
        <v>148</v>
      </c>
      <c r="E429" s="191" t="s">
        <v>723</v>
      </c>
      <c r="F429" s="192" t="s">
        <v>724</v>
      </c>
      <c r="G429" s="193" t="s">
        <v>220</v>
      </c>
      <c r="H429" s="194">
        <v>61.2</v>
      </c>
      <c r="I429" s="195"/>
      <c r="J429" s="196">
        <f>ROUND(I429*H429,2)</f>
        <v>0</v>
      </c>
      <c r="K429" s="192" t="s">
        <v>152</v>
      </c>
      <c r="L429" s="36"/>
      <c r="M429" s="197" t="s">
        <v>1</v>
      </c>
      <c r="N429" s="198" t="s">
        <v>41</v>
      </c>
      <c r="O429" s="64"/>
      <c r="P429" s="199">
        <f>O429*H429</f>
        <v>0</v>
      </c>
      <c r="Q429" s="199">
        <v>0</v>
      </c>
      <c r="R429" s="199">
        <f>Q429*H429</f>
        <v>0</v>
      </c>
      <c r="S429" s="199">
        <v>2.5000000000000001E-2</v>
      </c>
      <c r="T429" s="200">
        <f>S429*H429</f>
        <v>1.5300000000000002</v>
      </c>
      <c r="AR429" s="201" t="s">
        <v>153</v>
      </c>
      <c r="AT429" s="201" t="s">
        <v>148</v>
      </c>
      <c r="AU429" s="201" t="s">
        <v>154</v>
      </c>
      <c r="AY429" s="15" t="s">
        <v>145</v>
      </c>
      <c r="BE429" s="202">
        <f>IF(N429="základná",J429,0)</f>
        <v>0</v>
      </c>
      <c r="BF429" s="202">
        <f>IF(N429="znížená",J429,0)</f>
        <v>0</v>
      </c>
      <c r="BG429" s="202">
        <f>IF(N429="zákl. prenesená",J429,0)</f>
        <v>0</v>
      </c>
      <c r="BH429" s="202">
        <f>IF(N429="zníž. prenesená",J429,0)</f>
        <v>0</v>
      </c>
      <c r="BI429" s="202">
        <f>IF(N429="nulová",J429,0)</f>
        <v>0</v>
      </c>
      <c r="BJ429" s="15" t="s">
        <v>154</v>
      </c>
      <c r="BK429" s="202">
        <f>ROUND(I429*H429,2)</f>
        <v>0</v>
      </c>
      <c r="BL429" s="15" t="s">
        <v>153</v>
      </c>
      <c r="BM429" s="201" t="s">
        <v>725</v>
      </c>
    </row>
    <row r="430" spans="2:65" s="12" customFormat="1">
      <c r="B430" s="203"/>
      <c r="C430" s="204"/>
      <c r="D430" s="205" t="s">
        <v>156</v>
      </c>
      <c r="E430" s="206" t="s">
        <v>1</v>
      </c>
      <c r="F430" s="207" t="s">
        <v>726</v>
      </c>
      <c r="G430" s="204"/>
      <c r="H430" s="208">
        <v>61.2</v>
      </c>
      <c r="I430" s="209"/>
      <c r="J430" s="204"/>
      <c r="K430" s="204"/>
      <c r="L430" s="210"/>
      <c r="M430" s="211"/>
      <c r="N430" s="212"/>
      <c r="O430" s="212"/>
      <c r="P430" s="212"/>
      <c r="Q430" s="212"/>
      <c r="R430" s="212"/>
      <c r="S430" s="212"/>
      <c r="T430" s="213"/>
      <c r="AT430" s="214" t="s">
        <v>156</v>
      </c>
      <c r="AU430" s="214" t="s">
        <v>154</v>
      </c>
      <c r="AV430" s="12" t="s">
        <v>154</v>
      </c>
      <c r="AW430" s="12" t="s">
        <v>31</v>
      </c>
      <c r="AX430" s="12" t="s">
        <v>83</v>
      </c>
      <c r="AY430" s="214" t="s">
        <v>145</v>
      </c>
    </row>
    <row r="431" spans="2:65" s="1" customFormat="1" ht="24" customHeight="1">
      <c r="B431" s="32"/>
      <c r="C431" s="190" t="s">
        <v>727</v>
      </c>
      <c r="D431" s="190" t="s">
        <v>148</v>
      </c>
      <c r="E431" s="191" t="s">
        <v>728</v>
      </c>
      <c r="F431" s="192" t="s">
        <v>729</v>
      </c>
      <c r="G431" s="193" t="s">
        <v>321</v>
      </c>
      <c r="H431" s="194">
        <v>3</v>
      </c>
      <c r="I431" s="195"/>
      <c r="J431" s="196">
        <f>ROUND(I431*H431,2)</f>
        <v>0</v>
      </c>
      <c r="K431" s="192" t="s">
        <v>152</v>
      </c>
      <c r="L431" s="36"/>
      <c r="M431" s="197" t="s">
        <v>1</v>
      </c>
      <c r="N431" s="198" t="s">
        <v>41</v>
      </c>
      <c r="O431" s="64"/>
      <c r="P431" s="199">
        <f>O431*H431</f>
        <v>0</v>
      </c>
      <c r="Q431" s="199">
        <v>0</v>
      </c>
      <c r="R431" s="199">
        <f>Q431*H431</f>
        <v>0</v>
      </c>
      <c r="S431" s="199">
        <v>4.0000000000000001E-3</v>
      </c>
      <c r="T431" s="200">
        <f>S431*H431</f>
        <v>1.2E-2</v>
      </c>
      <c r="AR431" s="201" t="s">
        <v>153</v>
      </c>
      <c r="AT431" s="201" t="s">
        <v>148</v>
      </c>
      <c r="AU431" s="201" t="s">
        <v>154</v>
      </c>
      <c r="AY431" s="15" t="s">
        <v>145</v>
      </c>
      <c r="BE431" s="202">
        <f>IF(N431="základná",J431,0)</f>
        <v>0</v>
      </c>
      <c r="BF431" s="202">
        <f>IF(N431="znížená",J431,0)</f>
        <v>0</v>
      </c>
      <c r="BG431" s="202">
        <f>IF(N431="zákl. prenesená",J431,0)</f>
        <v>0</v>
      </c>
      <c r="BH431" s="202">
        <f>IF(N431="zníž. prenesená",J431,0)</f>
        <v>0</v>
      </c>
      <c r="BI431" s="202">
        <f>IF(N431="nulová",J431,0)</f>
        <v>0</v>
      </c>
      <c r="BJ431" s="15" t="s">
        <v>154</v>
      </c>
      <c r="BK431" s="202">
        <f>ROUND(I431*H431,2)</f>
        <v>0</v>
      </c>
      <c r="BL431" s="15" t="s">
        <v>153</v>
      </c>
      <c r="BM431" s="201" t="s">
        <v>730</v>
      </c>
    </row>
    <row r="432" spans="2:65" s="1" customFormat="1" ht="24" customHeight="1">
      <c r="B432" s="32"/>
      <c r="C432" s="190" t="s">
        <v>731</v>
      </c>
      <c r="D432" s="190" t="s">
        <v>148</v>
      </c>
      <c r="E432" s="191" t="s">
        <v>732</v>
      </c>
      <c r="F432" s="192" t="s">
        <v>733</v>
      </c>
      <c r="G432" s="193" t="s">
        <v>193</v>
      </c>
      <c r="H432" s="194">
        <v>210</v>
      </c>
      <c r="I432" s="195"/>
      <c r="J432" s="196">
        <f>ROUND(I432*H432,2)</f>
        <v>0</v>
      </c>
      <c r="K432" s="192" t="s">
        <v>152</v>
      </c>
      <c r="L432" s="36"/>
      <c r="M432" s="197" t="s">
        <v>1</v>
      </c>
      <c r="N432" s="198" t="s">
        <v>41</v>
      </c>
      <c r="O432" s="64"/>
      <c r="P432" s="199">
        <f>O432*H432</f>
        <v>0</v>
      </c>
      <c r="Q432" s="199">
        <v>0</v>
      </c>
      <c r="R432" s="199">
        <f>Q432*H432</f>
        <v>0</v>
      </c>
      <c r="S432" s="199">
        <v>0.50600000000000001</v>
      </c>
      <c r="T432" s="200">
        <f>S432*H432</f>
        <v>106.26</v>
      </c>
      <c r="AR432" s="201" t="s">
        <v>153</v>
      </c>
      <c r="AT432" s="201" t="s">
        <v>148</v>
      </c>
      <c r="AU432" s="201" t="s">
        <v>154</v>
      </c>
      <c r="AY432" s="15" t="s">
        <v>145</v>
      </c>
      <c r="BE432" s="202">
        <f>IF(N432="základná",J432,0)</f>
        <v>0</v>
      </c>
      <c r="BF432" s="202">
        <f>IF(N432="znížená",J432,0)</f>
        <v>0</v>
      </c>
      <c r="BG432" s="202">
        <f>IF(N432="zákl. prenesená",J432,0)</f>
        <v>0</v>
      </c>
      <c r="BH432" s="202">
        <f>IF(N432="zníž. prenesená",J432,0)</f>
        <v>0</v>
      </c>
      <c r="BI432" s="202">
        <f>IF(N432="nulová",J432,0)</f>
        <v>0</v>
      </c>
      <c r="BJ432" s="15" t="s">
        <v>154</v>
      </c>
      <c r="BK432" s="202">
        <f>ROUND(I432*H432,2)</f>
        <v>0</v>
      </c>
      <c r="BL432" s="15" t="s">
        <v>153</v>
      </c>
      <c r="BM432" s="201" t="s">
        <v>734</v>
      </c>
    </row>
    <row r="433" spans="2:65" s="1" customFormat="1" ht="24" customHeight="1">
      <c r="B433" s="32"/>
      <c r="C433" s="190" t="s">
        <v>735</v>
      </c>
      <c r="D433" s="190" t="s">
        <v>148</v>
      </c>
      <c r="E433" s="191" t="s">
        <v>736</v>
      </c>
      <c r="F433" s="192" t="s">
        <v>737</v>
      </c>
      <c r="G433" s="193" t="s">
        <v>220</v>
      </c>
      <c r="H433" s="194">
        <v>14.2</v>
      </c>
      <c r="I433" s="195"/>
      <c r="J433" s="196">
        <f>ROUND(I433*H433,2)</f>
        <v>0</v>
      </c>
      <c r="K433" s="192" t="s">
        <v>152</v>
      </c>
      <c r="L433" s="36"/>
      <c r="M433" s="197" t="s">
        <v>1</v>
      </c>
      <c r="N433" s="198" t="s">
        <v>41</v>
      </c>
      <c r="O433" s="64"/>
      <c r="P433" s="199">
        <f>O433*H433</f>
        <v>0</v>
      </c>
      <c r="Q433" s="199">
        <v>0</v>
      </c>
      <c r="R433" s="199">
        <f>Q433*H433</f>
        <v>0</v>
      </c>
      <c r="S433" s="199">
        <v>1.0999999999999999E-2</v>
      </c>
      <c r="T433" s="200">
        <f>S433*H433</f>
        <v>0.15619999999999998</v>
      </c>
      <c r="AR433" s="201" t="s">
        <v>153</v>
      </c>
      <c r="AT433" s="201" t="s">
        <v>148</v>
      </c>
      <c r="AU433" s="201" t="s">
        <v>154</v>
      </c>
      <c r="AY433" s="15" t="s">
        <v>145</v>
      </c>
      <c r="BE433" s="202">
        <f>IF(N433="základná",J433,0)</f>
        <v>0</v>
      </c>
      <c r="BF433" s="202">
        <f>IF(N433="znížená",J433,0)</f>
        <v>0</v>
      </c>
      <c r="BG433" s="202">
        <f>IF(N433="zákl. prenesená",J433,0)</f>
        <v>0</v>
      </c>
      <c r="BH433" s="202">
        <f>IF(N433="zníž. prenesená",J433,0)</f>
        <v>0</v>
      </c>
      <c r="BI433" s="202">
        <f>IF(N433="nulová",J433,0)</f>
        <v>0</v>
      </c>
      <c r="BJ433" s="15" t="s">
        <v>154</v>
      </c>
      <c r="BK433" s="202">
        <f>ROUND(I433*H433,2)</f>
        <v>0</v>
      </c>
      <c r="BL433" s="15" t="s">
        <v>153</v>
      </c>
      <c r="BM433" s="201" t="s">
        <v>738</v>
      </c>
    </row>
    <row r="434" spans="2:65" s="12" customFormat="1">
      <c r="B434" s="203"/>
      <c r="C434" s="204"/>
      <c r="D434" s="205" t="s">
        <v>156</v>
      </c>
      <c r="E434" s="206" t="s">
        <v>1</v>
      </c>
      <c r="F434" s="207" t="s">
        <v>739</v>
      </c>
      <c r="G434" s="204"/>
      <c r="H434" s="208">
        <v>14.2</v>
      </c>
      <c r="I434" s="209"/>
      <c r="J434" s="204"/>
      <c r="K434" s="204"/>
      <c r="L434" s="210"/>
      <c r="M434" s="211"/>
      <c r="N434" s="212"/>
      <c r="O434" s="212"/>
      <c r="P434" s="212"/>
      <c r="Q434" s="212"/>
      <c r="R434" s="212"/>
      <c r="S434" s="212"/>
      <c r="T434" s="213"/>
      <c r="AT434" s="214" t="s">
        <v>156</v>
      </c>
      <c r="AU434" s="214" t="s">
        <v>154</v>
      </c>
      <c r="AV434" s="12" t="s">
        <v>154</v>
      </c>
      <c r="AW434" s="12" t="s">
        <v>31</v>
      </c>
      <c r="AX434" s="12" t="s">
        <v>83</v>
      </c>
      <c r="AY434" s="214" t="s">
        <v>145</v>
      </c>
    </row>
    <row r="435" spans="2:65" s="1" customFormat="1" ht="24" customHeight="1">
      <c r="B435" s="32"/>
      <c r="C435" s="190" t="s">
        <v>740</v>
      </c>
      <c r="D435" s="190" t="s">
        <v>148</v>
      </c>
      <c r="E435" s="191" t="s">
        <v>741</v>
      </c>
      <c r="F435" s="192" t="s">
        <v>742</v>
      </c>
      <c r="G435" s="193" t="s">
        <v>193</v>
      </c>
      <c r="H435" s="194">
        <v>210</v>
      </c>
      <c r="I435" s="195"/>
      <c r="J435" s="196">
        <f>ROUND(I435*H435,2)</f>
        <v>0</v>
      </c>
      <c r="K435" s="192" t="s">
        <v>152</v>
      </c>
      <c r="L435" s="36"/>
      <c r="M435" s="197" t="s">
        <v>1</v>
      </c>
      <c r="N435" s="198" t="s">
        <v>41</v>
      </c>
      <c r="O435" s="64"/>
      <c r="P435" s="199">
        <f>O435*H435</f>
        <v>0</v>
      </c>
      <c r="Q435" s="199">
        <v>0</v>
      </c>
      <c r="R435" s="199">
        <f>Q435*H435</f>
        <v>0</v>
      </c>
      <c r="S435" s="199">
        <v>7.2999999999999995E-2</v>
      </c>
      <c r="T435" s="200">
        <f>S435*H435</f>
        <v>15.329999999999998</v>
      </c>
      <c r="AR435" s="201" t="s">
        <v>153</v>
      </c>
      <c r="AT435" s="201" t="s">
        <v>148</v>
      </c>
      <c r="AU435" s="201" t="s">
        <v>154</v>
      </c>
      <c r="AY435" s="15" t="s">
        <v>145</v>
      </c>
      <c r="BE435" s="202">
        <f>IF(N435="základná",J435,0)</f>
        <v>0</v>
      </c>
      <c r="BF435" s="202">
        <f>IF(N435="znížená",J435,0)</f>
        <v>0</v>
      </c>
      <c r="BG435" s="202">
        <f>IF(N435="zákl. prenesená",J435,0)</f>
        <v>0</v>
      </c>
      <c r="BH435" s="202">
        <f>IF(N435="zníž. prenesená",J435,0)</f>
        <v>0</v>
      </c>
      <c r="BI435" s="202">
        <f>IF(N435="nulová",J435,0)</f>
        <v>0</v>
      </c>
      <c r="BJ435" s="15" t="s">
        <v>154</v>
      </c>
      <c r="BK435" s="202">
        <f>ROUND(I435*H435,2)</f>
        <v>0</v>
      </c>
      <c r="BL435" s="15" t="s">
        <v>153</v>
      </c>
      <c r="BM435" s="201" t="s">
        <v>743</v>
      </c>
    </row>
    <row r="436" spans="2:65" s="1" customFormat="1" ht="24" customHeight="1">
      <c r="B436" s="32"/>
      <c r="C436" s="190" t="s">
        <v>744</v>
      </c>
      <c r="D436" s="190" t="s">
        <v>148</v>
      </c>
      <c r="E436" s="191" t="s">
        <v>745</v>
      </c>
      <c r="F436" s="192" t="s">
        <v>230</v>
      </c>
      <c r="G436" s="193" t="s">
        <v>185</v>
      </c>
      <c r="H436" s="194">
        <v>251.83600000000001</v>
      </c>
      <c r="I436" s="195"/>
      <c r="J436" s="196">
        <f>ROUND(I436*H436,2)</f>
        <v>0</v>
      </c>
      <c r="K436" s="192" t="s">
        <v>152</v>
      </c>
      <c r="L436" s="36"/>
      <c r="M436" s="197" t="s">
        <v>1</v>
      </c>
      <c r="N436" s="198" t="s">
        <v>41</v>
      </c>
      <c r="O436" s="64"/>
      <c r="P436" s="199">
        <f>O436*H436</f>
        <v>0</v>
      </c>
      <c r="Q436" s="199">
        <v>0</v>
      </c>
      <c r="R436" s="199">
        <f>Q436*H436</f>
        <v>0</v>
      </c>
      <c r="S436" s="199">
        <v>0</v>
      </c>
      <c r="T436" s="200">
        <f>S436*H436</f>
        <v>0</v>
      </c>
      <c r="AR436" s="201" t="s">
        <v>153</v>
      </c>
      <c r="AT436" s="201" t="s">
        <v>148</v>
      </c>
      <c r="AU436" s="201" t="s">
        <v>154</v>
      </c>
      <c r="AY436" s="15" t="s">
        <v>145</v>
      </c>
      <c r="BE436" s="202">
        <f>IF(N436="základná",J436,0)</f>
        <v>0</v>
      </c>
      <c r="BF436" s="202">
        <f>IF(N436="znížená",J436,0)</f>
        <v>0</v>
      </c>
      <c r="BG436" s="202">
        <f>IF(N436="zákl. prenesená",J436,0)</f>
        <v>0</v>
      </c>
      <c r="BH436" s="202">
        <f>IF(N436="zníž. prenesená",J436,0)</f>
        <v>0</v>
      </c>
      <c r="BI436" s="202">
        <f>IF(N436="nulová",J436,0)</f>
        <v>0</v>
      </c>
      <c r="BJ436" s="15" t="s">
        <v>154</v>
      </c>
      <c r="BK436" s="202">
        <f>ROUND(I436*H436,2)</f>
        <v>0</v>
      </c>
      <c r="BL436" s="15" t="s">
        <v>153</v>
      </c>
      <c r="BM436" s="201" t="s">
        <v>746</v>
      </c>
    </row>
    <row r="437" spans="2:65" s="1" customFormat="1" ht="24" customHeight="1">
      <c r="B437" s="32"/>
      <c r="C437" s="190" t="s">
        <v>747</v>
      </c>
      <c r="D437" s="190" t="s">
        <v>148</v>
      </c>
      <c r="E437" s="191" t="s">
        <v>748</v>
      </c>
      <c r="F437" s="192" t="s">
        <v>749</v>
      </c>
      <c r="G437" s="193" t="s">
        <v>185</v>
      </c>
      <c r="H437" s="194">
        <v>2266.5239999999999</v>
      </c>
      <c r="I437" s="195"/>
      <c r="J437" s="196">
        <f>ROUND(I437*H437,2)</f>
        <v>0</v>
      </c>
      <c r="K437" s="192" t="s">
        <v>152</v>
      </c>
      <c r="L437" s="36"/>
      <c r="M437" s="197" t="s">
        <v>1</v>
      </c>
      <c r="N437" s="198" t="s">
        <v>41</v>
      </c>
      <c r="O437" s="64"/>
      <c r="P437" s="199">
        <f>O437*H437</f>
        <v>0</v>
      </c>
      <c r="Q437" s="199">
        <v>0</v>
      </c>
      <c r="R437" s="199">
        <f>Q437*H437</f>
        <v>0</v>
      </c>
      <c r="S437" s="199">
        <v>0</v>
      </c>
      <c r="T437" s="200">
        <f>S437*H437</f>
        <v>0</v>
      </c>
      <c r="AR437" s="201" t="s">
        <v>153</v>
      </c>
      <c r="AT437" s="201" t="s">
        <v>148</v>
      </c>
      <c r="AU437" s="201" t="s">
        <v>154</v>
      </c>
      <c r="AY437" s="15" t="s">
        <v>145</v>
      </c>
      <c r="BE437" s="202">
        <f>IF(N437="základná",J437,0)</f>
        <v>0</v>
      </c>
      <c r="BF437" s="202">
        <f>IF(N437="znížená",J437,0)</f>
        <v>0</v>
      </c>
      <c r="BG437" s="202">
        <f>IF(N437="zákl. prenesená",J437,0)</f>
        <v>0</v>
      </c>
      <c r="BH437" s="202">
        <f>IF(N437="zníž. prenesená",J437,0)</f>
        <v>0</v>
      </c>
      <c r="BI437" s="202">
        <f>IF(N437="nulová",J437,0)</f>
        <v>0</v>
      </c>
      <c r="BJ437" s="15" t="s">
        <v>154</v>
      </c>
      <c r="BK437" s="202">
        <f>ROUND(I437*H437,2)</f>
        <v>0</v>
      </c>
      <c r="BL437" s="15" t="s">
        <v>153</v>
      </c>
      <c r="BM437" s="201" t="s">
        <v>750</v>
      </c>
    </row>
    <row r="438" spans="2:65" s="12" customFormat="1">
      <c r="B438" s="203"/>
      <c r="C438" s="204"/>
      <c r="D438" s="205" t="s">
        <v>156</v>
      </c>
      <c r="E438" s="204"/>
      <c r="F438" s="207" t="s">
        <v>751</v>
      </c>
      <c r="G438" s="204"/>
      <c r="H438" s="208">
        <v>2266.5239999999999</v>
      </c>
      <c r="I438" s="209"/>
      <c r="J438" s="204"/>
      <c r="K438" s="204"/>
      <c r="L438" s="210"/>
      <c r="M438" s="211"/>
      <c r="N438" s="212"/>
      <c r="O438" s="212"/>
      <c r="P438" s="212"/>
      <c r="Q438" s="212"/>
      <c r="R438" s="212"/>
      <c r="S438" s="212"/>
      <c r="T438" s="213"/>
      <c r="AT438" s="214" t="s">
        <v>156</v>
      </c>
      <c r="AU438" s="214" t="s">
        <v>154</v>
      </c>
      <c r="AV438" s="12" t="s">
        <v>154</v>
      </c>
      <c r="AW438" s="12" t="s">
        <v>4</v>
      </c>
      <c r="AX438" s="12" t="s">
        <v>83</v>
      </c>
      <c r="AY438" s="214" t="s">
        <v>145</v>
      </c>
    </row>
    <row r="439" spans="2:65" s="1" customFormat="1" ht="24" customHeight="1">
      <c r="B439" s="32"/>
      <c r="C439" s="190" t="s">
        <v>752</v>
      </c>
      <c r="D439" s="190" t="s">
        <v>148</v>
      </c>
      <c r="E439" s="191" t="s">
        <v>753</v>
      </c>
      <c r="F439" s="192" t="s">
        <v>234</v>
      </c>
      <c r="G439" s="193" t="s">
        <v>185</v>
      </c>
      <c r="H439" s="194">
        <v>251.83600000000001</v>
      </c>
      <c r="I439" s="195"/>
      <c r="J439" s="196">
        <f>ROUND(I439*H439,2)</f>
        <v>0</v>
      </c>
      <c r="K439" s="192" t="s">
        <v>152</v>
      </c>
      <c r="L439" s="36"/>
      <c r="M439" s="197" t="s">
        <v>1</v>
      </c>
      <c r="N439" s="198" t="s">
        <v>41</v>
      </c>
      <c r="O439" s="64"/>
      <c r="P439" s="199">
        <f>O439*H439</f>
        <v>0</v>
      </c>
      <c r="Q439" s="199">
        <v>0</v>
      </c>
      <c r="R439" s="199">
        <f>Q439*H439</f>
        <v>0</v>
      </c>
      <c r="S439" s="199">
        <v>0</v>
      </c>
      <c r="T439" s="200">
        <f>S439*H439</f>
        <v>0</v>
      </c>
      <c r="AR439" s="201" t="s">
        <v>153</v>
      </c>
      <c r="AT439" s="201" t="s">
        <v>148</v>
      </c>
      <c r="AU439" s="201" t="s">
        <v>154</v>
      </c>
      <c r="AY439" s="15" t="s">
        <v>145</v>
      </c>
      <c r="BE439" s="202">
        <f>IF(N439="základná",J439,0)</f>
        <v>0</v>
      </c>
      <c r="BF439" s="202">
        <f>IF(N439="znížená",J439,0)</f>
        <v>0</v>
      </c>
      <c r="BG439" s="202">
        <f>IF(N439="zákl. prenesená",J439,0)</f>
        <v>0</v>
      </c>
      <c r="BH439" s="202">
        <f>IF(N439="zníž. prenesená",J439,0)</f>
        <v>0</v>
      </c>
      <c r="BI439" s="202">
        <f>IF(N439="nulová",J439,0)</f>
        <v>0</v>
      </c>
      <c r="BJ439" s="15" t="s">
        <v>154</v>
      </c>
      <c r="BK439" s="202">
        <f>ROUND(I439*H439,2)</f>
        <v>0</v>
      </c>
      <c r="BL439" s="15" t="s">
        <v>153</v>
      </c>
      <c r="BM439" s="201" t="s">
        <v>754</v>
      </c>
    </row>
    <row r="440" spans="2:65" s="1" customFormat="1" ht="24" customHeight="1">
      <c r="B440" s="32"/>
      <c r="C440" s="190" t="s">
        <v>755</v>
      </c>
      <c r="D440" s="190" t="s">
        <v>148</v>
      </c>
      <c r="E440" s="191" t="s">
        <v>756</v>
      </c>
      <c r="F440" s="192" t="s">
        <v>238</v>
      </c>
      <c r="G440" s="193" t="s">
        <v>185</v>
      </c>
      <c r="H440" s="194">
        <v>234.964</v>
      </c>
      <c r="I440" s="195"/>
      <c r="J440" s="196">
        <f>ROUND(I440*H440,2)</f>
        <v>0</v>
      </c>
      <c r="K440" s="192" t="s">
        <v>152</v>
      </c>
      <c r="L440" s="36"/>
      <c r="M440" s="197" t="s">
        <v>1</v>
      </c>
      <c r="N440" s="198" t="s">
        <v>41</v>
      </c>
      <c r="O440" s="64"/>
      <c r="P440" s="199">
        <f>O440*H440</f>
        <v>0</v>
      </c>
      <c r="Q440" s="199">
        <v>0</v>
      </c>
      <c r="R440" s="199">
        <f>Q440*H440</f>
        <v>0</v>
      </c>
      <c r="S440" s="199">
        <v>0</v>
      </c>
      <c r="T440" s="200">
        <f>S440*H440</f>
        <v>0</v>
      </c>
      <c r="AR440" s="201" t="s">
        <v>153</v>
      </c>
      <c r="AT440" s="201" t="s">
        <v>148</v>
      </c>
      <c r="AU440" s="201" t="s">
        <v>154</v>
      </c>
      <c r="AY440" s="15" t="s">
        <v>145</v>
      </c>
      <c r="BE440" s="202">
        <f>IF(N440="základná",J440,0)</f>
        <v>0</v>
      </c>
      <c r="BF440" s="202">
        <f>IF(N440="znížená",J440,0)</f>
        <v>0</v>
      </c>
      <c r="BG440" s="202">
        <f>IF(N440="zákl. prenesená",J440,0)</f>
        <v>0</v>
      </c>
      <c r="BH440" s="202">
        <f>IF(N440="zníž. prenesená",J440,0)</f>
        <v>0</v>
      </c>
      <c r="BI440" s="202">
        <f>IF(N440="nulová",J440,0)</f>
        <v>0</v>
      </c>
      <c r="BJ440" s="15" t="s">
        <v>154</v>
      </c>
      <c r="BK440" s="202">
        <f>ROUND(I440*H440,2)</f>
        <v>0</v>
      </c>
      <c r="BL440" s="15" t="s">
        <v>153</v>
      </c>
      <c r="BM440" s="201" t="s">
        <v>757</v>
      </c>
    </row>
    <row r="441" spans="2:65" s="12" customFormat="1">
      <c r="B441" s="203"/>
      <c r="C441" s="204"/>
      <c r="D441" s="205" t="s">
        <v>156</v>
      </c>
      <c r="E441" s="206" t="s">
        <v>1</v>
      </c>
      <c r="F441" s="207" t="s">
        <v>758</v>
      </c>
      <c r="G441" s="204"/>
      <c r="H441" s="208">
        <v>106.416</v>
      </c>
      <c r="I441" s="209"/>
      <c r="J441" s="204"/>
      <c r="K441" s="204"/>
      <c r="L441" s="210"/>
      <c r="M441" s="211"/>
      <c r="N441" s="212"/>
      <c r="O441" s="212"/>
      <c r="P441" s="212"/>
      <c r="Q441" s="212"/>
      <c r="R441" s="212"/>
      <c r="S441" s="212"/>
      <c r="T441" s="213"/>
      <c r="AT441" s="214" t="s">
        <v>156</v>
      </c>
      <c r="AU441" s="214" t="s">
        <v>154</v>
      </c>
      <c r="AV441" s="12" t="s">
        <v>154</v>
      </c>
      <c r="AW441" s="12" t="s">
        <v>31</v>
      </c>
      <c r="AX441" s="12" t="s">
        <v>75</v>
      </c>
      <c r="AY441" s="214" t="s">
        <v>145</v>
      </c>
    </row>
    <row r="442" spans="2:65" s="12" customFormat="1">
      <c r="B442" s="203"/>
      <c r="C442" s="204"/>
      <c r="D442" s="205" t="s">
        <v>156</v>
      </c>
      <c r="E442" s="206" t="s">
        <v>1</v>
      </c>
      <c r="F442" s="207" t="s">
        <v>759</v>
      </c>
      <c r="G442" s="204"/>
      <c r="H442" s="208">
        <v>126.48</v>
      </c>
      <c r="I442" s="209"/>
      <c r="J442" s="204"/>
      <c r="K442" s="204"/>
      <c r="L442" s="210"/>
      <c r="M442" s="211"/>
      <c r="N442" s="212"/>
      <c r="O442" s="212"/>
      <c r="P442" s="212"/>
      <c r="Q442" s="212"/>
      <c r="R442" s="212"/>
      <c r="S442" s="212"/>
      <c r="T442" s="213"/>
      <c r="AT442" s="214" t="s">
        <v>156</v>
      </c>
      <c r="AU442" s="214" t="s">
        <v>154</v>
      </c>
      <c r="AV442" s="12" t="s">
        <v>154</v>
      </c>
      <c r="AW442" s="12" t="s">
        <v>31</v>
      </c>
      <c r="AX442" s="12" t="s">
        <v>75</v>
      </c>
      <c r="AY442" s="214" t="s">
        <v>145</v>
      </c>
    </row>
    <row r="443" spans="2:65" s="12" customFormat="1">
      <c r="B443" s="203"/>
      <c r="C443" s="204"/>
      <c r="D443" s="205" t="s">
        <v>156</v>
      </c>
      <c r="E443" s="206" t="s">
        <v>1</v>
      </c>
      <c r="F443" s="207" t="s">
        <v>760</v>
      </c>
      <c r="G443" s="204"/>
      <c r="H443" s="208">
        <v>2.0680000000000001</v>
      </c>
      <c r="I443" s="209"/>
      <c r="J443" s="204"/>
      <c r="K443" s="204"/>
      <c r="L443" s="210"/>
      <c r="M443" s="211"/>
      <c r="N443" s="212"/>
      <c r="O443" s="212"/>
      <c r="P443" s="212"/>
      <c r="Q443" s="212"/>
      <c r="R443" s="212"/>
      <c r="S443" s="212"/>
      <c r="T443" s="213"/>
      <c r="AT443" s="214" t="s">
        <v>156</v>
      </c>
      <c r="AU443" s="214" t="s">
        <v>154</v>
      </c>
      <c r="AV443" s="12" t="s">
        <v>154</v>
      </c>
      <c r="AW443" s="12" t="s">
        <v>31</v>
      </c>
      <c r="AX443" s="12" t="s">
        <v>75</v>
      </c>
      <c r="AY443" s="214" t="s">
        <v>145</v>
      </c>
    </row>
    <row r="444" spans="2:65" s="13" customFormat="1">
      <c r="B444" s="215"/>
      <c r="C444" s="216"/>
      <c r="D444" s="205" t="s">
        <v>156</v>
      </c>
      <c r="E444" s="217" t="s">
        <v>1</v>
      </c>
      <c r="F444" s="218" t="s">
        <v>197</v>
      </c>
      <c r="G444" s="216"/>
      <c r="H444" s="219">
        <v>234.964</v>
      </c>
      <c r="I444" s="220"/>
      <c r="J444" s="216"/>
      <c r="K444" s="216"/>
      <c r="L444" s="221"/>
      <c r="M444" s="222"/>
      <c r="N444" s="223"/>
      <c r="O444" s="223"/>
      <c r="P444" s="223"/>
      <c r="Q444" s="223"/>
      <c r="R444" s="223"/>
      <c r="S444" s="223"/>
      <c r="T444" s="224"/>
      <c r="AT444" s="225" t="s">
        <v>156</v>
      </c>
      <c r="AU444" s="225" t="s">
        <v>154</v>
      </c>
      <c r="AV444" s="13" t="s">
        <v>153</v>
      </c>
      <c r="AW444" s="13" t="s">
        <v>31</v>
      </c>
      <c r="AX444" s="13" t="s">
        <v>83</v>
      </c>
      <c r="AY444" s="225" t="s">
        <v>145</v>
      </c>
    </row>
    <row r="445" spans="2:65" s="1" customFormat="1" ht="24" customHeight="1">
      <c r="B445" s="32"/>
      <c r="C445" s="190" t="s">
        <v>761</v>
      </c>
      <c r="D445" s="190" t="s">
        <v>148</v>
      </c>
      <c r="E445" s="191" t="s">
        <v>762</v>
      </c>
      <c r="F445" s="192" t="s">
        <v>763</v>
      </c>
      <c r="G445" s="193" t="s">
        <v>185</v>
      </c>
      <c r="H445" s="194">
        <v>1.542</v>
      </c>
      <c r="I445" s="195"/>
      <c r="J445" s="196">
        <f>ROUND(I445*H445,2)</f>
        <v>0</v>
      </c>
      <c r="K445" s="192" t="s">
        <v>152</v>
      </c>
      <c r="L445" s="36"/>
      <c r="M445" s="197" t="s">
        <v>1</v>
      </c>
      <c r="N445" s="198" t="s">
        <v>41</v>
      </c>
      <c r="O445" s="64"/>
      <c r="P445" s="199">
        <f>O445*H445</f>
        <v>0</v>
      </c>
      <c r="Q445" s="199">
        <v>0</v>
      </c>
      <c r="R445" s="199">
        <f>Q445*H445</f>
        <v>0</v>
      </c>
      <c r="S445" s="199">
        <v>0</v>
      </c>
      <c r="T445" s="200">
        <f>S445*H445</f>
        <v>0</v>
      </c>
      <c r="AR445" s="201" t="s">
        <v>153</v>
      </c>
      <c r="AT445" s="201" t="s">
        <v>148</v>
      </c>
      <c r="AU445" s="201" t="s">
        <v>154</v>
      </c>
      <c r="AY445" s="15" t="s">
        <v>145</v>
      </c>
      <c r="BE445" s="202">
        <f>IF(N445="základná",J445,0)</f>
        <v>0</v>
      </c>
      <c r="BF445" s="202">
        <f>IF(N445="znížená",J445,0)</f>
        <v>0</v>
      </c>
      <c r="BG445" s="202">
        <f>IF(N445="zákl. prenesená",J445,0)</f>
        <v>0</v>
      </c>
      <c r="BH445" s="202">
        <f>IF(N445="zníž. prenesená",J445,0)</f>
        <v>0</v>
      </c>
      <c r="BI445" s="202">
        <f>IF(N445="nulová",J445,0)</f>
        <v>0</v>
      </c>
      <c r="BJ445" s="15" t="s">
        <v>154</v>
      </c>
      <c r="BK445" s="202">
        <f>ROUND(I445*H445,2)</f>
        <v>0</v>
      </c>
      <c r="BL445" s="15" t="s">
        <v>153</v>
      </c>
      <c r="BM445" s="201" t="s">
        <v>764</v>
      </c>
    </row>
    <row r="446" spans="2:65" s="12" customFormat="1">
      <c r="B446" s="203"/>
      <c r="C446" s="204"/>
      <c r="D446" s="205" t="s">
        <v>156</v>
      </c>
      <c r="E446" s="206" t="s">
        <v>1</v>
      </c>
      <c r="F446" s="207" t="s">
        <v>765</v>
      </c>
      <c r="G446" s="204"/>
      <c r="H446" s="208">
        <v>1.542</v>
      </c>
      <c r="I446" s="209"/>
      <c r="J446" s="204"/>
      <c r="K446" s="204"/>
      <c r="L446" s="210"/>
      <c r="M446" s="211"/>
      <c r="N446" s="212"/>
      <c r="O446" s="212"/>
      <c r="P446" s="212"/>
      <c r="Q446" s="212"/>
      <c r="R446" s="212"/>
      <c r="S446" s="212"/>
      <c r="T446" s="213"/>
      <c r="AT446" s="214" t="s">
        <v>156</v>
      </c>
      <c r="AU446" s="214" t="s">
        <v>154</v>
      </c>
      <c r="AV446" s="12" t="s">
        <v>154</v>
      </c>
      <c r="AW446" s="12" t="s">
        <v>31</v>
      </c>
      <c r="AX446" s="12" t="s">
        <v>83</v>
      </c>
      <c r="AY446" s="214" t="s">
        <v>145</v>
      </c>
    </row>
    <row r="447" spans="2:65" s="1" customFormat="1" ht="24" customHeight="1">
      <c r="B447" s="32"/>
      <c r="C447" s="190" t="s">
        <v>766</v>
      </c>
      <c r="D447" s="190" t="s">
        <v>148</v>
      </c>
      <c r="E447" s="191" t="s">
        <v>767</v>
      </c>
      <c r="F447" s="192" t="s">
        <v>768</v>
      </c>
      <c r="G447" s="193" t="s">
        <v>185</v>
      </c>
      <c r="H447" s="194">
        <v>15.33</v>
      </c>
      <c r="I447" s="195"/>
      <c r="J447" s="196">
        <f>ROUND(I447*H447,2)</f>
        <v>0</v>
      </c>
      <c r="K447" s="192" t="s">
        <v>152</v>
      </c>
      <c r="L447" s="36"/>
      <c r="M447" s="197" t="s">
        <v>1</v>
      </c>
      <c r="N447" s="198" t="s">
        <v>41</v>
      </c>
      <c r="O447" s="64"/>
      <c r="P447" s="199">
        <f>O447*H447</f>
        <v>0</v>
      </c>
      <c r="Q447" s="199">
        <v>0</v>
      </c>
      <c r="R447" s="199">
        <f>Q447*H447</f>
        <v>0</v>
      </c>
      <c r="S447" s="199">
        <v>0</v>
      </c>
      <c r="T447" s="200">
        <f>S447*H447</f>
        <v>0</v>
      </c>
      <c r="AR447" s="201" t="s">
        <v>153</v>
      </c>
      <c r="AT447" s="201" t="s">
        <v>148</v>
      </c>
      <c r="AU447" s="201" t="s">
        <v>154</v>
      </c>
      <c r="AY447" s="15" t="s">
        <v>145</v>
      </c>
      <c r="BE447" s="202">
        <f>IF(N447="základná",J447,0)</f>
        <v>0</v>
      </c>
      <c r="BF447" s="202">
        <f>IF(N447="znížená",J447,0)</f>
        <v>0</v>
      </c>
      <c r="BG447" s="202">
        <f>IF(N447="zákl. prenesená",J447,0)</f>
        <v>0</v>
      </c>
      <c r="BH447" s="202">
        <f>IF(N447="zníž. prenesená",J447,0)</f>
        <v>0</v>
      </c>
      <c r="BI447" s="202">
        <f>IF(N447="nulová",J447,0)</f>
        <v>0</v>
      </c>
      <c r="BJ447" s="15" t="s">
        <v>154</v>
      </c>
      <c r="BK447" s="202">
        <f>ROUND(I447*H447,2)</f>
        <v>0</v>
      </c>
      <c r="BL447" s="15" t="s">
        <v>153</v>
      </c>
      <c r="BM447" s="201" t="s">
        <v>769</v>
      </c>
    </row>
    <row r="448" spans="2:65" s="12" customFormat="1">
      <c r="B448" s="203"/>
      <c r="C448" s="204"/>
      <c r="D448" s="205" t="s">
        <v>156</v>
      </c>
      <c r="E448" s="206" t="s">
        <v>1</v>
      </c>
      <c r="F448" s="207" t="s">
        <v>770</v>
      </c>
      <c r="G448" s="204"/>
      <c r="H448" s="208">
        <v>15.33</v>
      </c>
      <c r="I448" s="209"/>
      <c r="J448" s="204"/>
      <c r="K448" s="204"/>
      <c r="L448" s="210"/>
      <c r="M448" s="211"/>
      <c r="N448" s="212"/>
      <c r="O448" s="212"/>
      <c r="P448" s="212"/>
      <c r="Q448" s="212"/>
      <c r="R448" s="212"/>
      <c r="S448" s="212"/>
      <c r="T448" s="213"/>
      <c r="AT448" s="214" t="s">
        <v>156</v>
      </c>
      <c r="AU448" s="214" t="s">
        <v>154</v>
      </c>
      <c r="AV448" s="12" t="s">
        <v>154</v>
      </c>
      <c r="AW448" s="12" t="s">
        <v>31</v>
      </c>
      <c r="AX448" s="12" t="s">
        <v>83</v>
      </c>
      <c r="AY448" s="214" t="s">
        <v>145</v>
      </c>
    </row>
    <row r="449" spans="2:65" s="11" customFormat="1" ht="22.9" customHeight="1">
      <c r="B449" s="174"/>
      <c r="C449" s="175"/>
      <c r="D449" s="176" t="s">
        <v>74</v>
      </c>
      <c r="E449" s="188" t="s">
        <v>771</v>
      </c>
      <c r="F449" s="188" t="s">
        <v>772</v>
      </c>
      <c r="G449" s="175"/>
      <c r="H449" s="175"/>
      <c r="I449" s="178"/>
      <c r="J449" s="189">
        <f>BK449</f>
        <v>0</v>
      </c>
      <c r="K449" s="175"/>
      <c r="L449" s="180"/>
      <c r="M449" s="181"/>
      <c r="N449" s="182"/>
      <c r="O449" s="182"/>
      <c r="P449" s="183">
        <f>SUM(P450:P459)</f>
        <v>0</v>
      </c>
      <c r="Q449" s="182"/>
      <c r="R449" s="183">
        <f>SUM(R450:R459)</f>
        <v>7.6850139999999998</v>
      </c>
      <c r="S449" s="182"/>
      <c r="T449" s="184">
        <f>SUM(T450:T459)</f>
        <v>0</v>
      </c>
      <c r="AR449" s="185" t="s">
        <v>83</v>
      </c>
      <c r="AT449" s="186" t="s">
        <v>74</v>
      </c>
      <c r="AU449" s="186" t="s">
        <v>83</v>
      </c>
      <c r="AY449" s="185" t="s">
        <v>145</v>
      </c>
      <c r="BK449" s="187">
        <f>SUM(BK450:BK459)</f>
        <v>0</v>
      </c>
    </row>
    <row r="450" spans="2:65" s="1" customFormat="1" ht="24" customHeight="1">
      <c r="B450" s="32"/>
      <c r="C450" s="190" t="s">
        <v>773</v>
      </c>
      <c r="D450" s="190" t="s">
        <v>148</v>
      </c>
      <c r="E450" s="191" t="s">
        <v>774</v>
      </c>
      <c r="F450" s="192" t="s">
        <v>775</v>
      </c>
      <c r="G450" s="193" t="s">
        <v>220</v>
      </c>
      <c r="H450" s="194">
        <v>32</v>
      </c>
      <c r="I450" s="195"/>
      <c r="J450" s="196">
        <f>ROUND(I450*H450,2)</f>
        <v>0</v>
      </c>
      <c r="K450" s="192" t="s">
        <v>152</v>
      </c>
      <c r="L450" s="36"/>
      <c r="M450" s="197" t="s">
        <v>1</v>
      </c>
      <c r="N450" s="198" t="s">
        <v>41</v>
      </c>
      <c r="O450" s="64"/>
      <c r="P450" s="199">
        <f>O450*H450</f>
        <v>0</v>
      </c>
      <c r="Q450" s="199">
        <v>5.1000000000000004E-4</v>
      </c>
      <c r="R450" s="199">
        <f>Q450*H450</f>
        <v>1.6320000000000001E-2</v>
      </c>
      <c r="S450" s="199">
        <v>0</v>
      </c>
      <c r="T450" s="200">
        <f>S450*H450</f>
        <v>0</v>
      </c>
      <c r="AR450" s="201" t="s">
        <v>153</v>
      </c>
      <c r="AT450" s="201" t="s">
        <v>148</v>
      </c>
      <c r="AU450" s="201" t="s">
        <v>154</v>
      </c>
      <c r="AY450" s="15" t="s">
        <v>145</v>
      </c>
      <c r="BE450" s="202">
        <f>IF(N450="základná",J450,0)</f>
        <v>0</v>
      </c>
      <c r="BF450" s="202">
        <f>IF(N450="znížená",J450,0)</f>
        <v>0</v>
      </c>
      <c r="BG450" s="202">
        <f>IF(N450="zákl. prenesená",J450,0)</f>
        <v>0</v>
      </c>
      <c r="BH450" s="202">
        <f>IF(N450="zníž. prenesená",J450,0)</f>
        <v>0</v>
      </c>
      <c r="BI450" s="202">
        <f>IF(N450="nulová",J450,0)</f>
        <v>0</v>
      </c>
      <c r="BJ450" s="15" t="s">
        <v>154</v>
      </c>
      <c r="BK450" s="202">
        <f>ROUND(I450*H450,2)</f>
        <v>0</v>
      </c>
      <c r="BL450" s="15" t="s">
        <v>153</v>
      </c>
      <c r="BM450" s="201" t="s">
        <v>776</v>
      </c>
    </row>
    <row r="451" spans="2:65" s="12" customFormat="1">
      <c r="B451" s="203"/>
      <c r="C451" s="204"/>
      <c r="D451" s="205" t="s">
        <v>156</v>
      </c>
      <c r="E451" s="206" t="s">
        <v>1</v>
      </c>
      <c r="F451" s="207" t="s">
        <v>777</v>
      </c>
      <c r="G451" s="204"/>
      <c r="H451" s="208">
        <v>32</v>
      </c>
      <c r="I451" s="209"/>
      <c r="J451" s="204"/>
      <c r="K451" s="204"/>
      <c r="L451" s="210"/>
      <c r="M451" s="211"/>
      <c r="N451" s="212"/>
      <c r="O451" s="212"/>
      <c r="P451" s="212"/>
      <c r="Q451" s="212"/>
      <c r="R451" s="212"/>
      <c r="S451" s="212"/>
      <c r="T451" s="213"/>
      <c r="AT451" s="214" t="s">
        <v>156</v>
      </c>
      <c r="AU451" s="214" t="s">
        <v>154</v>
      </c>
      <c r="AV451" s="12" t="s">
        <v>154</v>
      </c>
      <c r="AW451" s="12" t="s">
        <v>31</v>
      </c>
      <c r="AX451" s="12" t="s">
        <v>83</v>
      </c>
      <c r="AY451" s="214" t="s">
        <v>145</v>
      </c>
    </row>
    <row r="452" spans="2:65" s="1" customFormat="1" ht="24" customHeight="1">
      <c r="B452" s="32"/>
      <c r="C452" s="226" t="s">
        <v>778</v>
      </c>
      <c r="D452" s="226" t="s">
        <v>266</v>
      </c>
      <c r="E452" s="227" t="s">
        <v>779</v>
      </c>
      <c r="F452" s="228" t="s">
        <v>780</v>
      </c>
      <c r="G452" s="229" t="s">
        <v>220</v>
      </c>
      <c r="H452" s="230">
        <v>32</v>
      </c>
      <c r="I452" s="231"/>
      <c r="J452" s="232">
        <f t="shared" ref="J452:J459" si="10">ROUND(I452*H452,2)</f>
        <v>0</v>
      </c>
      <c r="K452" s="228" t="s">
        <v>152</v>
      </c>
      <c r="L452" s="233"/>
      <c r="M452" s="234" t="s">
        <v>1</v>
      </c>
      <c r="N452" s="235" t="s">
        <v>41</v>
      </c>
      <c r="O452" s="64"/>
      <c r="P452" s="199">
        <f t="shared" ref="P452:P459" si="11">O452*H452</f>
        <v>0</v>
      </c>
      <c r="Q452" s="199">
        <v>1.2500000000000001E-2</v>
      </c>
      <c r="R452" s="199">
        <f t="shared" ref="R452:R459" si="12">Q452*H452</f>
        <v>0.4</v>
      </c>
      <c r="S452" s="199">
        <v>0</v>
      </c>
      <c r="T452" s="200">
        <f t="shared" ref="T452:T459" si="13">S452*H452</f>
        <v>0</v>
      </c>
      <c r="AR452" s="201" t="s">
        <v>182</v>
      </c>
      <c r="AT452" s="201" t="s">
        <v>266</v>
      </c>
      <c r="AU452" s="201" t="s">
        <v>154</v>
      </c>
      <c r="AY452" s="15" t="s">
        <v>145</v>
      </c>
      <c r="BE452" s="202">
        <f t="shared" ref="BE452:BE459" si="14">IF(N452="základná",J452,0)</f>
        <v>0</v>
      </c>
      <c r="BF452" s="202">
        <f t="shared" ref="BF452:BF459" si="15">IF(N452="znížená",J452,0)</f>
        <v>0</v>
      </c>
      <c r="BG452" s="202">
        <f t="shared" ref="BG452:BG459" si="16">IF(N452="zákl. prenesená",J452,0)</f>
        <v>0</v>
      </c>
      <c r="BH452" s="202">
        <f t="shared" ref="BH452:BH459" si="17">IF(N452="zníž. prenesená",J452,0)</f>
        <v>0</v>
      </c>
      <c r="BI452" s="202">
        <f t="shared" ref="BI452:BI459" si="18">IF(N452="nulová",J452,0)</f>
        <v>0</v>
      </c>
      <c r="BJ452" s="15" t="s">
        <v>154</v>
      </c>
      <c r="BK452" s="202">
        <f t="shared" ref="BK452:BK459" si="19">ROUND(I452*H452,2)</f>
        <v>0</v>
      </c>
      <c r="BL452" s="15" t="s">
        <v>153</v>
      </c>
      <c r="BM452" s="201" t="s">
        <v>781</v>
      </c>
    </row>
    <row r="453" spans="2:65" s="1" customFormat="1" ht="24" customHeight="1">
      <c r="B453" s="32"/>
      <c r="C453" s="190" t="s">
        <v>782</v>
      </c>
      <c r="D453" s="190" t="s">
        <v>148</v>
      </c>
      <c r="E453" s="191" t="s">
        <v>783</v>
      </c>
      <c r="F453" s="192" t="s">
        <v>784</v>
      </c>
      <c r="G453" s="193" t="s">
        <v>321</v>
      </c>
      <c r="H453" s="194">
        <v>2</v>
      </c>
      <c r="I453" s="195"/>
      <c r="J453" s="196">
        <f t="shared" si="10"/>
        <v>0</v>
      </c>
      <c r="K453" s="192" t="s">
        <v>152</v>
      </c>
      <c r="L453" s="36"/>
      <c r="M453" s="197" t="s">
        <v>1</v>
      </c>
      <c r="N453" s="198" t="s">
        <v>41</v>
      </c>
      <c r="O453" s="64"/>
      <c r="P453" s="199">
        <f t="shared" si="11"/>
        <v>0</v>
      </c>
      <c r="Q453" s="199">
        <v>0.87065999999999999</v>
      </c>
      <c r="R453" s="199">
        <f t="shared" si="12"/>
        <v>1.74132</v>
      </c>
      <c r="S453" s="199">
        <v>0</v>
      </c>
      <c r="T453" s="200">
        <f t="shared" si="13"/>
        <v>0</v>
      </c>
      <c r="AR453" s="201" t="s">
        <v>153</v>
      </c>
      <c r="AT453" s="201" t="s">
        <v>148</v>
      </c>
      <c r="AU453" s="201" t="s">
        <v>154</v>
      </c>
      <c r="AY453" s="15" t="s">
        <v>145</v>
      </c>
      <c r="BE453" s="202">
        <f t="shared" si="14"/>
        <v>0</v>
      </c>
      <c r="BF453" s="202">
        <f t="shared" si="15"/>
        <v>0</v>
      </c>
      <c r="BG453" s="202">
        <f t="shared" si="16"/>
        <v>0</v>
      </c>
      <c r="BH453" s="202">
        <f t="shared" si="17"/>
        <v>0</v>
      </c>
      <c r="BI453" s="202">
        <f t="shared" si="18"/>
        <v>0</v>
      </c>
      <c r="BJ453" s="15" t="s">
        <v>154</v>
      </c>
      <c r="BK453" s="202">
        <f t="shared" si="19"/>
        <v>0</v>
      </c>
      <c r="BL453" s="15" t="s">
        <v>153</v>
      </c>
      <c r="BM453" s="201" t="s">
        <v>785</v>
      </c>
    </row>
    <row r="454" spans="2:65" s="1" customFormat="1" ht="36" customHeight="1">
      <c r="B454" s="32"/>
      <c r="C454" s="190" t="s">
        <v>786</v>
      </c>
      <c r="D454" s="190" t="s">
        <v>148</v>
      </c>
      <c r="E454" s="191" t="s">
        <v>787</v>
      </c>
      <c r="F454" s="192" t="s">
        <v>788</v>
      </c>
      <c r="G454" s="193" t="s">
        <v>220</v>
      </c>
      <c r="H454" s="194">
        <v>32.9</v>
      </c>
      <c r="I454" s="195"/>
      <c r="J454" s="196">
        <f t="shared" si="10"/>
        <v>0</v>
      </c>
      <c r="K454" s="192" t="s">
        <v>1</v>
      </c>
      <c r="L454" s="36"/>
      <c r="M454" s="197" t="s">
        <v>1</v>
      </c>
      <c r="N454" s="198" t="s">
        <v>41</v>
      </c>
      <c r="O454" s="64"/>
      <c r="P454" s="199">
        <f t="shared" si="11"/>
        <v>0</v>
      </c>
      <c r="Q454" s="199">
        <v>7.0499999999999993E-2</v>
      </c>
      <c r="R454" s="199">
        <f t="shared" si="12"/>
        <v>2.3194499999999998</v>
      </c>
      <c r="S454" s="199">
        <v>0</v>
      </c>
      <c r="T454" s="200">
        <f t="shared" si="13"/>
        <v>0</v>
      </c>
      <c r="AR454" s="201" t="s">
        <v>153</v>
      </c>
      <c r="AT454" s="201" t="s">
        <v>148</v>
      </c>
      <c r="AU454" s="201" t="s">
        <v>154</v>
      </c>
      <c r="AY454" s="15" t="s">
        <v>145</v>
      </c>
      <c r="BE454" s="202">
        <f t="shared" si="14"/>
        <v>0</v>
      </c>
      <c r="BF454" s="202">
        <f t="shared" si="15"/>
        <v>0</v>
      </c>
      <c r="BG454" s="202">
        <f t="shared" si="16"/>
        <v>0</v>
      </c>
      <c r="BH454" s="202">
        <f t="shared" si="17"/>
        <v>0</v>
      </c>
      <c r="BI454" s="202">
        <f t="shared" si="18"/>
        <v>0</v>
      </c>
      <c r="BJ454" s="15" t="s">
        <v>154</v>
      </c>
      <c r="BK454" s="202">
        <f t="shared" si="19"/>
        <v>0</v>
      </c>
      <c r="BL454" s="15" t="s">
        <v>153</v>
      </c>
      <c r="BM454" s="201" t="s">
        <v>789</v>
      </c>
    </row>
    <row r="455" spans="2:65" s="1" customFormat="1" ht="16.5" customHeight="1">
      <c r="B455" s="32"/>
      <c r="C455" s="190" t="s">
        <v>790</v>
      </c>
      <c r="D455" s="190" t="s">
        <v>148</v>
      </c>
      <c r="E455" s="191" t="s">
        <v>791</v>
      </c>
      <c r="F455" s="192" t="s">
        <v>792</v>
      </c>
      <c r="G455" s="193" t="s">
        <v>321</v>
      </c>
      <c r="H455" s="194">
        <v>2</v>
      </c>
      <c r="I455" s="195"/>
      <c r="J455" s="196">
        <f t="shared" si="10"/>
        <v>0</v>
      </c>
      <c r="K455" s="192" t="s">
        <v>152</v>
      </c>
      <c r="L455" s="36"/>
      <c r="M455" s="197" t="s">
        <v>1</v>
      </c>
      <c r="N455" s="198" t="s">
        <v>41</v>
      </c>
      <c r="O455" s="64"/>
      <c r="P455" s="199">
        <f t="shared" si="11"/>
        <v>0</v>
      </c>
      <c r="Q455" s="199">
        <v>4.3999999999999997E-2</v>
      </c>
      <c r="R455" s="199">
        <f t="shared" si="12"/>
        <v>8.7999999999999995E-2</v>
      </c>
      <c r="S455" s="199">
        <v>0</v>
      </c>
      <c r="T455" s="200">
        <f t="shared" si="13"/>
        <v>0</v>
      </c>
      <c r="AR455" s="201" t="s">
        <v>153</v>
      </c>
      <c r="AT455" s="201" t="s">
        <v>148</v>
      </c>
      <c r="AU455" s="201" t="s">
        <v>154</v>
      </c>
      <c r="AY455" s="15" t="s">
        <v>145</v>
      </c>
      <c r="BE455" s="202">
        <f t="shared" si="14"/>
        <v>0</v>
      </c>
      <c r="BF455" s="202">
        <f t="shared" si="15"/>
        <v>0</v>
      </c>
      <c r="BG455" s="202">
        <f t="shared" si="16"/>
        <v>0</v>
      </c>
      <c r="BH455" s="202">
        <f t="shared" si="17"/>
        <v>0</v>
      </c>
      <c r="BI455" s="202">
        <f t="shared" si="18"/>
        <v>0</v>
      </c>
      <c r="BJ455" s="15" t="s">
        <v>154</v>
      </c>
      <c r="BK455" s="202">
        <f t="shared" si="19"/>
        <v>0</v>
      </c>
      <c r="BL455" s="15" t="s">
        <v>153</v>
      </c>
      <c r="BM455" s="201" t="s">
        <v>793</v>
      </c>
    </row>
    <row r="456" spans="2:65" s="1" customFormat="1" ht="24" customHeight="1">
      <c r="B456" s="32"/>
      <c r="C456" s="190" t="s">
        <v>794</v>
      </c>
      <c r="D456" s="190" t="s">
        <v>148</v>
      </c>
      <c r="E456" s="191" t="s">
        <v>795</v>
      </c>
      <c r="F456" s="192" t="s">
        <v>796</v>
      </c>
      <c r="G456" s="193" t="s">
        <v>321</v>
      </c>
      <c r="H456" s="194">
        <v>2</v>
      </c>
      <c r="I456" s="195"/>
      <c r="J456" s="196">
        <f t="shared" si="10"/>
        <v>0</v>
      </c>
      <c r="K456" s="192" t="s">
        <v>152</v>
      </c>
      <c r="L456" s="36"/>
      <c r="M456" s="197" t="s">
        <v>1</v>
      </c>
      <c r="N456" s="198" t="s">
        <v>41</v>
      </c>
      <c r="O456" s="64"/>
      <c r="P456" s="199">
        <f t="shared" si="11"/>
        <v>0</v>
      </c>
      <c r="Q456" s="199">
        <v>4.4999999999999998E-2</v>
      </c>
      <c r="R456" s="199">
        <f t="shared" si="12"/>
        <v>0.09</v>
      </c>
      <c r="S456" s="199">
        <v>0</v>
      </c>
      <c r="T456" s="200">
        <f t="shared" si="13"/>
        <v>0</v>
      </c>
      <c r="AR456" s="201" t="s">
        <v>153</v>
      </c>
      <c r="AT456" s="201" t="s">
        <v>148</v>
      </c>
      <c r="AU456" s="201" t="s">
        <v>154</v>
      </c>
      <c r="AY456" s="15" t="s">
        <v>145</v>
      </c>
      <c r="BE456" s="202">
        <f t="shared" si="14"/>
        <v>0</v>
      </c>
      <c r="BF456" s="202">
        <f t="shared" si="15"/>
        <v>0</v>
      </c>
      <c r="BG456" s="202">
        <f t="shared" si="16"/>
        <v>0</v>
      </c>
      <c r="BH456" s="202">
        <f t="shared" si="17"/>
        <v>0</v>
      </c>
      <c r="BI456" s="202">
        <f t="shared" si="18"/>
        <v>0</v>
      </c>
      <c r="BJ456" s="15" t="s">
        <v>154</v>
      </c>
      <c r="BK456" s="202">
        <f t="shared" si="19"/>
        <v>0</v>
      </c>
      <c r="BL456" s="15" t="s">
        <v>153</v>
      </c>
      <c r="BM456" s="201" t="s">
        <v>797</v>
      </c>
    </row>
    <row r="457" spans="2:65" s="1" customFormat="1" ht="24" customHeight="1">
      <c r="B457" s="32"/>
      <c r="C457" s="190" t="s">
        <v>798</v>
      </c>
      <c r="D457" s="190" t="s">
        <v>148</v>
      </c>
      <c r="E457" s="191" t="s">
        <v>799</v>
      </c>
      <c r="F457" s="192" t="s">
        <v>800</v>
      </c>
      <c r="G457" s="193" t="s">
        <v>321</v>
      </c>
      <c r="H457" s="194">
        <v>2</v>
      </c>
      <c r="I457" s="195"/>
      <c r="J457" s="196">
        <f t="shared" si="10"/>
        <v>0</v>
      </c>
      <c r="K457" s="192" t="s">
        <v>152</v>
      </c>
      <c r="L457" s="36"/>
      <c r="M457" s="197" t="s">
        <v>1</v>
      </c>
      <c r="N457" s="198" t="s">
        <v>41</v>
      </c>
      <c r="O457" s="64"/>
      <c r="P457" s="199">
        <f t="shared" si="11"/>
        <v>0</v>
      </c>
      <c r="Q457" s="199">
        <v>1.15E-2</v>
      </c>
      <c r="R457" s="199">
        <f t="shared" si="12"/>
        <v>2.3E-2</v>
      </c>
      <c r="S457" s="199">
        <v>0</v>
      </c>
      <c r="T457" s="200">
        <f t="shared" si="13"/>
        <v>0</v>
      </c>
      <c r="AR457" s="201" t="s">
        <v>153</v>
      </c>
      <c r="AT457" s="201" t="s">
        <v>148</v>
      </c>
      <c r="AU457" s="201" t="s">
        <v>154</v>
      </c>
      <c r="AY457" s="15" t="s">
        <v>145</v>
      </c>
      <c r="BE457" s="202">
        <f t="shared" si="14"/>
        <v>0</v>
      </c>
      <c r="BF457" s="202">
        <f t="shared" si="15"/>
        <v>0</v>
      </c>
      <c r="BG457" s="202">
        <f t="shared" si="16"/>
        <v>0</v>
      </c>
      <c r="BH457" s="202">
        <f t="shared" si="17"/>
        <v>0</v>
      </c>
      <c r="BI457" s="202">
        <f t="shared" si="18"/>
        <v>0</v>
      </c>
      <c r="BJ457" s="15" t="s">
        <v>154</v>
      </c>
      <c r="BK457" s="202">
        <f t="shared" si="19"/>
        <v>0</v>
      </c>
      <c r="BL457" s="15" t="s">
        <v>153</v>
      </c>
      <c r="BM457" s="201" t="s">
        <v>801</v>
      </c>
    </row>
    <row r="458" spans="2:65" s="1" customFormat="1" ht="36" customHeight="1">
      <c r="B458" s="32"/>
      <c r="C458" s="190" t="s">
        <v>802</v>
      </c>
      <c r="D458" s="190" t="s">
        <v>148</v>
      </c>
      <c r="E458" s="191" t="s">
        <v>803</v>
      </c>
      <c r="F458" s="192" t="s">
        <v>804</v>
      </c>
      <c r="G458" s="193" t="s">
        <v>220</v>
      </c>
      <c r="H458" s="194">
        <v>33.200000000000003</v>
      </c>
      <c r="I458" s="195"/>
      <c r="J458" s="196">
        <f t="shared" si="10"/>
        <v>0</v>
      </c>
      <c r="K458" s="192" t="s">
        <v>1</v>
      </c>
      <c r="L458" s="36"/>
      <c r="M458" s="197" t="s">
        <v>1</v>
      </c>
      <c r="N458" s="198" t="s">
        <v>41</v>
      </c>
      <c r="O458" s="64"/>
      <c r="P458" s="199">
        <f t="shared" si="11"/>
        <v>0</v>
      </c>
      <c r="Q458" s="199">
        <v>5.7570000000000003E-2</v>
      </c>
      <c r="R458" s="199">
        <f t="shared" si="12"/>
        <v>1.9113240000000002</v>
      </c>
      <c r="S458" s="199">
        <v>0</v>
      </c>
      <c r="T458" s="200">
        <f t="shared" si="13"/>
        <v>0</v>
      </c>
      <c r="AR458" s="201" t="s">
        <v>153</v>
      </c>
      <c r="AT458" s="201" t="s">
        <v>148</v>
      </c>
      <c r="AU458" s="201" t="s">
        <v>154</v>
      </c>
      <c r="AY458" s="15" t="s">
        <v>145</v>
      </c>
      <c r="BE458" s="202">
        <f t="shared" si="14"/>
        <v>0</v>
      </c>
      <c r="BF458" s="202">
        <f t="shared" si="15"/>
        <v>0</v>
      </c>
      <c r="BG458" s="202">
        <f t="shared" si="16"/>
        <v>0</v>
      </c>
      <c r="BH458" s="202">
        <f t="shared" si="17"/>
        <v>0</v>
      </c>
      <c r="BI458" s="202">
        <f t="shared" si="18"/>
        <v>0</v>
      </c>
      <c r="BJ458" s="15" t="s">
        <v>154</v>
      </c>
      <c r="BK458" s="202">
        <f t="shared" si="19"/>
        <v>0</v>
      </c>
      <c r="BL458" s="15" t="s">
        <v>153</v>
      </c>
      <c r="BM458" s="201" t="s">
        <v>805</v>
      </c>
    </row>
    <row r="459" spans="2:65" s="1" customFormat="1" ht="24" customHeight="1">
      <c r="B459" s="32"/>
      <c r="C459" s="226" t="s">
        <v>806</v>
      </c>
      <c r="D459" s="226" t="s">
        <v>266</v>
      </c>
      <c r="E459" s="227" t="s">
        <v>807</v>
      </c>
      <c r="F459" s="228" t="s">
        <v>808</v>
      </c>
      <c r="G459" s="229" t="s">
        <v>220</v>
      </c>
      <c r="H459" s="230">
        <v>33.200000000000003</v>
      </c>
      <c r="I459" s="231"/>
      <c r="J459" s="232">
        <f t="shared" si="10"/>
        <v>0</v>
      </c>
      <c r="K459" s="228" t="s">
        <v>1</v>
      </c>
      <c r="L459" s="233"/>
      <c r="M459" s="234" t="s">
        <v>1</v>
      </c>
      <c r="N459" s="235" t="s">
        <v>41</v>
      </c>
      <c r="O459" s="64"/>
      <c r="P459" s="199">
        <f t="shared" si="11"/>
        <v>0</v>
      </c>
      <c r="Q459" s="199">
        <v>3.3000000000000002E-2</v>
      </c>
      <c r="R459" s="199">
        <f t="shared" si="12"/>
        <v>1.0956000000000001</v>
      </c>
      <c r="S459" s="199">
        <v>0</v>
      </c>
      <c r="T459" s="200">
        <f t="shared" si="13"/>
        <v>0</v>
      </c>
      <c r="AR459" s="201" t="s">
        <v>182</v>
      </c>
      <c r="AT459" s="201" t="s">
        <v>266</v>
      </c>
      <c r="AU459" s="201" t="s">
        <v>154</v>
      </c>
      <c r="AY459" s="15" t="s">
        <v>145</v>
      </c>
      <c r="BE459" s="202">
        <f t="shared" si="14"/>
        <v>0</v>
      </c>
      <c r="BF459" s="202">
        <f t="shared" si="15"/>
        <v>0</v>
      </c>
      <c r="BG459" s="202">
        <f t="shared" si="16"/>
        <v>0</v>
      </c>
      <c r="BH459" s="202">
        <f t="shared" si="17"/>
        <v>0</v>
      </c>
      <c r="BI459" s="202">
        <f t="shared" si="18"/>
        <v>0</v>
      </c>
      <c r="BJ459" s="15" t="s">
        <v>154</v>
      </c>
      <c r="BK459" s="202">
        <f t="shared" si="19"/>
        <v>0</v>
      </c>
      <c r="BL459" s="15" t="s">
        <v>153</v>
      </c>
      <c r="BM459" s="201" t="s">
        <v>809</v>
      </c>
    </row>
    <row r="460" spans="2:65" s="11" customFormat="1" ht="22.9" customHeight="1">
      <c r="B460" s="174"/>
      <c r="C460" s="175"/>
      <c r="D460" s="176" t="s">
        <v>74</v>
      </c>
      <c r="E460" s="188" t="s">
        <v>810</v>
      </c>
      <c r="F460" s="188" t="s">
        <v>811</v>
      </c>
      <c r="G460" s="175"/>
      <c r="H460" s="175"/>
      <c r="I460" s="178"/>
      <c r="J460" s="189">
        <f>BK460</f>
        <v>0</v>
      </c>
      <c r="K460" s="175"/>
      <c r="L460" s="180"/>
      <c r="M460" s="181"/>
      <c r="N460" s="182"/>
      <c r="O460" s="182"/>
      <c r="P460" s="183">
        <f>SUM(P461:P470)</f>
        <v>0</v>
      </c>
      <c r="Q460" s="182"/>
      <c r="R460" s="183">
        <f>SUM(R461:R470)</f>
        <v>0.75714499999999996</v>
      </c>
      <c r="S460" s="182"/>
      <c r="T460" s="184">
        <f>SUM(T461:T470)</f>
        <v>3.9600000000000003E-2</v>
      </c>
      <c r="AR460" s="185" t="s">
        <v>83</v>
      </c>
      <c r="AT460" s="186" t="s">
        <v>74</v>
      </c>
      <c r="AU460" s="186" t="s">
        <v>83</v>
      </c>
      <c r="AY460" s="185" t="s">
        <v>145</v>
      </c>
      <c r="BK460" s="187">
        <f>SUM(BK461:BK470)</f>
        <v>0</v>
      </c>
    </row>
    <row r="461" spans="2:65" s="1" customFormat="1" ht="16.5" customHeight="1">
      <c r="B461" s="32"/>
      <c r="C461" s="190" t="s">
        <v>812</v>
      </c>
      <c r="D461" s="190" t="s">
        <v>148</v>
      </c>
      <c r="E461" s="191" t="s">
        <v>813</v>
      </c>
      <c r="F461" s="192" t="s">
        <v>814</v>
      </c>
      <c r="G461" s="193" t="s">
        <v>151</v>
      </c>
      <c r="H461" s="194">
        <v>0.27400000000000002</v>
      </c>
      <c r="I461" s="195"/>
      <c r="J461" s="196">
        <f>ROUND(I461*H461,2)</f>
        <v>0</v>
      </c>
      <c r="K461" s="192" t="s">
        <v>152</v>
      </c>
      <c r="L461" s="36"/>
      <c r="M461" s="197" t="s">
        <v>1</v>
      </c>
      <c r="N461" s="198" t="s">
        <v>41</v>
      </c>
      <c r="O461" s="64"/>
      <c r="P461" s="199">
        <f>O461*H461</f>
        <v>0</v>
      </c>
      <c r="Q461" s="199">
        <v>2.6524999999999999</v>
      </c>
      <c r="R461" s="199">
        <f>Q461*H461</f>
        <v>0.72678500000000001</v>
      </c>
      <c r="S461" s="199">
        <v>0</v>
      </c>
      <c r="T461" s="200">
        <f>S461*H461</f>
        <v>0</v>
      </c>
      <c r="AR461" s="201" t="s">
        <v>153</v>
      </c>
      <c r="AT461" s="201" t="s">
        <v>148</v>
      </c>
      <c r="AU461" s="201" t="s">
        <v>154</v>
      </c>
      <c r="AY461" s="15" t="s">
        <v>145</v>
      </c>
      <c r="BE461" s="202">
        <f>IF(N461="základná",J461,0)</f>
        <v>0</v>
      </c>
      <c r="BF461" s="202">
        <f>IF(N461="znížená",J461,0)</f>
        <v>0</v>
      </c>
      <c r="BG461" s="202">
        <f>IF(N461="zákl. prenesená",J461,0)</f>
        <v>0</v>
      </c>
      <c r="BH461" s="202">
        <f>IF(N461="zníž. prenesená",J461,0)</f>
        <v>0</v>
      </c>
      <c r="BI461" s="202">
        <f>IF(N461="nulová",J461,0)</f>
        <v>0</v>
      </c>
      <c r="BJ461" s="15" t="s">
        <v>154</v>
      </c>
      <c r="BK461" s="202">
        <f>ROUND(I461*H461,2)</f>
        <v>0</v>
      </c>
      <c r="BL461" s="15" t="s">
        <v>153</v>
      </c>
      <c r="BM461" s="201" t="s">
        <v>815</v>
      </c>
    </row>
    <row r="462" spans="2:65" s="12" customFormat="1">
      <c r="B462" s="203"/>
      <c r="C462" s="204"/>
      <c r="D462" s="205" t="s">
        <v>156</v>
      </c>
      <c r="E462" s="206" t="s">
        <v>1</v>
      </c>
      <c r="F462" s="207" t="s">
        <v>816</v>
      </c>
      <c r="G462" s="204"/>
      <c r="H462" s="208">
        <v>0.25900000000000001</v>
      </c>
      <c r="I462" s="209"/>
      <c r="J462" s="204"/>
      <c r="K462" s="204"/>
      <c r="L462" s="210"/>
      <c r="M462" s="211"/>
      <c r="N462" s="212"/>
      <c r="O462" s="212"/>
      <c r="P462" s="212"/>
      <c r="Q462" s="212"/>
      <c r="R462" s="212"/>
      <c r="S462" s="212"/>
      <c r="T462" s="213"/>
      <c r="AT462" s="214" t="s">
        <v>156</v>
      </c>
      <c r="AU462" s="214" t="s">
        <v>154</v>
      </c>
      <c r="AV462" s="12" t="s">
        <v>154</v>
      </c>
      <c r="AW462" s="12" t="s">
        <v>31</v>
      </c>
      <c r="AX462" s="12" t="s">
        <v>75</v>
      </c>
      <c r="AY462" s="214" t="s">
        <v>145</v>
      </c>
    </row>
    <row r="463" spans="2:65" s="12" customFormat="1">
      <c r="B463" s="203"/>
      <c r="C463" s="204"/>
      <c r="D463" s="205" t="s">
        <v>156</v>
      </c>
      <c r="E463" s="206" t="s">
        <v>1</v>
      </c>
      <c r="F463" s="207" t="s">
        <v>817</v>
      </c>
      <c r="G463" s="204"/>
      <c r="H463" s="208">
        <v>1.4999999999999999E-2</v>
      </c>
      <c r="I463" s="209"/>
      <c r="J463" s="204"/>
      <c r="K463" s="204"/>
      <c r="L463" s="210"/>
      <c r="M463" s="211"/>
      <c r="N463" s="212"/>
      <c r="O463" s="212"/>
      <c r="P463" s="212"/>
      <c r="Q463" s="212"/>
      <c r="R463" s="212"/>
      <c r="S463" s="212"/>
      <c r="T463" s="213"/>
      <c r="AT463" s="214" t="s">
        <v>156</v>
      </c>
      <c r="AU463" s="214" t="s">
        <v>154</v>
      </c>
      <c r="AV463" s="12" t="s">
        <v>154</v>
      </c>
      <c r="AW463" s="12" t="s">
        <v>31</v>
      </c>
      <c r="AX463" s="12" t="s">
        <v>75</v>
      </c>
      <c r="AY463" s="214" t="s">
        <v>145</v>
      </c>
    </row>
    <row r="464" spans="2:65" s="13" customFormat="1">
      <c r="B464" s="215"/>
      <c r="C464" s="216"/>
      <c r="D464" s="205" t="s">
        <v>156</v>
      </c>
      <c r="E464" s="217" t="s">
        <v>1</v>
      </c>
      <c r="F464" s="218" t="s">
        <v>197</v>
      </c>
      <c r="G464" s="216"/>
      <c r="H464" s="219">
        <v>0.27400000000000002</v>
      </c>
      <c r="I464" s="220"/>
      <c r="J464" s="216"/>
      <c r="K464" s="216"/>
      <c r="L464" s="221"/>
      <c r="M464" s="222"/>
      <c r="N464" s="223"/>
      <c r="O464" s="223"/>
      <c r="P464" s="223"/>
      <c r="Q464" s="223"/>
      <c r="R464" s="223"/>
      <c r="S464" s="223"/>
      <c r="T464" s="224"/>
      <c r="AT464" s="225" t="s">
        <v>156</v>
      </c>
      <c r="AU464" s="225" t="s">
        <v>154</v>
      </c>
      <c r="AV464" s="13" t="s">
        <v>153</v>
      </c>
      <c r="AW464" s="13" t="s">
        <v>31</v>
      </c>
      <c r="AX464" s="13" t="s">
        <v>83</v>
      </c>
      <c r="AY464" s="225" t="s">
        <v>145</v>
      </c>
    </row>
    <row r="465" spans="2:65" s="1" customFormat="1" ht="24" customHeight="1">
      <c r="B465" s="32"/>
      <c r="C465" s="190" t="s">
        <v>818</v>
      </c>
      <c r="D465" s="190" t="s">
        <v>148</v>
      </c>
      <c r="E465" s="191" t="s">
        <v>819</v>
      </c>
      <c r="F465" s="192" t="s">
        <v>820</v>
      </c>
      <c r="G465" s="193" t="s">
        <v>321</v>
      </c>
      <c r="H465" s="194">
        <v>4</v>
      </c>
      <c r="I465" s="195"/>
      <c r="J465" s="196">
        <f>ROUND(I465*H465,2)</f>
        <v>0</v>
      </c>
      <c r="K465" s="192" t="s">
        <v>152</v>
      </c>
      <c r="L465" s="36"/>
      <c r="M465" s="197" t="s">
        <v>1</v>
      </c>
      <c r="N465" s="198" t="s">
        <v>41</v>
      </c>
      <c r="O465" s="64"/>
      <c r="P465" s="199">
        <f>O465*H465</f>
        <v>0</v>
      </c>
      <c r="Q465" s="199">
        <v>1.4499999999999999E-3</v>
      </c>
      <c r="R465" s="199">
        <f>Q465*H465</f>
        <v>5.7999999999999996E-3</v>
      </c>
      <c r="S465" s="199">
        <v>0</v>
      </c>
      <c r="T465" s="200">
        <f>S465*H465</f>
        <v>0</v>
      </c>
      <c r="AR465" s="201" t="s">
        <v>153</v>
      </c>
      <c r="AT465" s="201" t="s">
        <v>148</v>
      </c>
      <c r="AU465" s="201" t="s">
        <v>154</v>
      </c>
      <c r="AY465" s="15" t="s">
        <v>145</v>
      </c>
      <c r="BE465" s="202">
        <f>IF(N465="základná",J465,0)</f>
        <v>0</v>
      </c>
      <c r="BF465" s="202">
        <f>IF(N465="znížená",J465,0)</f>
        <v>0</v>
      </c>
      <c r="BG465" s="202">
        <f>IF(N465="zákl. prenesená",J465,0)</f>
        <v>0</v>
      </c>
      <c r="BH465" s="202">
        <f>IF(N465="zníž. prenesená",J465,0)</f>
        <v>0</v>
      </c>
      <c r="BI465" s="202">
        <f>IF(N465="nulová",J465,0)</f>
        <v>0</v>
      </c>
      <c r="BJ465" s="15" t="s">
        <v>154</v>
      </c>
      <c r="BK465" s="202">
        <f>ROUND(I465*H465,2)</f>
        <v>0</v>
      </c>
      <c r="BL465" s="15" t="s">
        <v>153</v>
      </c>
      <c r="BM465" s="201" t="s">
        <v>821</v>
      </c>
    </row>
    <row r="466" spans="2:65" s="1" customFormat="1" ht="24" customHeight="1">
      <c r="B466" s="32"/>
      <c r="C466" s="226" t="s">
        <v>822</v>
      </c>
      <c r="D466" s="226" t="s">
        <v>266</v>
      </c>
      <c r="E466" s="227" t="s">
        <v>823</v>
      </c>
      <c r="F466" s="228" t="s">
        <v>824</v>
      </c>
      <c r="G466" s="229" t="s">
        <v>321</v>
      </c>
      <c r="H466" s="230">
        <v>4</v>
      </c>
      <c r="I466" s="231"/>
      <c r="J466" s="232">
        <f>ROUND(I466*H466,2)</f>
        <v>0</v>
      </c>
      <c r="K466" s="228" t="s">
        <v>152</v>
      </c>
      <c r="L466" s="233"/>
      <c r="M466" s="234" t="s">
        <v>1</v>
      </c>
      <c r="N466" s="235" t="s">
        <v>41</v>
      </c>
      <c r="O466" s="64"/>
      <c r="P466" s="199">
        <f>O466*H466</f>
        <v>0</v>
      </c>
      <c r="Q466" s="199">
        <v>3.0000000000000001E-3</v>
      </c>
      <c r="R466" s="199">
        <f>Q466*H466</f>
        <v>1.2E-2</v>
      </c>
      <c r="S466" s="199">
        <v>0</v>
      </c>
      <c r="T466" s="200">
        <f>S466*H466</f>
        <v>0</v>
      </c>
      <c r="AR466" s="201" t="s">
        <v>182</v>
      </c>
      <c r="AT466" s="201" t="s">
        <v>266</v>
      </c>
      <c r="AU466" s="201" t="s">
        <v>154</v>
      </c>
      <c r="AY466" s="15" t="s">
        <v>145</v>
      </c>
      <c r="BE466" s="202">
        <f>IF(N466="základná",J466,0)</f>
        <v>0</v>
      </c>
      <c r="BF466" s="202">
        <f>IF(N466="znížená",J466,0)</f>
        <v>0</v>
      </c>
      <c r="BG466" s="202">
        <f>IF(N466="zákl. prenesená",J466,0)</f>
        <v>0</v>
      </c>
      <c r="BH466" s="202">
        <f>IF(N466="zníž. prenesená",J466,0)</f>
        <v>0</v>
      </c>
      <c r="BI466" s="202">
        <f>IF(N466="nulová",J466,0)</f>
        <v>0</v>
      </c>
      <c r="BJ466" s="15" t="s">
        <v>154</v>
      </c>
      <c r="BK466" s="202">
        <f>ROUND(I466*H466,2)</f>
        <v>0</v>
      </c>
      <c r="BL466" s="15" t="s">
        <v>153</v>
      </c>
      <c r="BM466" s="201" t="s">
        <v>825</v>
      </c>
    </row>
    <row r="467" spans="2:65" s="1" customFormat="1" ht="16.5" customHeight="1">
      <c r="B467" s="32"/>
      <c r="C467" s="190" t="s">
        <v>826</v>
      </c>
      <c r="D467" s="190" t="s">
        <v>148</v>
      </c>
      <c r="E467" s="191" t="s">
        <v>827</v>
      </c>
      <c r="F467" s="192" t="s">
        <v>828</v>
      </c>
      <c r="G467" s="193" t="s">
        <v>220</v>
      </c>
      <c r="H467" s="194">
        <v>6</v>
      </c>
      <c r="I467" s="195"/>
      <c r="J467" s="196">
        <f>ROUND(I467*H467,2)</f>
        <v>0</v>
      </c>
      <c r="K467" s="192" t="s">
        <v>152</v>
      </c>
      <c r="L467" s="36"/>
      <c r="M467" s="197" t="s">
        <v>1</v>
      </c>
      <c r="N467" s="198" t="s">
        <v>41</v>
      </c>
      <c r="O467" s="64"/>
      <c r="P467" s="199">
        <f>O467*H467</f>
        <v>0</v>
      </c>
      <c r="Q467" s="199">
        <v>1.3600000000000001E-3</v>
      </c>
      <c r="R467" s="199">
        <f>Q467*H467</f>
        <v>8.1600000000000006E-3</v>
      </c>
      <c r="S467" s="199">
        <v>0</v>
      </c>
      <c r="T467" s="200">
        <f>S467*H467</f>
        <v>0</v>
      </c>
      <c r="AR467" s="201" t="s">
        <v>153</v>
      </c>
      <c r="AT467" s="201" t="s">
        <v>148</v>
      </c>
      <c r="AU467" s="201" t="s">
        <v>154</v>
      </c>
      <c r="AY467" s="15" t="s">
        <v>145</v>
      </c>
      <c r="BE467" s="202">
        <f>IF(N467="základná",J467,0)</f>
        <v>0</v>
      </c>
      <c r="BF467" s="202">
        <f>IF(N467="znížená",J467,0)</f>
        <v>0</v>
      </c>
      <c r="BG467" s="202">
        <f>IF(N467="zákl. prenesená",J467,0)</f>
        <v>0</v>
      </c>
      <c r="BH467" s="202">
        <f>IF(N467="zníž. prenesená",J467,0)</f>
        <v>0</v>
      </c>
      <c r="BI467" s="202">
        <f>IF(N467="nulová",J467,0)</f>
        <v>0</v>
      </c>
      <c r="BJ467" s="15" t="s">
        <v>154</v>
      </c>
      <c r="BK467" s="202">
        <f>ROUND(I467*H467,2)</f>
        <v>0</v>
      </c>
      <c r="BL467" s="15" t="s">
        <v>153</v>
      </c>
      <c r="BM467" s="201" t="s">
        <v>829</v>
      </c>
    </row>
    <row r="468" spans="2:65" s="12" customFormat="1">
      <c r="B468" s="203"/>
      <c r="C468" s="204"/>
      <c r="D468" s="205" t="s">
        <v>156</v>
      </c>
      <c r="E468" s="206" t="s">
        <v>1</v>
      </c>
      <c r="F468" s="207" t="s">
        <v>830</v>
      </c>
      <c r="G468" s="204"/>
      <c r="H468" s="208">
        <v>6</v>
      </c>
      <c r="I468" s="209"/>
      <c r="J468" s="204"/>
      <c r="K468" s="204"/>
      <c r="L468" s="210"/>
      <c r="M468" s="211"/>
      <c r="N468" s="212"/>
      <c r="O468" s="212"/>
      <c r="P468" s="212"/>
      <c r="Q468" s="212"/>
      <c r="R468" s="212"/>
      <c r="S468" s="212"/>
      <c r="T468" s="213"/>
      <c r="AT468" s="214" t="s">
        <v>156</v>
      </c>
      <c r="AU468" s="214" t="s">
        <v>154</v>
      </c>
      <c r="AV468" s="12" t="s">
        <v>154</v>
      </c>
      <c r="AW468" s="12" t="s">
        <v>31</v>
      </c>
      <c r="AX468" s="12" t="s">
        <v>83</v>
      </c>
      <c r="AY468" s="214" t="s">
        <v>145</v>
      </c>
    </row>
    <row r="469" spans="2:65" s="1" customFormat="1" ht="24" customHeight="1">
      <c r="B469" s="32"/>
      <c r="C469" s="190" t="s">
        <v>831</v>
      </c>
      <c r="D469" s="190" t="s">
        <v>148</v>
      </c>
      <c r="E469" s="191" t="s">
        <v>832</v>
      </c>
      <c r="F469" s="192" t="s">
        <v>833</v>
      </c>
      <c r="G469" s="193" t="s">
        <v>314</v>
      </c>
      <c r="H469" s="194">
        <v>440</v>
      </c>
      <c r="I469" s="195"/>
      <c r="J469" s="196">
        <f>ROUND(I469*H469,2)</f>
        <v>0</v>
      </c>
      <c r="K469" s="192" t="s">
        <v>152</v>
      </c>
      <c r="L469" s="36"/>
      <c r="M469" s="197" t="s">
        <v>1</v>
      </c>
      <c r="N469" s="198" t="s">
        <v>41</v>
      </c>
      <c r="O469" s="64"/>
      <c r="P469" s="199">
        <f>O469*H469</f>
        <v>0</v>
      </c>
      <c r="Q469" s="199">
        <v>1.0000000000000001E-5</v>
      </c>
      <c r="R469" s="199">
        <f>Q469*H469</f>
        <v>4.4000000000000003E-3</v>
      </c>
      <c r="S469" s="199">
        <v>9.0000000000000006E-5</v>
      </c>
      <c r="T469" s="200">
        <f>S469*H469</f>
        <v>3.9600000000000003E-2</v>
      </c>
      <c r="AR469" s="201" t="s">
        <v>153</v>
      </c>
      <c r="AT469" s="201" t="s">
        <v>148</v>
      </c>
      <c r="AU469" s="201" t="s">
        <v>154</v>
      </c>
      <c r="AY469" s="15" t="s">
        <v>145</v>
      </c>
      <c r="BE469" s="202">
        <f>IF(N469="základná",J469,0)</f>
        <v>0</v>
      </c>
      <c r="BF469" s="202">
        <f>IF(N469="znížená",J469,0)</f>
        <v>0</v>
      </c>
      <c r="BG469" s="202">
        <f>IF(N469="zákl. prenesená",J469,0)</f>
        <v>0</v>
      </c>
      <c r="BH469" s="202">
        <f>IF(N469="zníž. prenesená",J469,0)</f>
        <v>0</v>
      </c>
      <c r="BI469" s="202">
        <f>IF(N469="nulová",J469,0)</f>
        <v>0</v>
      </c>
      <c r="BJ469" s="15" t="s">
        <v>154</v>
      </c>
      <c r="BK469" s="202">
        <f>ROUND(I469*H469,2)</f>
        <v>0</v>
      </c>
      <c r="BL469" s="15" t="s">
        <v>153</v>
      </c>
      <c r="BM469" s="201" t="s">
        <v>834</v>
      </c>
    </row>
    <row r="470" spans="2:65" s="12" customFormat="1" ht="22.5">
      <c r="B470" s="203"/>
      <c r="C470" s="204"/>
      <c r="D470" s="205" t="s">
        <v>156</v>
      </c>
      <c r="E470" s="206" t="s">
        <v>1</v>
      </c>
      <c r="F470" s="207" t="s">
        <v>835</v>
      </c>
      <c r="G470" s="204"/>
      <c r="H470" s="208">
        <v>440</v>
      </c>
      <c r="I470" s="209"/>
      <c r="J470" s="204"/>
      <c r="K470" s="204"/>
      <c r="L470" s="210"/>
      <c r="M470" s="211"/>
      <c r="N470" s="212"/>
      <c r="O470" s="212"/>
      <c r="P470" s="212"/>
      <c r="Q470" s="212"/>
      <c r="R470" s="212"/>
      <c r="S470" s="212"/>
      <c r="T470" s="213"/>
      <c r="AT470" s="214" t="s">
        <v>156</v>
      </c>
      <c r="AU470" s="214" t="s">
        <v>154</v>
      </c>
      <c r="AV470" s="12" t="s">
        <v>154</v>
      </c>
      <c r="AW470" s="12" t="s">
        <v>31</v>
      </c>
      <c r="AX470" s="12" t="s">
        <v>83</v>
      </c>
      <c r="AY470" s="214" t="s">
        <v>145</v>
      </c>
    </row>
    <row r="471" spans="2:65" s="11" customFormat="1" ht="22.9" customHeight="1">
      <c r="B471" s="174"/>
      <c r="C471" s="175"/>
      <c r="D471" s="176" t="s">
        <v>74</v>
      </c>
      <c r="E471" s="188" t="s">
        <v>836</v>
      </c>
      <c r="F471" s="188" t="s">
        <v>837</v>
      </c>
      <c r="G471" s="175"/>
      <c r="H471" s="175"/>
      <c r="I471" s="178"/>
      <c r="J471" s="189">
        <f>BK471</f>
        <v>0</v>
      </c>
      <c r="K471" s="175"/>
      <c r="L471" s="180"/>
      <c r="M471" s="181"/>
      <c r="N471" s="182"/>
      <c r="O471" s="182"/>
      <c r="P471" s="183">
        <f>SUM(P472:P480)</f>
        <v>0</v>
      </c>
      <c r="Q471" s="182"/>
      <c r="R471" s="183">
        <f>SUM(R472:R480)</f>
        <v>30.778288399999997</v>
      </c>
      <c r="S471" s="182"/>
      <c r="T471" s="184">
        <f>SUM(T472:T480)</f>
        <v>0</v>
      </c>
      <c r="AR471" s="185" t="s">
        <v>83</v>
      </c>
      <c r="AT471" s="186" t="s">
        <v>74</v>
      </c>
      <c r="AU471" s="186" t="s">
        <v>83</v>
      </c>
      <c r="AY471" s="185" t="s">
        <v>145</v>
      </c>
      <c r="BK471" s="187">
        <f>SUM(BK472:BK480)</f>
        <v>0</v>
      </c>
    </row>
    <row r="472" spans="2:65" s="1" customFormat="1" ht="24" customHeight="1">
      <c r="B472" s="32"/>
      <c r="C472" s="190" t="s">
        <v>838</v>
      </c>
      <c r="D472" s="190" t="s">
        <v>148</v>
      </c>
      <c r="E472" s="191" t="s">
        <v>839</v>
      </c>
      <c r="F472" s="192" t="s">
        <v>840</v>
      </c>
      <c r="G472" s="193" t="s">
        <v>151</v>
      </c>
      <c r="H472" s="194">
        <v>8.4600000000000009</v>
      </c>
      <c r="I472" s="195"/>
      <c r="J472" s="196">
        <f>ROUND(I472*H472,2)</f>
        <v>0</v>
      </c>
      <c r="K472" s="192" t="s">
        <v>152</v>
      </c>
      <c r="L472" s="36"/>
      <c r="M472" s="197" t="s">
        <v>1</v>
      </c>
      <c r="N472" s="198" t="s">
        <v>41</v>
      </c>
      <c r="O472" s="64"/>
      <c r="P472" s="199">
        <f>O472*H472</f>
        <v>0</v>
      </c>
      <c r="Q472" s="199">
        <v>0</v>
      </c>
      <c r="R472" s="199">
        <f>Q472*H472</f>
        <v>0</v>
      </c>
      <c r="S472" s="199">
        <v>0</v>
      </c>
      <c r="T472" s="200">
        <f>S472*H472</f>
        <v>0</v>
      </c>
      <c r="AR472" s="201" t="s">
        <v>153</v>
      </c>
      <c r="AT472" s="201" t="s">
        <v>148</v>
      </c>
      <c r="AU472" s="201" t="s">
        <v>154</v>
      </c>
      <c r="AY472" s="15" t="s">
        <v>145</v>
      </c>
      <c r="BE472" s="202">
        <f>IF(N472="základná",J472,0)</f>
        <v>0</v>
      </c>
      <c r="BF472" s="202">
        <f>IF(N472="znížená",J472,0)</f>
        <v>0</v>
      </c>
      <c r="BG472" s="202">
        <f>IF(N472="zákl. prenesená",J472,0)</f>
        <v>0</v>
      </c>
      <c r="BH472" s="202">
        <f>IF(N472="zníž. prenesená",J472,0)</f>
        <v>0</v>
      </c>
      <c r="BI472" s="202">
        <f>IF(N472="nulová",J472,0)</f>
        <v>0</v>
      </c>
      <c r="BJ472" s="15" t="s">
        <v>154</v>
      </c>
      <c r="BK472" s="202">
        <f>ROUND(I472*H472,2)</f>
        <v>0</v>
      </c>
      <c r="BL472" s="15" t="s">
        <v>153</v>
      </c>
      <c r="BM472" s="201" t="s">
        <v>841</v>
      </c>
    </row>
    <row r="473" spans="2:65" s="12" customFormat="1">
      <c r="B473" s="203"/>
      <c r="C473" s="204"/>
      <c r="D473" s="205" t="s">
        <v>156</v>
      </c>
      <c r="E473" s="206" t="s">
        <v>1</v>
      </c>
      <c r="F473" s="207" t="s">
        <v>842</v>
      </c>
      <c r="G473" s="204"/>
      <c r="H473" s="208">
        <v>8.4600000000000009</v>
      </c>
      <c r="I473" s="209"/>
      <c r="J473" s="204"/>
      <c r="K473" s="204"/>
      <c r="L473" s="210"/>
      <c r="M473" s="211"/>
      <c r="N473" s="212"/>
      <c r="O473" s="212"/>
      <c r="P473" s="212"/>
      <c r="Q473" s="212"/>
      <c r="R473" s="212"/>
      <c r="S473" s="212"/>
      <c r="T473" s="213"/>
      <c r="AT473" s="214" t="s">
        <v>156</v>
      </c>
      <c r="AU473" s="214" t="s">
        <v>154</v>
      </c>
      <c r="AV473" s="12" t="s">
        <v>154</v>
      </c>
      <c r="AW473" s="12" t="s">
        <v>31</v>
      </c>
      <c r="AX473" s="12" t="s">
        <v>83</v>
      </c>
      <c r="AY473" s="214" t="s">
        <v>145</v>
      </c>
    </row>
    <row r="474" spans="2:65" s="1" customFormat="1" ht="24" customHeight="1">
      <c r="B474" s="32"/>
      <c r="C474" s="226" t="s">
        <v>843</v>
      </c>
      <c r="D474" s="226" t="s">
        <v>266</v>
      </c>
      <c r="E474" s="227" t="s">
        <v>844</v>
      </c>
      <c r="F474" s="228" t="s">
        <v>845</v>
      </c>
      <c r="G474" s="229" t="s">
        <v>185</v>
      </c>
      <c r="H474" s="230">
        <v>16.920000000000002</v>
      </c>
      <c r="I474" s="231"/>
      <c r="J474" s="232">
        <f>ROUND(I474*H474,2)</f>
        <v>0</v>
      </c>
      <c r="K474" s="228" t="s">
        <v>152</v>
      </c>
      <c r="L474" s="233"/>
      <c r="M474" s="234" t="s">
        <v>1</v>
      </c>
      <c r="N474" s="235" t="s">
        <v>41</v>
      </c>
      <c r="O474" s="64"/>
      <c r="P474" s="199">
        <f>O474*H474</f>
        <v>0</v>
      </c>
      <c r="Q474" s="199">
        <v>1</v>
      </c>
      <c r="R474" s="199">
        <f>Q474*H474</f>
        <v>16.920000000000002</v>
      </c>
      <c r="S474" s="199">
        <v>0</v>
      </c>
      <c r="T474" s="200">
        <f>S474*H474</f>
        <v>0</v>
      </c>
      <c r="AR474" s="201" t="s">
        <v>182</v>
      </c>
      <c r="AT474" s="201" t="s">
        <v>266</v>
      </c>
      <c r="AU474" s="201" t="s">
        <v>154</v>
      </c>
      <c r="AY474" s="15" t="s">
        <v>145</v>
      </c>
      <c r="BE474" s="202">
        <f>IF(N474="základná",J474,0)</f>
        <v>0</v>
      </c>
      <c r="BF474" s="202">
        <f>IF(N474="znížená",J474,0)</f>
        <v>0</v>
      </c>
      <c r="BG474" s="202">
        <f>IF(N474="zákl. prenesená",J474,0)</f>
        <v>0</v>
      </c>
      <c r="BH474" s="202">
        <f>IF(N474="zníž. prenesená",J474,0)</f>
        <v>0</v>
      </c>
      <c r="BI474" s="202">
        <f>IF(N474="nulová",J474,0)</f>
        <v>0</v>
      </c>
      <c r="BJ474" s="15" t="s">
        <v>154</v>
      </c>
      <c r="BK474" s="202">
        <f>ROUND(I474*H474,2)</f>
        <v>0</v>
      </c>
      <c r="BL474" s="15" t="s">
        <v>153</v>
      </c>
      <c r="BM474" s="201" t="s">
        <v>846</v>
      </c>
    </row>
    <row r="475" spans="2:65" s="12" customFormat="1">
      <c r="B475" s="203"/>
      <c r="C475" s="204"/>
      <c r="D475" s="205" t="s">
        <v>156</v>
      </c>
      <c r="E475" s="204"/>
      <c r="F475" s="207" t="s">
        <v>847</v>
      </c>
      <c r="G475" s="204"/>
      <c r="H475" s="208">
        <v>16.920000000000002</v>
      </c>
      <c r="I475" s="209"/>
      <c r="J475" s="204"/>
      <c r="K475" s="204"/>
      <c r="L475" s="210"/>
      <c r="M475" s="211"/>
      <c r="N475" s="212"/>
      <c r="O475" s="212"/>
      <c r="P475" s="212"/>
      <c r="Q475" s="212"/>
      <c r="R475" s="212"/>
      <c r="S475" s="212"/>
      <c r="T475" s="213"/>
      <c r="AT475" s="214" t="s">
        <v>156</v>
      </c>
      <c r="AU475" s="214" t="s">
        <v>154</v>
      </c>
      <c r="AV475" s="12" t="s">
        <v>154</v>
      </c>
      <c r="AW475" s="12" t="s">
        <v>4</v>
      </c>
      <c r="AX475" s="12" t="s">
        <v>83</v>
      </c>
      <c r="AY475" s="214" t="s">
        <v>145</v>
      </c>
    </row>
    <row r="476" spans="2:65" s="1" customFormat="1" ht="24" customHeight="1">
      <c r="B476" s="32"/>
      <c r="C476" s="190" t="s">
        <v>848</v>
      </c>
      <c r="D476" s="190" t="s">
        <v>148</v>
      </c>
      <c r="E476" s="191" t="s">
        <v>849</v>
      </c>
      <c r="F476" s="192" t="s">
        <v>850</v>
      </c>
      <c r="G476" s="193" t="s">
        <v>220</v>
      </c>
      <c r="H476" s="194">
        <v>23.5</v>
      </c>
      <c r="I476" s="195"/>
      <c r="J476" s="196">
        <f>ROUND(I476*H476,2)</f>
        <v>0</v>
      </c>
      <c r="K476" s="192" t="s">
        <v>152</v>
      </c>
      <c r="L476" s="36"/>
      <c r="M476" s="197" t="s">
        <v>1</v>
      </c>
      <c r="N476" s="198" t="s">
        <v>41</v>
      </c>
      <c r="O476" s="64"/>
      <c r="P476" s="199">
        <f>O476*H476</f>
        <v>0</v>
      </c>
      <c r="Q476" s="199">
        <v>0.25819999999999999</v>
      </c>
      <c r="R476" s="199">
        <f>Q476*H476</f>
        <v>6.0676999999999994</v>
      </c>
      <c r="S476" s="199">
        <v>0</v>
      </c>
      <c r="T476" s="200">
        <f>S476*H476</f>
        <v>0</v>
      </c>
      <c r="AR476" s="201" t="s">
        <v>153</v>
      </c>
      <c r="AT476" s="201" t="s">
        <v>148</v>
      </c>
      <c r="AU476" s="201" t="s">
        <v>154</v>
      </c>
      <c r="AY476" s="15" t="s">
        <v>145</v>
      </c>
      <c r="BE476" s="202">
        <f>IF(N476="základná",J476,0)</f>
        <v>0</v>
      </c>
      <c r="BF476" s="202">
        <f>IF(N476="znížená",J476,0)</f>
        <v>0</v>
      </c>
      <c r="BG476" s="202">
        <f>IF(N476="zákl. prenesená",J476,0)</f>
        <v>0</v>
      </c>
      <c r="BH476" s="202">
        <f>IF(N476="zníž. prenesená",J476,0)</f>
        <v>0</v>
      </c>
      <c r="BI476" s="202">
        <f>IF(N476="nulová",J476,0)</f>
        <v>0</v>
      </c>
      <c r="BJ476" s="15" t="s">
        <v>154</v>
      </c>
      <c r="BK476" s="202">
        <f>ROUND(I476*H476,2)</f>
        <v>0</v>
      </c>
      <c r="BL476" s="15" t="s">
        <v>153</v>
      </c>
      <c r="BM476" s="201" t="s">
        <v>851</v>
      </c>
    </row>
    <row r="477" spans="2:65" s="1" customFormat="1" ht="24" customHeight="1">
      <c r="B477" s="32"/>
      <c r="C477" s="226" t="s">
        <v>852</v>
      </c>
      <c r="D477" s="226" t="s">
        <v>266</v>
      </c>
      <c r="E477" s="227" t="s">
        <v>853</v>
      </c>
      <c r="F477" s="228" t="s">
        <v>854</v>
      </c>
      <c r="G477" s="229" t="s">
        <v>220</v>
      </c>
      <c r="H477" s="230">
        <v>28.2</v>
      </c>
      <c r="I477" s="231"/>
      <c r="J477" s="232">
        <f>ROUND(I477*H477,2)</f>
        <v>0</v>
      </c>
      <c r="K477" s="228" t="s">
        <v>1</v>
      </c>
      <c r="L477" s="233"/>
      <c r="M477" s="234" t="s">
        <v>1</v>
      </c>
      <c r="N477" s="235" t="s">
        <v>41</v>
      </c>
      <c r="O477" s="64"/>
      <c r="P477" s="199">
        <f>O477*H477</f>
        <v>0</v>
      </c>
      <c r="Q477" s="199">
        <v>1E-3</v>
      </c>
      <c r="R477" s="199">
        <f>Q477*H477</f>
        <v>2.8199999999999999E-2</v>
      </c>
      <c r="S477" s="199">
        <v>0</v>
      </c>
      <c r="T477" s="200">
        <f>S477*H477</f>
        <v>0</v>
      </c>
      <c r="AR477" s="201" t="s">
        <v>182</v>
      </c>
      <c r="AT477" s="201" t="s">
        <v>266</v>
      </c>
      <c r="AU477" s="201" t="s">
        <v>154</v>
      </c>
      <c r="AY477" s="15" t="s">
        <v>145</v>
      </c>
      <c r="BE477" s="202">
        <f>IF(N477="základná",J477,0)</f>
        <v>0</v>
      </c>
      <c r="BF477" s="202">
        <f>IF(N477="znížená",J477,0)</f>
        <v>0</v>
      </c>
      <c r="BG477" s="202">
        <f>IF(N477="zákl. prenesená",J477,0)</f>
        <v>0</v>
      </c>
      <c r="BH477" s="202">
        <f>IF(N477="zníž. prenesená",J477,0)</f>
        <v>0</v>
      </c>
      <c r="BI477" s="202">
        <f>IF(N477="nulová",J477,0)</f>
        <v>0</v>
      </c>
      <c r="BJ477" s="15" t="s">
        <v>154</v>
      </c>
      <c r="BK477" s="202">
        <f>ROUND(I477*H477,2)</f>
        <v>0</v>
      </c>
      <c r="BL477" s="15" t="s">
        <v>153</v>
      </c>
      <c r="BM477" s="201" t="s">
        <v>855</v>
      </c>
    </row>
    <row r="478" spans="2:65" s="12" customFormat="1">
      <c r="B478" s="203"/>
      <c r="C478" s="204"/>
      <c r="D478" s="205" t="s">
        <v>156</v>
      </c>
      <c r="E478" s="204"/>
      <c r="F478" s="207" t="s">
        <v>856</v>
      </c>
      <c r="G478" s="204"/>
      <c r="H478" s="208">
        <v>28.2</v>
      </c>
      <c r="I478" s="209"/>
      <c r="J478" s="204"/>
      <c r="K478" s="204"/>
      <c r="L478" s="210"/>
      <c r="M478" s="211"/>
      <c r="N478" s="212"/>
      <c r="O478" s="212"/>
      <c r="P478" s="212"/>
      <c r="Q478" s="212"/>
      <c r="R478" s="212"/>
      <c r="S478" s="212"/>
      <c r="T478" s="213"/>
      <c r="AT478" s="214" t="s">
        <v>156</v>
      </c>
      <c r="AU478" s="214" t="s">
        <v>154</v>
      </c>
      <c r="AV478" s="12" t="s">
        <v>154</v>
      </c>
      <c r="AW478" s="12" t="s">
        <v>4</v>
      </c>
      <c r="AX478" s="12" t="s">
        <v>83</v>
      </c>
      <c r="AY478" s="214" t="s">
        <v>145</v>
      </c>
    </row>
    <row r="479" spans="2:65" s="1" customFormat="1" ht="24" customHeight="1">
      <c r="B479" s="32"/>
      <c r="C479" s="190" t="s">
        <v>857</v>
      </c>
      <c r="D479" s="190" t="s">
        <v>148</v>
      </c>
      <c r="E479" s="191" t="s">
        <v>858</v>
      </c>
      <c r="F479" s="192" t="s">
        <v>859</v>
      </c>
      <c r="G479" s="193" t="s">
        <v>151</v>
      </c>
      <c r="H479" s="194">
        <v>3.3839999999999999</v>
      </c>
      <c r="I479" s="195"/>
      <c r="J479" s="196">
        <f>ROUND(I479*H479,2)</f>
        <v>0</v>
      </c>
      <c r="K479" s="192" t="s">
        <v>1</v>
      </c>
      <c r="L479" s="36"/>
      <c r="M479" s="197" t="s">
        <v>1</v>
      </c>
      <c r="N479" s="198" t="s">
        <v>41</v>
      </c>
      <c r="O479" s="64"/>
      <c r="P479" s="199">
        <f>O479*H479</f>
        <v>0</v>
      </c>
      <c r="Q479" s="199">
        <v>2.2938499999999999</v>
      </c>
      <c r="R479" s="199">
        <f>Q479*H479</f>
        <v>7.7623883999999999</v>
      </c>
      <c r="S479" s="199">
        <v>0</v>
      </c>
      <c r="T479" s="200">
        <f>S479*H479</f>
        <v>0</v>
      </c>
      <c r="AR479" s="201" t="s">
        <v>153</v>
      </c>
      <c r="AT479" s="201" t="s">
        <v>148</v>
      </c>
      <c r="AU479" s="201" t="s">
        <v>154</v>
      </c>
      <c r="AY479" s="15" t="s">
        <v>145</v>
      </c>
      <c r="BE479" s="202">
        <f>IF(N479="základná",J479,0)</f>
        <v>0</v>
      </c>
      <c r="BF479" s="202">
        <f>IF(N479="znížená",J479,0)</f>
        <v>0</v>
      </c>
      <c r="BG479" s="202">
        <f>IF(N479="zákl. prenesená",J479,0)</f>
        <v>0</v>
      </c>
      <c r="BH479" s="202">
        <f>IF(N479="zníž. prenesená",J479,0)</f>
        <v>0</v>
      </c>
      <c r="BI479" s="202">
        <f>IF(N479="nulová",J479,0)</f>
        <v>0</v>
      </c>
      <c r="BJ479" s="15" t="s">
        <v>154</v>
      </c>
      <c r="BK479" s="202">
        <f>ROUND(I479*H479,2)</f>
        <v>0</v>
      </c>
      <c r="BL479" s="15" t="s">
        <v>153</v>
      </c>
      <c r="BM479" s="201" t="s">
        <v>860</v>
      </c>
    </row>
    <row r="480" spans="2:65" s="12" customFormat="1">
      <c r="B480" s="203"/>
      <c r="C480" s="204"/>
      <c r="D480" s="205" t="s">
        <v>156</v>
      </c>
      <c r="E480" s="206" t="s">
        <v>1</v>
      </c>
      <c r="F480" s="207" t="s">
        <v>861</v>
      </c>
      <c r="G480" s="204"/>
      <c r="H480" s="208">
        <v>3.3839999999999999</v>
      </c>
      <c r="I480" s="209"/>
      <c r="J480" s="204"/>
      <c r="K480" s="204"/>
      <c r="L480" s="210"/>
      <c r="M480" s="211"/>
      <c r="N480" s="212"/>
      <c r="O480" s="212"/>
      <c r="P480" s="212"/>
      <c r="Q480" s="212"/>
      <c r="R480" s="212"/>
      <c r="S480" s="212"/>
      <c r="T480" s="213"/>
      <c r="AT480" s="214" t="s">
        <v>156</v>
      </c>
      <c r="AU480" s="214" t="s">
        <v>154</v>
      </c>
      <c r="AV480" s="12" t="s">
        <v>154</v>
      </c>
      <c r="AW480" s="12" t="s">
        <v>31</v>
      </c>
      <c r="AX480" s="12" t="s">
        <v>83</v>
      </c>
      <c r="AY480" s="214" t="s">
        <v>145</v>
      </c>
    </row>
    <row r="481" spans="2:65" s="11" customFormat="1" ht="22.9" customHeight="1">
      <c r="B481" s="174"/>
      <c r="C481" s="175"/>
      <c r="D481" s="176" t="s">
        <v>74</v>
      </c>
      <c r="E481" s="188" t="s">
        <v>862</v>
      </c>
      <c r="F481" s="188" t="s">
        <v>863</v>
      </c>
      <c r="G481" s="175"/>
      <c r="H481" s="175"/>
      <c r="I481" s="178"/>
      <c r="J481" s="189">
        <f>BK481</f>
        <v>0</v>
      </c>
      <c r="K481" s="175"/>
      <c r="L481" s="180"/>
      <c r="M481" s="181"/>
      <c r="N481" s="182"/>
      <c r="O481" s="182"/>
      <c r="P481" s="183">
        <f>SUM(P482:P497)</f>
        <v>0</v>
      </c>
      <c r="Q481" s="182"/>
      <c r="R481" s="183">
        <f>SUM(R482:R497)</f>
        <v>0.11933000000000001</v>
      </c>
      <c r="S481" s="182"/>
      <c r="T481" s="184">
        <f>SUM(T482:T497)</f>
        <v>0</v>
      </c>
      <c r="AR481" s="185" t="s">
        <v>83</v>
      </c>
      <c r="AT481" s="186" t="s">
        <v>74</v>
      </c>
      <c r="AU481" s="186" t="s">
        <v>83</v>
      </c>
      <c r="AY481" s="185" t="s">
        <v>145</v>
      </c>
      <c r="BK481" s="187">
        <f>SUM(BK482:BK497)</f>
        <v>0</v>
      </c>
    </row>
    <row r="482" spans="2:65" s="1" customFormat="1" ht="36" customHeight="1">
      <c r="B482" s="32"/>
      <c r="C482" s="190" t="s">
        <v>864</v>
      </c>
      <c r="D482" s="190" t="s">
        <v>148</v>
      </c>
      <c r="E482" s="191" t="s">
        <v>865</v>
      </c>
      <c r="F482" s="192" t="s">
        <v>866</v>
      </c>
      <c r="G482" s="193" t="s">
        <v>220</v>
      </c>
      <c r="H482" s="194">
        <v>256</v>
      </c>
      <c r="I482" s="195"/>
      <c r="J482" s="196">
        <f>ROUND(I482*H482,2)</f>
        <v>0</v>
      </c>
      <c r="K482" s="192" t="s">
        <v>152</v>
      </c>
      <c r="L482" s="36"/>
      <c r="M482" s="197" t="s">
        <v>1</v>
      </c>
      <c r="N482" s="198" t="s">
        <v>41</v>
      </c>
      <c r="O482" s="64"/>
      <c r="P482" s="199">
        <f>O482*H482</f>
        <v>0</v>
      </c>
      <c r="Q482" s="199">
        <v>1.1E-4</v>
      </c>
      <c r="R482" s="199">
        <f>Q482*H482</f>
        <v>2.8160000000000001E-2</v>
      </c>
      <c r="S482" s="199">
        <v>0</v>
      </c>
      <c r="T482" s="200">
        <f>S482*H482</f>
        <v>0</v>
      </c>
      <c r="AR482" s="201" t="s">
        <v>153</v>
      </c>
      <c r="AT482" s="201" t="s">
        <v>148</v>
      </c>
      <c r="AU482" s="201" t="s">
        <v>154</v>
      </c>
      <c r="AY482" s="15" t="s">
        <v>145</v>
      </c>
      <c r="BE482" s="202">
        <f>IF(N482="základná",J482,0)</f>
        <v>0</v>
      </c>
      <c r="BF482" s="202">
        <f>IF(N482="znížená",J482,0)</f>
        <v>0</v>
      </c>
      <c r="BG482" s="202">
        <f>IF(N482="zákl. prenesená",J482,0)</f>
        <v>0</v>
      </c>
      <c r="BH482" s="202">
        <f>IF(N482="zníž. prenesená",J482,0)</f>
        <v>0</v>
      </c>
      <c r="BI482" s="202">
        <f>IF(N482="nulová",J482,0)</f>
        <v>0</v>
      </c>
      <c r="BJ482" s="15" t="s">
        <v>154</v>
      </c>
      <c r="BK482" s="202">
        <f>ROUND(I482*H482,2)</f>
        <v>0</v>
      </c>
      <c r="BL482" s="15" t="s">
        <v>153</v>
      </c>
      <c r="BM482" s="201" t="s">
        <v>867</v>
      </c>
    </row>
    <row r="483" spans="2:65" s="12" customFormat="1">
      <c r="B483" s="203"/>
      <c r="C483" s="204"/>
      <c r="D483" s="205" t="s">
        <v>156</v>
      </c>
      <c r="E483" s="206" t="s">
        <v>1</v>
      </c>
      <c r="F483" s="207" t="s">
        <v>868</v>
      </c>
      <c r="G483" s="204"/>
      <c r="H483" s="208">
        <v>90</v>
      </c>
      <c r="I483" s="209"/>
      <c r="J483" s="204"/>
      <c r="K483" s="204"/>
      <c r="L483" s="210"/>
      <c r="M483" s="211"/>
      <c r="N483" s="212"/>
      <c r="O483" s="212"/>
      <c r="P483" s="212"/>
      <c r="Q483" s="212"/>
      <c r="R483" s="212"/>
      <c r="S483" s="212"/>
      <c r="T483" s="213"/>
      <c r="AT483" s="214" t="s">
        <v>156</v>
      </c>
      <c r="AU483" s="214" t="s">
        <v>154</v>
      </c>
      <c r="AV483" s="12" t="s">
        <v>154</v>
      </c>
      <c r="AW483" s="12" t="s">
        <v>31</v>
      </c>
      <c r="AX483" s="12" t="s">
        <v>75</v>
      </c>
      <c r="AY483" s="214" t="s">
        <v>145</v>
      </c>
    </row>
    <row r="484" spans="2:65" s="12" customFormat="1">
      <c r="B484" s="203"/>
      <c r="C484" s="204"/>
      <c r="D484" s="205" t="s">
        <v>156</v>
      </c>
      <c r="E484" s="206" t="s">
        <v>1</v>
      </c>
      <c r="F484" s="207" t="s">
        <v>869</v>
      </c>
      <c r="G484" s="204"/>
      <c r="H484" s="208">
        <v>166</v>
      </c>
      <c r="I484" s="209"/>
      <c r="J484" s="204"/>
      <c r="K484" s="204"/>
      <c r="L484" s="210"/>
      <c r="M484" s="211"/>
      <c r="N484" s="212"/>
      <c r="O484" s="212"/>
      <c r="P484" s="212"/>
      <c r="Q484" s="212"/>
      <c r="R484" s="212"/>
      <c r="S484" s="212"/>
      <c r="T484" s="213"/>
      <c r="AT484" s="214" t="s">
        <v>156</v>
      </c>
      <c r="AU484" s="214" t="s">
        <v>154</v>
      </c>
      <c r="AV484" s="12" t="s">
        <v>154</v>
      </c>
      <c r="AW484" s="12" t="s">
        <v>31</v>
      </c>
      <c r="AX484" s="12" t="s">
        <v>75</v>
      </c>
      <c r="AY484" s="214" t="s">
        <v>145</v>
      </c>
    </row>
    <row r="485" spans="2:65" s="13" customFormat="1">
      <c r="B485" s="215"/>
      <c r="C485" s="216"/>
      <c r="D485" s="205" t="s">
        <v>156</v>
      </c>
      <c r="E485" s="217" t="s">
        <v>1</v>
      </c>
      <c r="F485" s="218" t="s">
        <v>197</v>
      </c>
      <c r="G485" s="216"/>
      <c r="H485" s="219">
        <v>256</v>
      </c>
      <c r="I485" s="220"/>
      <c r="J485" s="216"/>
      <c r="K485" s="216"/>
      <c r="L485" s="221"/>
      <c r="M485" s="222"/>
      <c r="N485" s="223"/>
      <c r="O485" s="223"/>
      <c r="P485" s="223"/>
      <c r="Q485" s="223"/>
      <c r="R485" s="223"/>
      <c r="S485" s="223"/>
      <c r="T485" s="224"/>
      <c r="AT485" s="225" t="s">
        <v>156</v>
      </c>
      <c r="AU485" s="225" t="s">
        <v>154</v>
      </c>
      <c r="AV485" s="13" t="s">
        <v>153</v>
      </c>
      <c r="AW485" s="13" t="s">
        <v>31</v>
      </c>
      <c r="AX485" s="13" t="s">
        <v>83</v>
      </c>
      <c r="AY485" s="225" t="s">
        <v>145</v>
      </c>
    </row>
    <row r="486" spans="2:65" s="1" customFormat="1" ht="36" customHeight="1">
      <c r="B486" s="32"/>
      <c r="C486" s="190" t="s">
        <v>870</v>
      </c>
      <c r="D486" s="190" t="s">
        <v>148</v>
      </c>
      <c r="E486" s="191" t="s">
        <v>871</v>
      </c>
      <c r="F486" s="192" t="s">
        <v>872</v>
      </c>
      <c r="G486" s="193" t="s">
        <v>220</v>
      </c>
      <c r="H486" s="194">
        <v>402</v>
      </c>
      <c r="I486" s="195"/>
      <c r="J486" s="196">
        <f>ROUND(I486*H486,2)</f>
        <v>0</v>
      </c>
      <c r="K486" s="192" t="s">
        <v>152</v>
      </c>
      <c r="L486" s="36"/>
      <c r="M486" s="197" t="s">
        <v>1</v>
      </c>
      <c r="N486" s="198" t="s">
        <v>41</v>
      </c>
      <c r="O486" s="64"/>
      <c r="P486" s="199">
        <f>O486*H486</f>
        <v>0</v>
      </c>
      <c r="Q486" s="199">
        <v>2.2000000000000001E-4</v>
      </c>
      <c r="R486" s="199">
        <f>Q486*H486</f>
        <v>8.8440000000000005E-2</v>
      </c>
      <c r="S486" s="199">
        <v>0</v>
      </c>
      <c r="T486" s="200">
        <f>S486*H486</f>
        <v>0</v>
      </c>
      <c r="AR486" s="201" t="s">
        <v>153</v>
      </c>
      <c r="AT486" s="201" t="s">
        <v>148</v>
      </c>
      <c r="AU486" s="201" t="s">
        <v>154</v>
      </c>
      <c r="AY486" s="15" t="s">
        <v>145</v>
      </c>
      <c r="BE486" s="202">
        <f>IF(N486="základná",J486,0)</f>
        <v>0</v>
      </c>
      <c r="BF486" s="202">
        <f>IF(N486="znížená",J486,0)</f>
        <v>0</v>
      </c>
      <c r="BG486" s="202">
        <f>IF(N486="zákl. prenesená",J486,0)</f>
        <v>0</v>
      </c>
      <c r="BH486" s="202">
        <f>IF(N486="zníž. prenesená",J486,0)</f>
        <v>0</v>
      </c>
      <c r="BI486" s="202">
        <f>IF(N486="nulová",J486,0)</f>
        <v>0</v>
      </c>
      <c r="BJ486" s="15" t="s">
        <v>154</v>
      </c>
      <c r="BK486" s="202">
        <f>ROUND(I486*H486,2)</f>
        <v>0</v>
      </c>
      <c r="BL486" s="15" t="s">
        <v>153</v>
      </c>
      <c r="BM486" s="201" t="s">
        <v>873</v>
      </c>
    </row>
    <row r="487" spans="2:65" s="12" customFormat="1">
      <c r="B487" s="203"/>
      <c r="C487" s="204"/>
      <c r="D487" s="205" t="s">
        <v>156</v>
      </c>
      <c r="E487" s="206" t="s">
        <v>1</v>
      </c>
      <c r="F487" s="207" t="s">
        <v>874</v>
      </c>
      <c r="G487" s="204"/>
      <c r="H487" s="208">
        <v>196</v>
      </c>
      <c r="I487" s="209"/>
      <c r="J487" s="204"/>
      <c r="K487" s="204"/>
      <c r="L487" s="210"/>
      <c r="M487" s="211"/>
      <c r="N487" s="212"/>
      <c r="O487" s="212"/>
      <c r="P487" s="212"/>
      <c r="Q487" s="212"/>
      <c r="R487" s="212"/>
      <c r="S487" s="212"/>
      <c r="T487" s="213"/>
      <c r="AT487" s="214" t="s">
        <v>156</v>
      </c>
      <c r="AU487" s="214" t="s">
        <v>154</v>
      </c>
      <c r="AV487" s="12" t="s">
        <v>154</v>
      </c>
      <c r="AW487" s="12" t="s">
        <v>31</v>
      </c>
      <c r="AX487" s="12" t="s">
        <v>75</v>
      </c>
      <c r="AY487" s="214" t="s">
        <v>145</v>
      </c>
    </row>
    <row r="488" spans="2:65" s="12" customFormat="1">
      <c r="B488" s="203"/>
      <c r="C488" s="204"/>
      <c r="D488" s="205" t="s">
        <v>156</v>
      </c>
      <c r="E488" s="206" t="s">
        <v>1</v>
      </c>
      <c r="F488" s="207" t="s">
        <v>875</v>
      </c>
      <c r="G488" s="204"/>
      <c r="H488" s="208">
        <v>206</v>
      </c>
      <c r="I488" s="209"/>
      <c r="J488" s="204"/>
      <c r="K488" s="204"/>
      <c r="L488" s="210"/>
      <c r="M488" s="211"/>
      <c r="N488" s="212"/>
      <c r="O488" s="212"/>
      <c r="P488" s="212"/>
      <c r="Q488" s="212"/>
      <c r="R488" s="212"/>
      <c r="S488" s="212"/>
      <c r="T488" s="213"/>
      <c r="AT488" s="214" t="s">
        <v>156</v>
      </c>
      <c r="AU488" s="214" t="s">
        <v>154</v>
      </c>
      <c r="AV488" s="12" t="s">
        <v>154</v>
      </c>
      <c r="AW488" s="12" t="s">
        <v>31</v>
      </c>
      <c r="AX488" s="12" t="s">
        <v>75</v>
      </c>
      <c r="AY488" s="214" t="s">
        <v>145</v>
      </c>
    </row>
    <row r="489" spans="2:65" s="13" customFormat="1">
      <c r="B489" s="215"/>
      <c r="C489" s="216"/>
      <c r="D489" s="205" t="s">
        <v>156</v>
      </c>
      <c r="E489" s="217" t="s">
        <v>1</v>
      </c>
      <c r="F489" s="218" t="s">
        <v>197</v>
      </c>
      <c r="G489" s="216"/>
      <c r="H489" s="219">
        <v>402</v>
      </c>
      <c r="I489" s="220"/>
      <c r="J489" s="216"/>
      <c r="K489" s="216"/>
      <c r="L489" s="221"/>
      <c r="M489" s="222"/>
      <c r="N489" s="223"/>
      <c r="O489" s="223"/>
      <c r="P489" s="223"/>
      <c r="Q489" s="223"/>
      <c r="R489" s="223"/>
      <c r="S489" s="223"/>
      <c r="T489" s="224"/>
      <c r="AT489" s="225" t="s">
        <v>156</v>
      </c>
      <c r="AU489" s="225" t="s">
        <v>154</v>
      </c>
      <c r="AV489" s="13" t="s">
        <v>153</v>
      </c>
      <c r="AW489" s="13" t="s">
        <v>31</v>
      </c>
      <c r="AX489" s="13" t="s">
        <v>83</v>
      </c>
      <c r="AY489" s="225" t="s">
        <v>145</v>
      </c>
    </row>
    <row r="490" spans="2:65" s="1" customFormat="1" ht="36" customHeight="1">
      <c r="B490" s="32"/>
      <c r="C490" s="190" t="s">
        <v>876</v>
      </c>
      <c r="D490" s="190" t="s">
        <v>148</v>
      </c>
      <c r="E490" s="191" t="s">
        <v>877</v>
      </c>
      <c r="F490" s="192" t="s">
        <v>878</v>
      </c>
      <c r="G490" s="193" t="s">
        <v>193</v>
      </c>
      <c r="H490" s="194">
        <v>3</v>
      </c>
      <c r="I490" s="195"/>
      <c r="J490" s="196">
        <f>ROUND(I490*H490,2)</f>
        <v>0</v>
      </c>
      <c r="K490" s="192" t="s">
        <v>152</v>
      </c>
      <c r="L490" s="36"/>
      <c r="M490" s="197" t="s">
        <v>1</v>
      </c>
      <c r="N490" s="198" t="s">
        <v>41</v>
      </c>
      <c r="O490" s="64"/>
      <c r="P490" s="199">
        <f>O490*H490</f>
        <v>0</v>
      </c>
      <c r="Q490" s="199">
        <v>8.9999999999999998E-4</v>
      </c>
      <c r="R490" s="199">
        <f>Q490*H490</f>
        <v>2.7000000000000001E-3</v>
      </c>
      <c r="S490" s="199">
        <v>0</v>
      </c>
      <c r="T490" s="200">
        <f>S490*H490</f>
        <v>0</v>
      </c>
      <c r="AR490" s="201" t="s">
        <v>153</v>
      </c>
      <c r="AT490" s="201" t="s">
        <v>148</v>
      </c>
      <c r="AU490" s="201" t="s">
        <v>154</v>
      </c>
      <c r="AY490" s="15" t="s">
        <v>145</v>
      </c>
      <c r="BE490" s="202">
        <f>IF(N490="základná",J490,0)</f>
        <v>0</v>
      </c>
      <c r="BF490" s="202">
        <f>IF(N490="znížená",J490,0)</f>
        <v>0</v>
      </c>
      <c r="BG490" s="202">
        <f>IF(N490="zákl. prenesená",J490,0)</f>
        <v>0</v>
      </c>
      <c r="BH490" s="202">
        <f>IF(N490="zníž. prenesená",J490,0)</f>
        <v>0</v>
      </c>
      <c r="BI490" s="202">
        <f>IF(N490="nulová",J490,0)</f>
        <v>0</v>
      </c>
      <c r="BJ490" s="15" t="s">
        <v>154</v>
      </c>
      <c r="BK490" s="202">
        <f>ROUND(I490*H490,2)</f>
        <v>0</v>
      </c>
      <c r="BL490" s="15" t="s">
        <v>153</v>
      </c>
      <c r="BM490" s="201" t="s">
        <v>879</v>
      </c>
    </row>
    <row r="491" spans="2:65" s="12" customFormat="1">
      <c r="B491" s="203"/>
      <c r="C491" s="204"/>
      <c r="D491" s="205" t="s">
        <v>156</v>
      </c>
      <c r="E491" s="206" t="s">
        <v>1</v>
      </c>
      <c r="F491" s="207" t="s">
        <v>880</v>
      </c>
      <c r="G491" s="204"/>
      <c r="H491" s="208">
        <v>3</v>
      </c>
      <c r="I491" s="209"/>
      <c r="J491" s="204"/>
      <c r="K491" s="204"/>
      <c r="L491" s="210"/>
      <c r="M491" s="211"/>
      <c r="N491" s="212"/>
      <c r="O491" s="212"/>
      <c r="P491" s="212"/>
      <c r="Q491" s="212"/>
      <c r="R491" s="212"/>
      <c r="S491" s="212"/>
      <c r="T491" s="213"/>
      <c r="AT491" s="214" t="s">
        <v>156</v>
      </c>
      <c r="AU491" s="214" t="s">
        <v>154</v>
      </c>
      <c r="AV491" s="12" t="s">
        <v>154</v>
      </c>
      <c r="AW491" s="12" t="s">
        <v>31</v>
      </c>
      <c r="AX491" s="12" t="s">
        <v>83</v>
      </c>
      <c r="AY491" s="214" t="s">
        <v>145</v>
      </c>
    </row>
    <row r="492" spans="2:65" s="1" customFormat="1" ht="24" customHeight="1">
      <c r="B492" s="32"/>
      <c r="C492" s="190" t="s">
        <v>881</v>
      </c>
      <c r="D492" s="190" t="s">
        <v>148</v>
      </c>
      <c r="E492" s="191" t="s">
        <v>882</v>
      </c>
      <c r="F492" s="192" t="s">
        <v>883</v>
      </c>
      <c r="G492" s="193" t="s">
        <v>220</v>
      </c>
      <c r="H492" s="194">
        <v>658</v>
      </c>
      <c r="I492" s="195"/>
      <c r="J492" s="196">
        <f>ROUND(I492*H492,2)</f>
        <v>0</v>
      </c>
      <c r="K492" s="192" t="s">
        <v>152</v>
      </c>
      <c r="L492" s="36"/>
      <c r="M492" s="197" t="s">
        <v>1</v>
      </c>
      <c r="N492" s="198" t="s">
        <v>41</v>
      </c>
      <c r="O492" s="64"/>
      <c r="P492" s="199">
        <f>O492*H492</f>
        <v>0</v>
      </c>
      <c r="Q492" s="199">
        <v>0</v>
      </c>
      <c r="R492" s="199">
        <f>Q492*H492</f>
        <v>0</v>
      </c>
      <c r="S492" s="199">
        <v>0</v>
      </c>
      <c r="T492" s="200">
        <f>S492*H492</f>
        <v>0</v>
      </c>
      <c r="AR492" s="201" t="s">
        <v>153</v>
      </c>
      <c r="AT492" s="201" t="s">
        <v>148</v>
      </c>
      <c r="AU492" s="201" t="s">
        <v>154</v>
      </c>
      <c r="AY492" s="15" t="s">
        <v>145</v>
      </c>
      <c r="BE492" s="202">
        <f>IF(N492="základná",J492,0)</f>
        <v>0</v>
      </c>
      <c r="BF492" s="202">
        <f>IF(N492="znížená",J492,0)</f>
        <v>0</v>
      </c>
      <c r="BG492" s="202">
        <f>IF(N492="zákl. prenesená",J492,0)</f>
        <v>0</v>
      </c>
      <c r="BH492" s="202">
        <f>IF(N492="zníž. prenesená",J492,0)</f>
        <v>0</v>
      </c>
      <c r="BI492" s="202">
        <f>IF(N492="nulová",J492,0)</f>
        <v>0</v>
      </c>
      <c r="BJ492" s="15" t="s">
        <v>154</v>
      </c>
      <c r="BK492" s="202">
        <f>ROUND(I492*H492,2)</f>
        <v>0</v>
      </c>
      <c r="BL492" s="15" t="s">
        <v>153</v>
      </c>
      <c r="BM492" s="201" t="s">
        <v>884</v>
      </c>
    </row>
    <row r="493" spans="2:65" s="12" customFormat="1">
      <c r="B493" s="203"/>
      <c r="C493" s="204"/>
      <c r="D493" s="205" t="s">
        <v>156</v>
      </c>
      <c r="E493" s="206" t="s">
        <v>1</v>
      </c>
      <c r="F493" s="207" t="s">
        <v>885</v>
      </c>
      <c r="G493" s="204"/>
      <c r="H493" s="208">
        <v>286</v>
      </c>
      <c r="I493" s="209"/>
      <c r="J493" s="204"/>
      <c r="K493" s="204"/>
      <c r="L493" s="210"/>
      <c r="M493" s="211"/>
      <c r="N493" s="212"/>
      <c r="O493" s="212"/>
      <c r="P493" s="212"/>
      <c r="Q493" s="212"/>
      <c r="R493" s="212"/>
      <c r="S493" s="212"/>
      <c r="T493" s="213"/>
      <c r="AT493" s="214" t="s">
        <v>156</v>
      </c>
      <c r="AU493" s="214" t="s">
        <v>154</v>
      </c>
      <c r="AV493" s="12" t="s">
        <v>154</v>
      </c>
      <c r="AW493" s="12" t="s">
        <v>31</v>
      </c>
      <c r="AX493" s="12" t="s">
        <v>75</v>
      </c>
      <c r="AY493" s="214" t="s">
        <v>145</v>
      </c>
    </row>
    <row r="494" spans="2:65" s="12" customFormat="1">
      <c r="B494" s="203"/>
      <c r="C494" s="204"/>
      <c r="D494" s="205" t="s">
        <v>156</v>
      </c>
      <c r="E494" s="206" t="s">
        <v>1</v>
      </c>
      <c r="F494" s="207" t="s">
        <v>886</v>
      </c>
      <c r="G494" s="204"/>
      <c r="H494" s="208">
        <v>372</v>
      </c>
      <c r="I494" s="209"/>
      <c r="J494" s="204"/>
      <c r="K494" s="204"/>
      <c r="L494" s="210"/>
      <c r="M494" s="211"/>
      <c r="N494" s="212"/>
      <c r="O494" s="212"/>
      <c r="P494" s="212"/>
      <c r="Q494" s="212"/>
      <c r="R494" s="212"/>
      <c r="S494" s="212"/>
      <c r="T494" s="213"/>
      <c r="AT494" s="214" t="s">
        <v>156</v>
      </c>
      <c r="AU494" s="214" t="s">
        <v>154</v>
      </c>
      <c r="AV494" s="12" t="s">
        <v>154</v>
      </c>
      <c r="AW494" s="12" t="s">
        <v>31</v>
      </c>
      <c r="AX494" s="12" t="s">
        <v>75</v>
      </c>
      <c r="AY494" s="214" t="s">
        <v>145</v>
      </c>
    </row>
    <row r="495" spans="2:65" s="13" customFormat="1">
      <c r="B495" s="215"/>
      <c r="C495" s="216"/>
      <c r="D495" s="205" t="s">
        <v>156</v>
      </c>
      <c r="E495" s="217" t="s">
        <v>1</v>
      </c>
      <c r="F495" s="218" t="s">
        <v>197</v>
      </c>
      <c r="G495" s="216"/>
      <c r="H495" s="219">
        <v>658</v>
      </c>
      <c r="I495" s="220"/>
      <c r="J495" s="216"/>
      <c r="K495" s="216"/>
      <c r="L495" s="221"/>
      <c r="M495" s="222"/>
      <c r="N495" s="223"/>
      <c r="O495" s="223"/>
      <c r="P495" s="223"/>
      <c r="Q495" s="223"/>
      <c r="R495" s="223"/>
      <c r="S495" s="223"/>
      <c r="T495" s="224"/>
      <c r="AT495" s="225" t="s">
        <v>156</v>
      </c>
      <c r="AU495" s="225" t="s">
        <v>154</v>
      </c>
      <c r="AV495" s="13" t="s">
        <v>153</v>
      </c>
      <c r="AW495" s="13" t="s">
        <v>31</v>
      </c>
      <c r="AX495" s="13" t="s">
        <v>83</v>
      </c>
      <c r="AY495" s="225" t="s">
        <v>145</v>
      </c>
    </row>
    <row r="496" spans="2:65" s="1" customFormat="1" ht="24" customHeight="1">
      <c r="B496" s="32"/>
      <c r="C496" s="190" t="s">
        <v>887</v>
      </c>
      <c r="D496" s="190" t="s">
        <v>148</v>
      </c>
      <c r="E496" s="191" t="s">
        <v>888</v>
      </c>
      <c r="F496" s="192" t="s">
        <v>889</v>
      </c>
      <c r="G496" s="193" t="s">
        <v>193</v>
      </c>
      <c r="H496" s="194">
        <v>3</v>
      </c>
      <c r="I496" s="195"/>
      <c r="J496" s="196">
        <f>ROUND(I496*H496,2)</f>
        <v>0</v>
      </c>
      <c r="K496" s="192" t="s">
        <v>152</v>
      </c>
      <c r="L496" s="36"/>
      <c r="M496" s="197" t="s">
        <v>1</v>
      </c>
      <c r="N496" s="198" t="s">
        <v>41</v>
      </c>
      <c r="O496" s="64"/>
      <c r="P496" s="199">
        <f>O496*H496</f>
        <v>0</v>
      </c>
      <c r="Q496" s="199">
        <v>1.0000000000000001E-5</v>
      </c>
      <c r="R496" s="199">
        <f>Q496*H496</f>
        <v>3.0000000000000004E-5</v>
      </c>
      <c r="S496" s="199">
        <v>0</v>
      </c>
      <c r="T496" s="200">
        <f>S496*H496</f>
        <v>0</v>
      </c>
      <c r="AR496" s="201" t="s">
        <v>153</v>
      </c>
      <c r="AT496" s="201" t="s">
        <v>148</v>
      </c>
      <c r="AU496" s="201" t="s">
        <v>154</v>
      </c>
      <c r="AY496" s="15" t="s">
        <v>145</v>
      </c>
      <c r="BE496" s="202">
        <f>IF(N496="základná",J496,0)</f>
        <v>0</v>
      </c>
      <c r="BF496" s="202">
        <f>IF(N496="znížená",J496,0)</f>
        <v>0</v>
      </c>
      <c r="BG496" s="202">
        <f>IF(N496="zákl. prenesená",J496,0)</f>
        <v>0</v>
      </c>
      <c r="BH496" s="202">
        <f>IF(N496="zníž. prenesená",J496,0)</f>
        <v>0</v>
      </c>
      <c r="BI496" s="202">
        <f>IF(N496="nulová",J496,0)</f>
        <v>0</v>
      </c>
      <c r="BJ496" s="15" t="s">
        <v>154</v>
      </c>
      <c r="BK496" s="202">
        <f>ROUND(I496*H496,2)</f>
        <v>0</v>
      </c>
      <c r="BL496" s="15" t="s">
        <v>153</v>
      </c>
      <c r="BM496" s="201" t="s">
        <v>890</v>
      </c>
    </row>
    <row r="497" spans="2:65" s="12" customFormat="1">
      <c r="B497" s="203"/>
      <c r="C497" s="204"/>
      <c r="D497" s="205" t="s">
        <v>156</v>
      </c>
      <c r="E497" s="206" t="s">
        <v>1</v>
      </c>
      <c r="F497" s="207" t="s">
        <v>891</v>
      </c>
      <c r="G497" s="204"/>
      <c r="H497" s="208">
        <v>3</v>
      </c>
      <c r="I497" s="209"/>
      <c r="J497" s="204"/>
      <c r="K497" s="204"/>
      <c r="L497" s="210"/>
      <c r="M497" s="211"/>
      <c r="N497" s="212"/>
      <c r="O497" s="212"/>
      <c r="P497" s="212"/>
      <c r="Q497" s="212"/>
      <c r="R497" s="212"/>
      <c r="S497" s="212"/>
      <c r="T497" s="213"/>
      <c r="AT497" s="214" t="s">
        <v>156</v>
      </c>
      <c r="AU497" s="214" t="s">
        <v>154</v>
      </c>
      <c r="AV497" s="12" t="s">
        <v>154</v>
      </c>
      <c r="AW497" s="12" t="s">
        <v>31</v>
      </c>
      <c r="AX497" s="12" t="s">
        <v>83</v>
      </c>
      <c r="AY497" s="214" t="s">
        <v>145</v>
      </c>
    </row>
    <row r="498" spans="2:65" s="11" customFormat="1" ht="22.9" customHeight="1">
      <c r="B498" s="174"/>
      <c r="C498" s="175"/>
      <c r="D498" s="176" t="s">
        <v>74</v>
      </c>
      <c r="E498" s="188" t="s">
        <v>892</v>
      </c>
      <c r="F498" s="188" t="s">
        <v>893</v>
      </c>
      <c r="G498" s="175"/>
      <c r="H498" s="175"/>
      <c r="I498" s="178"/>
      <c r="J498" s="189">
        <f>BK498</f>
        <v>0</v>
      </c>
      <c r="K498" s="175"/>
      <c r="L498" s="180"/>
      <c r="M498" s="181"/>
      <c r="N498" s="182"/>
      <c r="O498" s="182"/>
      <c r="P498" s="183">
        <f>SUM(P499:P510)</f>
        <v>0</v>
      </c>
      <c r="Q498" s="182"/>
      <c r="R498" s="183">
        <f>SUM(R499:R510)</f>
        <v>2.2911599999999996</v>
      </c>
      <c r="S498" s="182"/>
      <c r="T498" s="184">
        <f>SUM(T499:T510)</f>
        <v>0</v>
      </c>
      <c r="AR498" s="185" t="s">
        <v>83</v>
      </c>
      <c r="AT498" s="186" t="s">
        <v>74</v>
      </c>
      <c r="AU498" s="186" t="s">
        <v>83</v>
      </c>
      <c r="AY498" s="185" t="s">
        <v>145</v>
      </c>
      <c r="BK498" s="187">
        <f>SUM(BK499:BK510)</f>
        <v>0</v>
      </c>
    </row>
    <row r="499" spans="2:65" s="1" customFormat="1" ht="24" customHeight="1">
      <c r="B499" s="32"/>
      <c r="C499" s="190" t="s">
        <v>894</v>
      </c>
      <c r="D499" s="190" t="s">
        <v>148</v>
      </c>
      <c r="E499" s="191" t="s">
        <v>895</v>
      </c>
      <c r="F499" s="192" t="s">
        <v>896</v>
      </c>
      <c r="G499" s="193" t="s">
        <v>321</v>
      </c>
      <c r="H499" s="194">
        <v>10</v>
      </c>
      <c r="I499" s="195"/>
      <c r="J499" s="196">
        <f>ROUND(I499*H499,2)</f>
        <v>0</v>
      </c>
      <c r="K499" s="192" t="s">
        <v>152</v>
      </c>
      <c r="L499" s="36"/>
      <c r="M499" s="197" t="s">
        <v>1</v>
      </c>
      <c r="N499" s="198" t="s">
        <v>41</v>
      </c>
      <c r="O499" s="64"/>
      <c r="P499" s="199">
        <f>O499*H499</f>
        <v>0</v>
      </c>
      <c r="Q499" s="199">
        <v>0.22133</v>
      </c>
      <c r="R499" s="199">
        <f>Q499*H499</f>
        <v>2.2132999999999998</v>
      </c>
      <c r="S499" s="199">
        <v>0</v>
      </c>
      <c r="T499" s="200">
        <f>S499*H499</f>
        <v>0</v>
      </c>
      <c r="AR499" s="201" t="s">
        <v>153</v>
      </c>
      <c r="AT499" s="201" t="s">
        <v>148</v>
      </c>
      <c r="AU499" s="201" t="s">
        <v>154</v>
      </c>
      <c r="AY499" s="15" t="s">
        <v>145</v>
      </c>
      <c r="BE499" s="202">
        <f>IF(N499="základná",J499,0)</f>
        <v>0</v>
      </c>
      <c r="BF499" s="202">
        <f>IF(N499="znížená",J499,0)</f>
        <v>0</v>
      </c>
      <c r="BG499" s="202">
        <f>IF(N499="zákl. prenesená",J499,0)</f>
        <v>0</v>
      </c>
      <c r="BH499" s="202">
        <f>IF(N499="zníž. prenesená",J499,0)</f>
        <v>0</v>
      </c>
      <c r="BI499" s="202">
        <f>IF(N499="nulová",J499,0)</f>
        <v>0</v>
      </c>
      <c r="BJ499" s="15" t="s">
        <v>154</v>
      </c>
      <c r="BK499" s="202">
        <f>ROUND(I499*H499,2)</f>
        <v>0</v>
      </c>
      <c r="BL499" s="15" t="s">
        <v>153</v>
      </c>
      <c r="BM499" s="201" t="s">
        <v>897</v>
      </c>
    </row>
    <row r="500" spans="2:65" s="12" customFormat="1">
      <c r="B500" s="203"/>
      <c r="C500" s="204"/>
      <c r="D500" s="205" t="s">
        <v>156</v>
      </c>
      <c r="E500" s="206" t="s">
        <v>1</v>
      </c>
      <c r="F500" s="207" t="s">
        <v>898</v>
      </c>
      <c r="G500" s="204"/>
      <c r="H500" s="208">
        <v>3</v>
      </c>
      <c r="I500" s="209"/>
      <c r="J500" s="204"/>
      <c r="K500" s="204"/>
      <c r="L500" s="210"/>
      <c r="M500" s="211"/>
      <c r="N500" s="212"/>
      <c r="O500" s="212"/>
      <c r="P500" s="212"/>
      <c r="Q500" s="212"/>
      <c r="R500" s="212"/>
      <c r="S500" s="212"/>
      <c r="T500" s="213"/>
      <c r="AT500" s="214" t="s">
        <v>156</v>
      </c>
      <c r="AU500" s="214" t="s">
        <v>154</v>
      </c>
      <c r="AV500" s="12" t="s">
        <v>154</v>
      </c>
      <c r="AW500" s="12" t="s">
        <v>31</v>
      </c>
      <c r="AX500" s="12" t="s">
        <v>75</v>
      </c>
      <c r="AY500" s="214" t="s">
        <v>145</v>
      </c>
    </row>
    <row r="501" spans="2:65" s="12" customFormat="1">
      <c r="B501" s="203"/>
      <c r="C501" s="204"/>
      <c r="D501" s="205" t="s">
        <v>156</v>
      </c>
      <c r="E501" s="206" t="s">
        <v>1</v>
      </c>
      <c r="F501" s="207" t="s">
        <v>899</v>
      </c>
      <c r="G501" s="204"/>
      <c r="H501" s="208">
        <v>7</v>
      </c>
      <c r="I501" s="209"/>
      <c r="J501" s="204"/>
      <c r="K501" s="204"/>
      <c r="L501" s="210"/>
      <c r="M501" s="211"/>
      <c r="N501" s="212"/>
      <c r="O501" s="212"/>
      <c r="P501" s="212"/>
      <c r="Q501" s="212"/>
      <c r="R501" s="212"/>
      <c r="S501" s="212"/>
      <c r="T501" s="213"/>
      <c r="AT501" s="214" t="s">
        <v>156</v>
      </c>
      <c r="AU501" s="214" t="s">
        <v>154</v>
      </c>
      <c r="AV501" s="12" t="s">
        <v>154</v>
      </c>
      <c r="AW501" s="12" t="s">
        <v>31</v>
      </c>
      <c r="AX501" s="12" t="s">
        <v>75</v>
      </c>
      <c r="AY501" s="214" t="s">
        <v>145</v>
      </c>
    </row>
    <row r="502" spans="2:65" s="13" customFormat="1">
      <c r="B502" s="215"/>
      <c r="C502" s="216"/>
      <c r="D502" s="205" t="s">
        <v>156</v>
      </c>
      <c r="E502" s="217" t="s">
        <v>1</v>
      </c>
      <c r="F502" s="218" t="s">
        <v>197</v>
      </c>
      <c r="G502" s="216"/>
      <c r="H502" s="219">
        <v>10</v>
      </c>
      <c r="I502" s="220"/>
      <c r="J502" s="216"/>
      <c r="K502" s="216"/>
      <c r="L502" s="221"/>
      <c r="M502" s="222"/>
      <c r="N502" s="223"/>
      <c r="O502" s="223"/>
      <c r="P502" s="223"/>
      <c r="Q502" s="223"/>
      <c r="R502" s="223"/>
      <c r="S502" s="223"/>
      <c r="T502" s="224"/>
      <c r="AT502" s="225" t="s">
        <v>156</v>
      </c>
      <c r="AU502" s="225" t="s">
        <v>154</v>
      </c>
      <c r="AV502" s="13" t="s">
        <v>153</v>
      </c>
      <c r="AW502" s="13" t="s">
        <v>31</v>
      </c>
      <c r="AX502" s="13" t="s">
        <v>83</v>
      </c>
      <c r="AY502" s="225" t="s">
        <v>145</v>
      </c>
    </row>
    <row r="503" spans="2:65" s="1" customFormat="1" ht="36" customHeight="1">
      <c r="B503" s="32"/>
      <c r="C503" s="226" t="s">
        <v>900</v>
      </c>
      <c r="D503" s="226" t="s">
        <v>266</v>
      </c>
      <c r="E503" s="227" t="s">
        <v>901</v>
      </c>
      <c r="F503" s="228" t="s">
        <v>902</v>
      </c>
      <c r="G503" s="229" t="s">
        <v>321</v>
      </c>
      <c r="H503" s="230">
        <v>2</v>
      </c>
      <c r="I503" s="231"/>
      <c r="J503" s="232">
        <f t="shared" ref="J503:J510" si="20">ROUND(I503*H503,2)</f>
        <v>0</v>
      </c>
      <c r="K503" s="228" t="s">
        <v>152</v>
      </c>
      <c r="L503" s="233"/>
      <c r="M503" s="234" t="s">
        <v>1</v>
      </c>
      <c r="N503" s="235" t="s">
        <v>41</v>
      </c>
      <c r="O503" s="64"/>
      <c r="P503" s="199">
        <f t="shared" ref="P503:P510" si="21">O503*H503</f>
        <v>0</v>
      </c>
      <c r="Q503" s="199">
        <v>1.1999999999999999E-3</v>
      </c>
      <c r="R503" s="199">
        <f t="shared" ref="R503:R510" si="22">Q503*H503</f>
        <v>2.3999999999999998E-3</v>
      </c>
      <c r="S503" s="199">
        <v>0</v>
      </c>
      <c r="T503" s="200">
        <f t="shared" ref="T503:T510" si="23">S503*H503</f>
        <v>0</v>
      </c>
      <c r="AR503" s="201" t="s">
        <v>182</v>
      </c>
      <c r="AT503" s="201" t="s">
        <v>266</v>
      </c>
      <c r="AU503" s="201" t="s">
        <v>154</v>
      </c>
      <c r="AY503" s="15" t="s">
        <v>145</v>
      </c>
      <c r="BE503" s="202">
        <f t="shared" ref="BE503:BE510" si="24">IF(N503="základná",J503,0)</f>
        <v>0</v>
      </c>
      <c r="BF503" s="202">
        <f t="shared" ref="BF503:BF510" si="25">IF(N503="znížená",J503,0)</f>
        <v>0</v>
      </c>
      <c r="BG503" s="202">
        <f t="shared" ref="BG503:BG510" si="26">IF(N503="zákl. prenesená",J503,0)</f>
        <v>0</v>
      </c>
      <c r="BH503" s="202">
        <f t="shared" ref="BH503:BH510" si="27">IF(N503="zníž. prenesená",J503,0)</f>
        <v>0</v>
      </c>
      <c r="BI503" s="202">
        <f t="shared" ref="BI503:BI510" si="28">IF(N503="nulová",J503,0)</f>
        <v>0</v>
      </c>
      <c r="BJ503" s="15" t="s">
        <v>154</v>
      </c>
      <c r="BK503" s="202">
        <f t="shared" ref="BK503:BK510" si="29">ROUND(I503*H503,2)</f>
        <v>0</v>
      </c>
      <c r="BL503" s="15" t="s">
        <v>153</v>
      </c>
      <c r="BM503" s="201" t="s">
        <v>903</v>
      </c>
    </row>
    <row r="504" spans="2:65" s="1" customFormat="1" ht="24" customHeight="1">
      <c r="B504" s="32"/>
      <c r="C504" s="226" t="s">
        <v>904</v>
      </c>
      <c r="D504" s="226" t="s">
        <v>266</v>
      </c>
      <c r="E504" s="227" t="s">
        <v>905</v>
      </c>
      <c r="F504" s="228" t="s">
        <v>906</v>
      </c>
      <c r="G504" s="229" t="s">
        <v>321</v>
      </c>
      <c r="H504" s="230">
        <v>1</v>
      </c>
      <c r="I504" s="231"/>
      <c r="J504" s="232">
        <f t="shared" si="20"/>
        <v>0</v>
      </c>
      <c r="K504" s="228" t="s">
        <v>152</v>
      </c>
      <c r="L504" s="233"/>
      <c r="M504" s="234" t="s">
        <v>1</v>
      </c>
      <c r="N504" s="235" t="s">
        <v>41</v>
      </c>
      <c r="O504" s="64"/>
      <c r="P504" s="199">
        <f t="shared" si="21"/>
        <v>0</v>
      </c>
      <c r="Q504" s="199">
        <v>9.3000000000000005E-4</v>
      </c>
      <c r="R504" s="199">
        <f t="shared" si="22"/>
        <v>9.3000000000000005E-4</v>
      </c>
      <c r="S504" s="199">
        <v>0</v>
      </c>
      <c r="T504" s="200">
        <f t="shared" si="23"/>
        <v>0</v>
      </c>
      <c r="AR504" s="201" t="s">
        <v>182</v>
      </c>
      <c r="AT504" s="201" t="s">
        <v>266</v>
      </c>
      <c r="AU504" s="201" t="s">
        <v>154</v>
      </c>
      <c r="AY504" s="15" t="s">
        <v>145</v>
      </c>
      <c r="BE504" s="202">
        <f t="shared" si="24"/>
        <v>0</v>
      </c>
      <c r="BF504" s="202">
        <f t="shared" si="25"/>
        <v>0</v>
      </c>
      <c r="BG504" s="202">
        <f t="shared" si="26"/>
        <v>0</v>
      </c>
      <c r="BH504" s="202">
        <f t="shared" si="27"/>
        <v>0</v>
      </c>
      <c r="BI504" s="202">
        <f t="shared" si="28"/>
        <v>0</v>
      </c>
      <c r="BJ504" s="15" t="s">
        <v>154</v>
      </c>
      <c r="BK504" s="202">
        <f t="shared" si="29"/>
        <v>0</v>
      </c>
      <c r="BL504" s="15" t="s">
        <v>153</v>
      </c>
      <c r="BM504" s="201" t="s">
        <v>907</v>
      </c>
    </row>
    <row r="505" spans="2:65" s="1" customFormat="1" ht="24" customHeight="1">
      <c r="B505" s="32"/>
      <c r="C505" s="226" t="s">
        <v>908</v>
      </c>
      <c r="D505" s="226" t="s">
        <v>266</v>
      </c>
      <c r="E505" s="227" t="s">
        <v>909</v>
      </c>
      <c r="F505" s="228" t="s">
        <v>910</v>
      </c>
      <c r="G505" s="229" t="s">
        <v>321</v>
      </c>
      <c r="H505" s="230">
        <v>1</v>
      </c>
      <c r="I505" s="231"/>
      <c r="J505" s="232">
        <f t="shared" si="20"/>
        <v>0</v>
      </c>
      <c r="K505" s="228" t="s">
        <v>152</v>
      </c>
      <c r="L505" s="233"/>
      <c r="M505" s="234" t="s">
        <v>1</v>
      </c>
      <c r="N505" s="235" t="s">
        <v>41</v>
      </c>
      <c r="O505" s="64"/>
      <c r="P505" s="199">
        <f t="shared" si="21"/>
        <v>0</v>
      </c>
      <c r="Q505" s="199">
        <v>9.3000000000000005E-4</v>
      </c>
      <c r="R505" s="199">
        <f t="shared" si="22"/>
        <v>9.3000000000000005E-4</v>
      </c>
      <c r="S505" s="199">
        <v>0</v>
      </c>
      <c r="T505" s="200">
        <f t="shared" si="23"/>
        <v>0</v>
      </c>
      <c r="AR505" s="201" t="s">
        <v>182</v>
      </c>
      <c r="AT505" s="201" t="s">
        <v>266</v>
      </c>
      <c r="AU505" s="201" t="s">
        <v>154</v>
      </c>
      <c r="AY505" s="15" t="s">
        <v>145</v>
      </c>
      <c r="BE505" s="202">
        <f t="shared" si="24"/>
        <v>0</v>
      </c>
      <c r="BF505" s="202">
        <f t="shared" si="25"/>
        <v>0</v>
      </c>
      <c r="BG505" s="202">
        <f t="shared" si="26"/>
        <v>0</v>
      </c>
      <c r="BH505" s="202">
        <f t="shared" si="27"/>
        <v>0</v>
      </c>
      <c r="BI505" s="202">
        <f t="shared" si="28"/>
        <v>0</v>
      </c>
      <c r="BJ505" s="15" t="s">
        <v>154</v>
      </c>
      <c r="BK505" s="202">
        <f t="shared" si="29"/>
        <v>0</v>
      </c>
      <c r="BL505" s="15" t="s">
        <v>153</v>
      </c>
      <c r="BM505" s="201" t="s">
        <v>911</v>
      </c>
    </row>
    <row r="506" spans="2:65" s="1" customFormat="1" ht="36" customHeight="1">
      <c r="B506" s="32"/>
      <c r="C506" s="226" t="s">
        <v>912</v>
      </c>
      <c r="D506" s="226" t="s">
        <v>266</v>
      </c>
      <c r="E506" s="227" t="s">
        <v>913</v>
      </c>
      <c r="F506" s="228" t="s">
        <v>914</v>
      </c>
      <c r="G506" s="229" t="s">
        <v>321</v>
      </c>
      <c r="H506" s="230">
        <v>1</v>
      </c>
      <c r="I506" s="231"/>
      <c r="J506" s="232">
        <f t="shared" si="20"/>
        <v>0</v>
      </c>
      <c r="K506" s="228" t="s">
        <v>152</v>
      </c>
      <c r="L506" s="233"/>
      <c r="M506" s="234" t="s">
        <v>1</v>
      </c>
      <c r="N506" s="235" t="s">
        <v>41</v>
      </c>
      <c r="O506" s="64"/>
      <c r="P506" s="199">
        <f t="shared" si="21"/>
        <v>0</v>
      </c>
      <c r="Q506" s="199">
        <v>2.5999999999999999E-3</v>
      </c>
      <c r="R506" s="199">
        <f t="shared" si="22"/>
        <v>2.5999999999999999E-3</v>
      </c>
      <c r="S506" s="199">
        <v>0</v>
      </c>
      <c r="T506" s="200">
        <f t="shared" si="23"/>
        <v>0</v>
      </c>
      <c r="AR506" s="201" t="s">
        <v>182</v>
      </c>
      <c r="AT506" s="201" t="s">
        <v>266</v>
      </c>
      <c r="AU506" s="201" t="s">
        <v>154</v>
      </c>
      <c r="AY506" s="15" t="s">
        <v>145</v>
      </c>
      <c r="BE506" s="202">
        <f t="shared" si="24"/>
        <v>0</v>
      </c>
      <c r="BF506" s="202">
        <f t="shared" si="25"/>
        <v>0</v>
      </c>
      <c r="BG506" s="202">
        <f t="shared" si="26"/>
        <v>0</v>
      </c>
      <c r="BH506" s="202">
        <f t="shared" si="27"/>
        <v>0</v>
      </c>
      <c r="BI506" s="202">
        <f t="shared" si="28"/>
        <v>0</v>
      </c>
      <c r="BJ506" s="15" t="s">
        <v>154</v>
      </c>
      <c r="BK506" s="202">
        <f t="shared" si="29"/>
        <v>0</v>
      </c>
      <c r="BL506" s="15" t="s">
        <v>153</v>
      </c>
      <c r="BM506" s="201" t="s">
        <v>915</v>
      </c>
    </row>
    <row r="507" spans="2:65" s="1" customFormat="1" ht="24" customHeight="1">
      <c r="B507" s="32"/>
      <c r="C507" s="226" t="s">
        <v>916</v>
      </c>
      <c r="D507" s="226" t="s">
        <v>266</v>
      </c>
      <c r="E507" s="227" t="s">
        <v>917</v>
      </c>
      <c r="F507" s="228" t="s">
        <v>918</v>
      </c>
      <c r="G507" s="229" t="s">
        <v>321</v>
      </c>
      <c r="H507" s="230">
        <v>1</v>
      </c>
      <c r="I507" s="231"/>
      <c r="J507" s="232">
        <f t="shared" si="20"/>
        <v>0</v>
      </c>
      <c r="K507" s="228" t="s">
        <v>152</v>
      </c>
      <c r="L507" s="233"/>
      <c r="M507" s="234" t="s">
        <v>1</v>
      </c>
      <c r="N507" s="235" t="s">
        <v>41</v>
      </c>
      <c r="O507" s="64"/>
      <c r="P507" s="199">
        <f t="shared" si="21"/>
        <v>0</v>
      </c>
      <c r="Q507" s="199">
        <v>2.5999999999999999E-3</v>
      </c>
      <c r="R507" s="199">
        <f t="shared" si="22"/>
        <v>2.5999999999999999E-3</v>
      </c>
      <c r="S507" s="199">
        <v>0</v>
      </c>
      <c r="T507" s="200">
        <f t="shared" si="23"/>
        <v>0</v>
      </c>
      <c r="AR507" s="201" t="s">
        <v>182</v>
      </c>
      <c r="AT507" s="201" t="s">
        <v>266</v>
      </c>
      <c r="AU507" s="201" t="s">
        <v>154</v>
      </c>
      <c r="AY507" s="15" t="s">
        <v>145</v>
      </c>
      <c r="BE507" s="202">
        <f t="shared" si="24"/>
        <v>0</v>
      </c>
      <c r="BF507" s="202">
        <f t="shared" si="25"/>
        <v>0</v>
      </c>
      <c r="BG507" s="202">
        <f t="shared" si="26"/>
        <v>0</v>
      </c>
      <c r="BH507" s="202">
        <f t="shared" si="27"/>
        <v>0</v>
      </c>
      <c r="BI507" s="202">
        <f t="shared" si="28"/>
        <v>0</v>
      </c>
      <c r="BJ507" s="15" t="s">
        <v>154</v>
      </c>
      <c r="BK507" s="202">
        <f t="shared" si="29"/>
        <v>0</v>
      </c>
      <c r="BL507" s="15" t="s">
        <v>153</v>
      </c>
      <c r="BM507" s="201" t="s">
        <v>919</v>
      </c>
    </row>
    <row r="508" spans="2:65" s="1" customFormat="1" ht="36" customHeight="1">
      <c r="B508" s="32"/>
      <c r="C508" s="226" t="s">
        <v>920</v>
      </c>
      <c r="D508" s="226" t="s">
        <v>266</v>
      </c>
      <c r="E508" s="227" t="s">
        <v>921</v>
      </c>
      <c r="F508" s="228" t="s">
        <v>922</v>
      </c>
      <c r="G508" s="229" t="s">
        <v>321</v>
      </c>
      <c r="H508" s="230">
        <v>1</v>
      </c>
      <c r="I508" s="231"/>
      <c r="J508" s="232">
        <f t="shared" si="20"/>
        <v>0</v>
      </c>
      <c r="K508" s="228" t="s">
        <v>152</v>
      </c>
      <c r="L508" s="233"/>
      <c r="M508" s="234" t="s">
        <v>1</v>
      </c>
      <c r="N508" s="235" t="s">
        <v>41</v>
      </c>
      <c r="O508" s="64"/>
      <c r="P508" s="199">
        <f t="shared" si="21"/>
        <v>0</v>
      </c>
      <c r="Q508" s="199">
        <v>3.0999999999999999E-3</v>
      </c>
      <c r="R508" s="199">
        <f t="shared" si="22"/>
        <v>3.0999999999999999E-3</v>
      </c>
      <c r="S508" s="199">
        <v>0</v>
      </c>
      <c r="T508" s="200">
        <f t="shared" si="23"/>
        <v>0</v>
      </c>
      <c r="AR508" s="201" t="s">
        <v>182</v>
      </c>
      <c r="AT508" s="201" t="s">
        <v>266</v>
      </c>
      <c r="AU508" s="201" t="s">
        <v>154</v>
      </c>
      <c r="AY508" s="15" t="s">
        <v>145</v>
      </c>
      <c r="BE508" s="202">
        <f t="shared" si="24"/>
        <v>0</v>
      </c>
      <c r="BF508" s="202">
        <f t="shared" si="25"/>
        <v>0</v>
      </c>
      <c r="BG508" s="202">
        <f t="shared" si="26"/>
        <v>0</v>
      </c>
      <c r="BH508" s="202">
        <f t="shared" si="27"/>
        <v>0</v>
      </c>
      <c r="BI508" s="202">
        <f t="shared" si="28"/>
        <v>0</v>
      </c>
      <c r="BJ508" s="15" t="s">
        <v>154</v>
      </c>
      <c r="BK508" s="202">
        <f t="shared" si="29"/>
        <v>0</v>
      </c>
      <c r="BL508" s="15" t="s">
        <v>153</v>
      </c>
      <c r="BM508" s="201" t="s">
        <v>923</v>
      </c>
    </row>
    <row r="509" spans="2:65" s="1" customFormat="1" ht="36" customHeight="1">
      <c r="B509" s="32"/>
      <c r="C509" s="226" t="s">
        <v>924</v>
      </c>
      <c r="D509" s="226" t="s">
        <v>266</v>
      </c>
      <c r="E509" s="227" t="s">
        <v>925</v>
      </c>
      <c r="F509" s="228" t="s">
        <v>926</v>
      </c>
      <c r="G509" s="229" t="s">
        <v>321</v>
      </c>
      <c r="H509" s="230">
        <v>3</v>
      </c>
      <c r="I509" s="231"/>
      <c r="J509" s="232">
        <f t="shared" si="20"/>
        <v>0</v>
      </c>
      <c r="K509" s="228" t="s">
        <v>152</v>
      </c>
      <c r="L509" s="233"/>
      <c r="M509" s="234" t="s">
        <v>1</v>
      </c>
      <c r="N509" s="235" t="s">
        <v>41</v>
      </c>
      <c r="O509" s="64"/>
      <c r="P509" s="199">
        <f t="shared" si="21"/>
        <v>0</v>
      </c>
      <c r="Q509" s="199">
        <v>1.7100000000000001E-2</v>
      </c>
      <c r="R509" s="199">
        <f t="shared" si="22"/>
        <v>5.1299999999999998E-2</v>
      </c>
      <c r="S509" s="199">
        <v>0</v>
      </c>
      <c r="T509" s="200">
        <f t="shared" si="23"/>
        <v>0</v>
      </c>
      <c r="AR509" s="201" t="s">
        <v>182</v>
      </c>
      <c r="AT509" s="201" t="s">
        <v>266</v>
      </c>
      <c r="AU509" s="201" t="s">
        <v>154</v>
      </c>
      <c r="AY509" s="15" t="s">
        <v>145</v>
      </c>
      <c r="BE509" s="202">
        <f t="shared" si="24"/>
        <v>0</v>
      </c>
      <c r="BF509" s="202">
        <f t="shared" si="25"/>
        <v>0</v>
      </c>
      <c r="BG509" s="202">
        <f t="shared" si="26"/>
        <v>0</v>
      </c>
      <c r="BH509" s="202">
        <f t="shared" si="27"/>
        <v>0</v>
      </c>
      <c r="BI509" s="202">
        <f t="shared" si="28"/>
        <v>0</v>
      </c>
      <c r="BJ509" s="15" t="s">
        <v>154</v>
      </c>
      <c r="BK509" s="202">
        <f t="shared" si="29"/>
        <v>0</v>
      </c>
      <c r="BL509" s="15" t="s">
        <v>153</v>
      </c>
      <c r="BM509" s="201" t="s">
        <v>927</v>
      </c>
    </row>
    <row r="510" spans="2:65" s="1" customFormat="1" ht="16.5" customHeight="1">
      <c r="B510" s="32"/>
      <c r="C510" s="226" t="s">
        <v>928</v>
      </c>
      <c r="D510" s="226" t="s">
        <v>266</v>
      </c>
      <c r="E510" s="227" t="s">
        <v>929</v>
      </c>
      <c r="F510" s="228" t="s">
        <v>930</v>
      </c>
      <c r="G510" s="229" t="s">
        <v>321</v>
      </c>
      <c r="H510" s="230">
        <v>10</v>
      </c>
      <c r="I510" s="231"/>
      <c r="J510" s="232">
        <f t="shared" si="20"/>
        <v>0</v>
      </c>
      <c r="K510" s="228" t="s">
        <v>1</v>
      </c>
      <c r="L510" s="233"/>
      <c r="M510" s="234" t="s">
        <v>1</v>
      </c>
      <c r="N510" s="235" t="s">
        <v>41</v>
      </c>
      <c r="O510" s="64"/>
      <c r="P510" s="199">
        <f t="shared" si="21"/>
        <v>0</v>
      </c>
      <c r="Q510" s="199">
        <v>1.4E-3</v>
      </c>
      <c r="R510" s="199">
        <f t="shared" si="22"/>
        <v>1.4E-2</v>
      </c>
      <c r="S510" s="199">
        <v>0</v>
      </c>
      <c r="T510" s="200">
        <f t="shared" si="23"/>
        <v>0</v>
      </c>
      <c r="AR510" s="201" t="s">
        <v>182</v>
      </c>
      <c r="AT510" s="201" t="s">
        <v>266</v>
      </c>
      <c r="AU510" s="201" t="s">
        <v>154</v>
      </c>
      <c r="AY510" s="15" t="s">
        <v>145</v>
      </c>
      <c r="BE510" s="202">
        <f t="shared" si="24"/>
        <v>0</v>
      </c>
      <c r="BF510" s="202">
        <f t="shared" si="25"/>
        <v>0</v>
      </c>
      <c r="BG510" s="202">
        <f t="shared" si="26"/>
        <v>0</v>
      </c>
      <c r="BH510" s="202">
        <f t="shared" si="27"/>
        <v>0</v>
      </c>
      <c r="BI510" s="202">
        <f t="shared" si="28"/>
        <v>0</v>
      </c>
      <c r="BJ510" s="15" t="s">
        <v>154</v>
      </c>
      <c r="BK510" s="202">
        <f t="shared" si="29"/>
        <v>0</v>
      </c>
      <c r="BL510" s="15" t="s">
        <v>153</v>
      </c>
      <c r="BM510" s="201" t="s">
        <v>931</v>
      </c>
    </row>
    <row r="511" spans="2:65" s="11" customFormat="1" ht="25.9" customHeight="1">
      <c r="B511" s="174"/>
      <c r="C511" s="175"/>
      <c r="D511" s="176" t="s">
        <v>74</v>
      </c>
      <c r="E511" s="177" t="s">
        <v>932</v>
      </c>
      <c r="F511" s="177" t="s">
        <v>933</v>
      </c>
      <c r="G511" s="175"/>
      <c r="H511" s="175"/>
      <c r="I511" s="178"/>
      <c r="J511" s="179">
        <f>BK511</f>
        <v>0</v>
      </c>
      <c r="K511" s="175"/>
      <c r="L511" s="180"/>
      <c r="M511" s="181"/>
      <c r="N511" s="182"/>
      <c r="O511" s="182"/>
      <c r="P511" s="183">
        <f>P512+P522</f>
        <v>0</v>
      </c>
      <c r="Q511" s="182"/>
      <c r="R511" s="183">
        <f>R512+R522</f>
        <v>23.895020800000001</v>
      </c>
      <c r="S511" s="182"/>
      <c r="T511" s="184">
        <f>T512+T522</f>
        <v>0</v>
      </c>
      <c r="AR511" s="185" t="s">
        <v>154</v>
      </c>
      <c r="AT511" s="186" t="s">
        <v>74</v>
      </c>
      <c r="AU511" s="186" t="s">
        <v>75</v>
      </c>
      <c r="AY511" s="185" t="s">
        <v>145</v>
      </c>
      <c r="BK511" s="187">
        <f>BK512+BK522</f>
        <v>0</v>
      </c>
    </row>
    <row r="512" spans="2:65" s="11" customFormat="1" ht="22.9" customHeight="1">
      <c r="B512" s="174"/>
      <c r="C512" s="175"/>
      <c r="D512" s="176" t="s">
        <v>74</v>
      </c>
      <c r="E512" s="188" t="s">
        <v>934</v>
      </c>
      <c r="F512" s="188" t="s">
        <v>935</v>
      </c>
      <c r="G512" s="175"/>
      <c r="H512" s="175"/>
      <c r="I512" s="178"/>
      <c r="J512" s="189">
        <f>BK512</f>
        <v>0</v>
      </c>
      <c r="K512" s="175"/>
      <c r="L512" s="180"/>
      <c r="M512" s="181"/>
      <c r="N512" s="182"/>
      <c r="O512" s="182"/>
      <c r="P512" s="183">
        <f>SUM(P513:P521)</f>
        <v>0</v>
      </c>
      <c r="Q512" s="182"/>
      <c r="R512" s="183">
        <f>SUM(R513:R521)</f>
        <v>20.432472000000001</v>
      </c>
      <c r="S512" s="182"/>
      <c r="T512" s="184">
        <f>SUM(T513:T521)</f>
        <v>0</v>
      </c>
      <c r="AR512" s="185" t="s">
        <v>154</v>
      </c>
      <c r="AT512" s="186" t="s">
        <v>74</v>
      </c>
      <c r="AU512" s="186" t="s">
        <v>83</v>
      </c>
      <c r="AY512" s="185" t="s">
        <v>145</v>
      </c>
      <c r="BK512" s="187">
        <f>SUM(BK513:BK521)</f>
        <v>0</v>
      </c>
    </row>
    <row r="513" spans="2:65" s="1" customFormat="1" ht="24" customHeight="1">
      <c r="B513" s="32"/>
      <c r="C513" s="190" t="s">
        <v>936</v>
      </c>
      <c r="D513" s="190" t="s">
        <v>148</v>
      </c>
      <c r="E513" s="191" t="s">
        <v>937</v>
      </c>
      <c r="F513" s="192" t="s">
        <v>938</v>
      </c>
      <c r="G513" s="193" t="s">
        <v>193</v>
      </c>
      <c r="H513" s="194">
        <v>58</v>
      </c>
      <c r="I513" s="195"/>
      <c r="J513" s="196">
        <f>ROUND(I513*H513,2)</f>
        <v>0</v>
      </c>
      <c r="K513" s="192" t="s">
        <v>152</v>
      </c>
      <c r="L513" s="36"/>
      <c r="M513" s="197" t="s">
        <v>1</v>
      </c>
      <c r="N513" s="198" t="s">
        <v>41</v>
      </c>
      <c r="O513" s="64"/>
      <c r="P513" s="199">
        <f>O513*H513</f>
        <v>0</v>
      </c>
      <c r="Q513" s="199">
        <v>0</v>
      </c>
      <c r="R513" s="199">
        <f>Q513*H513</f>
        <v>0</v>
      </c>
      <c r="S513" s="199">
        <v>0</v>
      </c>
      <c r="T513" s="200">
        <f>S513*H513</f>
        <v>0</v>
      </c>
      <c r="AR513" s="201" t="s">
        <v>232</v>
      </c>
      <c r="AT513" s="201" t="s">
        <v>148</v>
      </c>
      <c r="AU513" s="201" t="s">
        <v>154</v>
      </c>
      <c r="AY513" s="15" t="s">
        <v>145</v>
      </c>
      <c r="BE513" s="202">
        <f>IF(N513="základná",J513,0)</f>
        <v>0</v>
      </c>
      <c r="BF513" s="202">
        <f>IF(N513="znížená",J513,0)</f>
        <v>0</v>
      </c>
      <c r="BG513" s="202">
        <f>IF(N513="zákl. prenesená",J513,0)</f>
        <v>0</v>
      </c>
      <c r="BH513" s="202">
        <f>IF(N513="zníž. prenesená",J513,0)</f>
        <v>0</v>
      </c>
      <c r="BI513" s="202">
        <f>IF(N513="nulová",J513,0)</f>
        <v>0</v>
      </c>
      <c r="BJ513" s="15" t="s">
        <v>154</v>
      </c>
      <c r="BK513" s="202">
        <f>ROUND(I513*H513,2)</f>
        <v>0</v>
      </c>
      <c r="BL513" s="15" t="s">
        <v>232</v>
      </c>
      <c r="BM513" s="201" t="s">
        <v>939</v>
      </c>
    </row>
    <row r="514" spans="2:65" s="1" customFormat="1" ht="16.5" customHeight="1">
      <c r="B514" s="32"/>
      <c r="C514" s="226" t="s">
        <v>940</v>
      </c>
      <c r="D514" s="226" t="s">
        <v>266</v>
      </c>
      <c r="E514" s="227" t="s">
        <v>941</v>
      </c>
      <c r="F514" s="228" t="s">
        <v>942</v>
      </c>
      <c r="G514" s="229" t="s">
        <v>269</v>
      </c>
      <c r="H514" s="230">
        <v>20.3</v>
      </c>
      <c r="I514" s="231"/>
      <c r="J514" s="232">
        <f>ROUND(I514*H514,2)</f>
        <v>0</v>
      </c>
      <c r="K514" s="228" t="s">
        <v>1</v>
      </c>
      <c r="L514" s="233"/>
      <c r="M514" s="234" t="s">
        <v>1</v>
      </c>
      <c r="N514" s="235" t="s">
        <v>41</v>
      </c>
      <c r="O514" s="64"/>
      <c r="P514" s="199">
        <f>O514*H514</f>
        <v>0</v>
      </c>
      <c r="Q514" s="199">
        <v>1</v>
      </c>
      <c r="R514" s="199">
        <f>Q514*H514</f>
        <v>20.3</v>
      </c>
      <c r="S514" s="199">
        <v>0</v>
      </c>
      <c r="T514" s="200">
        <f>S514*H514</f>
        <v>0</v>
      </c>
      <c r="AR514" s="201" t="s">
        <v>323</v>
      </c>
      <c r="AT514" s="201" t="s">
        <v>266</v>
      </c>
      <c r="AU514" s="201" t="s">
        <v>154</v>
      </c>
      <c r="AY514" s="15" t="s">
        <v>145</v>
      </c>
      <c r="BE514" s="202">
        <f>IF(N514="základná",J514,0)</f>
        <v>0</v>
      </c>
      <c r="BF514" s="202">
        <f>IF(N514="znížená",J514,0)</f>
        <v>0</v>
      </c>
      <c r="BG514" s="202">
        <f>IF(N514="zákl. prenesená",J514,0)</f>
        <v>0</v>
      </c>
      <c r="BH514" s="202">
        <f>IF(N514="zníž. prenesená",J514,0)</f>
        <v>0</v>
      </c>
      <c r="BI514" s="202">
        <f>IF(N514="nulová",J514,0)</f>
        <v>0</v>
      </c>
      <c r="BJ514" s="15" t="s">
        <v>154</v>
      </c>
      <c r="BK514" s="202">
        <f>ROUND(I514*H514,2)</f>
        <v>0</v>
      </c>
      <c r="BL514" s="15" t="s">
        <v>232</v>
      </c>
      <c r="BM514" s="201" t="s">
        <v>943</v>
      </c>
    </row>
    <row r="515" spans="2:65" s="12" customFormat="1">
      <c r="B515" s="203"/>
      <c r="C515" s="204"/>
      <c r="D515" s="205" t="s">
        <v>156</v>
      </c>
      <c r="E515" s="204"/>
      <c r="F515" s="207" t="s">
        <v>944</v>
      </c>
      <c r="G515" s="204"/>
      <c r="H515" s="208">
        <v>20.3</v>
      </c>
      <c r="I515" s="209"/>
      <c r="J515" s="204"/>
      <c r="K515" s="204"/>
      <c r="L515" s="210"/>
      <c r="M515" s="211"/>
      <c r="N515" s="212"/>
      <c r="O515" s="212"/>
      <c r="P515" s="212"/>
      <c r="Q515" s="212"/>
      <c r="R515" s="212"/>
      <c r="S515" s="212"/>
      <c r="T515" s="213"/>
      <c r="AT515" s="214" t="s">
        <v>156</v>
      </c>
      <c r="AU515" s="214" t="s">
        <v>154</v>
      </c>
      <c r="AV515" s="12" t="s">
        <v>154</v>
      </c>
      <c r="AW515" s="12" t="s">
        <v>4</v>
      </c>
      <c r="AX515" s="12" t="s">
        <v>83</v>
      </c>
      <c r="AY515" s="214" t="s">
        <v>145</v>
      </c>
    </row>
    <row r="516" spans="2:65" s="1" customFormat="1" ht="24" customHeight="1">
      <c r="B516" s="32"/>
      <c r="C516" s="190" t="s">
        <v>945</v>
      </c>
      <c r="D516" s="190" t="s">
        <v>148</v>
      </c>
      <c r="E516" s="191" t="s">
        <v>946</v>
      </c>
      <c r="F516" s="192" t="s">
        <v>947</v>
      </c>
      <c r="G516" s="193" t="s">
        <v>193</v>
      </c>
      <c r="H516" s="194">
        <v>116</v>
      </c>
      <c r="I516" s="195"/>
      <c r="J516" s="196">
        <f>ROUND(I516*H516,2)</f>
        <v>0</v>
      </c>
      <c r="K516" s="192" t="s">
        <v>152</v>
      </c>
      <c r="L516" s="36"/>
      <c r="M516" s="197" t="s">
        <v>1</v>
      </c>
      <c r="N516" s="198" t="s">
        <v>41</v>
      </c>
      <c r="O516" s="64"/>
      <c r="P516" s="199">
        <f>O516*H516</f>
        <v>0</v>
      </c>
      <c r="Q516" s="199">
        <v>0</v>
      </c>
      <c r="R516" s="199">
        <f>Q516*H516</f>
        <v>0</v>
      </c>
      <c r="S516" s="199">
        <v>0</v>
      </c>
      <c r="T516" s="200">
        <f>S516*H516</f>
        <v>0</v>
      </c>
      <c r="AR516" s="201" t="s">
        <v>232</v>
      </c>
      <c r="AT516" s="201" t="s">
        <v>148</v>
      </c>
      <c r="AU516" s="201" t="s">
        <v>154</v>
      </c>
      <c r="AY516" s="15" t="s">
        <v>145</v>
      </c>
      <c r="BE516" s="202">
        <f>IF(N516="základná",J516,0)</f>
        <v>0</v>
      </c>
      <c r="BF516" s="202">
        <f>IF(N516="znížená",J516,0)</f>
        <v>0</v>
      </c>
      <c r="BG516" s="202">
        <f>IF(N516="zákl. prenesená",J516,0)</f>
        <v>0</v>
      </c>
      <c r="BH516" s="202">
        <f>IF(N516="zníž. prenesená",J516,0)</f>
        <v>0</v>
      </c>
      <c r="BI516" s="202">
        <f>IF(N516="nulová",J516,0)</f>
        <v>0</v>
      </c>
      <c r="BJ516" s="15" t="s">
        <v>154</v>
      </c>
      <c r="BK516" s="202">
        <f>ROUND(I516*H516,2)</f>
        <v>0</v>
      </c>
      <c r="BL516" s="15" t="s">
        <v>232</v>
      </c>
      <c r="BM516" s="201" t="s">
        <v>948</v>
      </c>
    </row>
    <row r="517" spans="2:65" s="1" customFormat="1" ht="16.5" customHeight="1">
      <c r="B517" s="32"/>
      <c r="C517" s="226" t="s">
        <v>949</v>
      </c>
      <c r="D517" s="226" t="s">
        <v>266</v>
      </c>
      <c r="E517" s="227" t="s">
        <v>950</v>
      </c>
      <c r="F517" s="228" t="s">
        <v>951</v>
      </c>
      <c r="G517" s="229" t="s">
        <v>269</v>
      </c>
      <c r="H517" s="230">
        <v>98.6</v>
      </c>
      <c r="I517" s="231"/>
      <c r="J517" s="232">
        <f>ROUND(I517*H517,2)</f>
        <v>0</v>
      </c>
      <c r="K517" s="228" t="s">
        <v>1</v>
      </c>
      <c r="L517" s="233"/>
      <c r="M517" s="234" t="s">
        <v>1</v>
      </c>
      <c r="N517" s="235" t="s">
        <v>41</v>
      </c>
      <c r="O517" s="64"/>
      <c r="P517" s="199">
        <f>O517*H517</f>
        <v>0</v>
      </c>
      <c r="Q517" s="199">
        <v>1E-3</v>
      </c>
      <c r="R517" s="199">
        <f>Q517*H517</f>
        <v>9.8599999999999993E-2</v>
      </c>
      <c r="S517" s="199">
        <v>0</v>
      </c>
      <c r="T517" s="200">
        <f>S517*H517</f>
        <v>0</v>
      </c>
      <c r="AR517" s="201" t="s">
        <v>323</v>
      </c>
      <c r="AT517" s="201" t="s">
        <v>266</v>
      </c>
      <c r="AU517" s="201" t="s">
        <v>154</v>
      </c>
      <c r="AY517" s="15" t="s">
        <v>145</v>
      </c>
      <c r="BE517" s="202">
        <f>IF(N517="základná",J517,0)</f>
        <v>0</v>
      </c>
      <c r="BF517" s="202">
        <f>IF(N517="znížená",J517,0)</f>
        <v>0</v>
      </c>
      <c r="BG517" s="202">
        <f>IF(N517="zákl. prenesená",J517,0)</f>
        <v>0</v>
      </c>
      <c r="BH517" s="202">
        <f>IF(N517="zníž. prenesená",J517,0)</f>
        <v>0</v>
      </c>
      <c r="BI517" s="202">
        <f>IF(N517="nulová",J517,0)</f>
        <v>0</v>
      </c>
      <c r="BJ517" s="15" t="s">
        <v>154</v>
      </c>
      <c r="BK517" s="202">
        <f>ROUND(I517*H517,2)</f>
        <v>0</v>
      </c>
      <c r="BL517" s="15" t="s">
        <v>232</v>
      </c>
      <c r="BM517" s="201" t="s">
        <v>952</v>
      </c>
    </row>
    <row r="518" spans="2:65" s="12" customFormat="1">
      <c r="B518" s="203"/>
      <c r="C518" s="204"/>
      <c r="D518" s="205" t="s">
        <v>156</v>
      </c>
      <c r="E518" s="204"/>
      <c r="F518" s="207" t="s">
        <v>953</v>
      </c>
      <c r="G518" s="204"/>
      <c r="H518" s="208">
        <v>98.6</v>
      </c>
      <c r="I518" s="209"/>
      <c r="J518" s="204"/>
      <c r="K518" s="204"/>
      <c r="L518" s="210"/>
      <c r="M518" s="211"/>
      <c r="N518" s="212"/>
      <c r="O518" s="212"/>
      <c r="P518" s="212"/>
      <c r="Q518" s="212"/>
      <c r="R518" s="212"/>
      <c r="S518" s="212"/>
      <c r="T518" s="213"/>
      <c r="AT518" s="214" t="s">
        <v>156</v>
      </c>
      <c r="AU518" s="214" t="s">
        <v>154</v>
      </c>
      <c r="AV518" s="12" t="s">
        <v>154</v>
      </c>
      <c r="AW518" s="12" t="s">
        <v>4</v>
      </c>
      <c r="AX518" s="12" t="s">
        <v>83</v>
      </c>
      <c r="AY518" s="214" t="s">
        <v>145</v>
      </c>
    </row>
    <row r="519" spans="2:65" s="1" customFormat="1" ht="24" customHeight="1">
      <c r="B519" s="32"/>
      <c r="C519" s="190" t="s">
        <v>954</v>
      </c>
      <c r="D519" s="190" t="s">
        <v>148</v>
      </c>
      <c r="E519" s="191" t="s">
        <v>955</v>
      </c>
      <c r="F519" s="192" t="s">
        <v>956</v>
      </c>
      <c r="G519" s="193" t="s">
        <v>193</v>
      </c>
      <c r="H519" s="194">
        <v>58</v>
      </c>
      <c r="I519" s="195"/>
      <c r="J519" s="196">
        <f>ROUND(I519*H519,2)</f>
        <v>0</v>
      </c>
      <c r="K519" s="192" t="s">
        <v>152</v>
      </c>
      <c r="L519" s="36"/>
      <c r="M519" s="197" t="s">
        <v>1</v>
      </c>
      <c r="N519" s="198" t="s">
        <v>41</v>
      </c>
      <c r="O519" s="64"/>
      <c r="P519" s="199">
        <f>O519*H519</f>
        <v>0</v>
      </c>
      <c r="Q519" s="199">
        <v>8.0000000000000007E-5</v>
      </c>
      <c r="R519" s="199">
        <f>Q519*H519</f>
        <v>4.64E-3</v>
      </c>
      <c r="S519" s="199">
        <v>0</v>
      </c>
      <c r="T519" s="200">
        <f>S519*H519</f>
        <v>0</v>
      </c>
      <c r="AR519" s="201" t="s">
        <v>232</v>
      </c>
      <c r="AT519" s="201" t="s">
        <v>148</v>
      </c>
      <c r="AU519" s="201" t="s">
        <v>154</v>
      </c>
      <c r="AY519" s="15" t="s">
        <v>145</v>
      </c>
      <c r="BE519" s="202">
        <f>IF(N519="základná",J519,0)</f>
        <v>0</v>
      </c>
      <c r="BF519" s="202">
        <f>IF(N519="znížená",J519,0)</f>
        <v>0</v>
      </c>
      <c r="BG519" s="202">
        <f>IF(N519="zákl. prenesená",J519,0)</f>
        <v>0</v>
      </c>
      <c r="BH519" s="202">
        <f>IF(N519="zníž. prenesená",J519,0)</f>
        <v>0</v>
      </c>
      <c r="BI519" s="202">
        <f>IF(N519="nulová",J519,0)</f>
        <v>0</v>
      </c>
      <c r="BJ519" s="15" t="s">
        <v>154</v>
      </c>
      <c r="BK519" s="202">
        <f>ROUND(I519*H519,2)</f>
        <v>0</v>
      </c>
      <c r="BL519" s="15" t="s">
        <v>232</v>
      </c>
      <c r="BM519" s="201" t="s">
        <v>957</v>
      </c>
    </row>
    <row r="520" spans="2:65" s="1" customFormat="1" ht="24" customHeight="1">
      <c r="B520" s="32"/>
      <c r="C520" s="226" t="s">
        <v>958</v>
      </c>
      <c r="D520" s="226" t="s">
        <v>266</v>
      </c>
      <c r="E520" s="227" t="s">
        <v>959</v>
      </c>
      <c r="F520" s="228" t="s">
        <v>960</v>
      </c>
      <c r="G520" s="229" t="s">
        <v>193</v>
      </c>
      <c r="H520" s="230">
        <v>69.599999999999994</v>
      </c>
      <c r="I520" s="231"/>
      <c r="J520" s="232">
        <f>ROUND(I520*H520,2)</f>
        <v>0</v>
      </c>
      <c r="K520" s="228" t="s">
        <v>1</v>
      </c>
      <c r="L520" s="233"/>
      <c r="M520" s="234" t="s">
        <v>1</v>
      </c>
      <c r="N520" s="235" t="s">
        <v>41</v>
      </c>
      <c r="O520" s="64"/>
      <c r="P520" s="199">
        <f>O520*H520</f>
        <v>0</v>
      </c>
      <c r="Q520" s="199">
        <v>4.2000000000000002E-4</v>
      </c>
      <c r="R520" s="199">
        <f>Q520*H520</f>
        <v>2.9231999999999998E-2</v>
      </c>
      <c r="S520" s="199">
        <v>0</v>
      </c>
      <c r="T520" s="200">
        <f>S520*H520</f>
        <v>0</v>
      </c>
      <c r="AR520" s="201" t="s">
        <v>323</v>
      </c>
      <c r="AT520" s="201" t="s">
        <v>266</v>
      </c>
      <c r="AU520" s="201" t="s">
        <v>154</v>
      </c>
      <c r="AY520" s="15" t="s">
        <v>145</v>
      </c>
      <c r="BE520" s="202">
        <f>IF(N520="základná",J520,0)</f>
        <v>0</v>
      </c>
      <c r="BF520" s="202">
        <f>IF(N520="znížená",J520,0)</f>
        <v>0</v>
      </c>
      <c r="BG520" s="202">
        <f>IF(N520="zákl. prenesená",J520,0)</f>
        <v>0</v>
      </c>
      <c r="BH520" s="202">
        <f>IF(N520="zníž. prenesená",J520,0)</f>
        <v>0</v>
      </c>
      <c r="BI520" s="202">
        <f>IF(N520="nulová",J520,0)</f>
        <v>0</v>
      </c>
      <c r="BJ520" s="15" t="s">
        <v>154</v>
      </c>
      <c r="BK520" s="202">
        <f>ROUND(I520*H520,2)</f>
        <v>0</v>
      </c>
      <c r="BL520" s="15" t="s">
        <v>232</v>
      </c>
      <c r="BM520" s="201" t="s">
        <v>961</v>
      </c>
    </row>
    <row r="521" spans="2:65" s="12" customFormat="1">
      <c r="B521" s="203"/>
      <c r="C521" s="204"/>
      <c r="D521" s="205" t="s">
        <v>156</v>
      </c>
      <c r="E521" s="204"/>
      <c r="F521" s="207" t="s">
        <v>962</v>
      </c>
      <c r="G521" s="204"/>
      <c r="H521" s="208">
        <v>69.599999999999994</v>
      </c>
      <c r="I521" s="209"/>
      <c r="J521" s="204"/>
      <c r="K521" s="204"/>
      <c r="L521" s="210"/>
      <c r="M521" s="211"/>
      <c r="N521" s="212"/>
      <c r="O521" s="212"/>
      <c r="P521" s="212"/>
      <c r="Q521" s="212"/>
      <c r="R521" s="212"/>
      <c r="S521" s="212"/>
      <c r="T521" s="213"/>
      <c r="AT521" s="214" t="s">
        <v>156</v>
      </c>
      <c r="AU521" s="214" t="s">
        <v>154</v>
      </c>
      <c r="AV521" s="12" t="s">
        <v>154</v>
      </c>
      <c r="AW521" s="12" t="s">
        <v>4</v>
      </c>
      <c r="AX521" s="12" t="s">
        <v>83</v>
      </c>
      <c r="AY521" s="214" t="s">
        <v>145</v>
      </c>
    </row>
    <row r="522" spans="2:65" s="11" customFormat="1" ht="22.9" customHeight="1">
      <c r="B522" s="174"/>
      <c r="C522" s="175"/>
      <c r="D522" s="176" t="s">
        <v>74</v>
      </c>
      <c r="E522" s="188" t="s">
        <v>963</v>
      </c>
      <c r="F522" s="188" t="s">
        <v>964</v>
      </c>
      <c r="G522" s="175"/>
      <c r="H522" s="175"/>
      <c r="I522" s="178"/>
      <c r="J522" s="189">
        <f>BK522</f>
        <v>0</v>
      </c>
      <c r="K522" s="175"/>
      <c r="L522" s="180"/>
      <c r="M522" s="181"/>
      <c r="N522" s="182"/>
      <c r="O522" s="182"/>
      <c r="P522" s="183">
        <f>SUM(P523:P533)</f>
        <v>0</v>
      </c>
      <c r="Q522" s="182"/>
      <c r="R522" s="183">
        <f>SUM(R523:R533)</f>
        <v>3.4625488000000004</v>
      </c>
      <c r="S522" s="182"/>
      <c r="T522" s="184">
        <f>SUM(T523:T533)</f>
        <v>0</v>
      </c>
      <c r="AR522" s="185" t="s">
        <v>154</v>
      </c>
      <c r="AT522" s="186" t="s">
        <v>74</v>
      </c>
      <c r="AU522" s="186" t="s">
        <v>83</v>
      </c>
      <c r="AY522" s="185" t="s">
        <v>145</v>
      </c>
      <c r="BK522" s="187">
        <f>SUM(BK523:BK533)</f>
        <v>0</v>
      </c>
    </row>
    <row r="523" spans="2:65" s="1" customFormat="1" ht="36" customHeight="1">
      <c r="B523" s="32"/>
      <c r="C523" s="190" t="s">
        <v>965</v>
      </c>
      <c r="D523" s="190" t="s">
        <v>148</v>
      </c>
      <c r="E523" s="191" t="s">
        <v>966</v>
      </c>
      <c r="F523" s="192" t="s">
        <v>967</v>
      </c>
      <c r="G523" s="193" t="s">
        <v>193</v>
      </c>
      <c r="H523" s="194">
        <v>230</v>
      </c>
      <c r="I523" s="195"/>
      <c r="J523" s="196">
        <f>ROUND(I523*H523,2)</f>
        <v>0</v>
      </c>
      <c r="K523" s="192" t="s">
        <v>152</v>
      </c>
      <c r="L523" s="36"/>
      <c r="M523" s="197" t="s">
        <v>1</v>
      </c>
      <c r="N523" s="198" t="s">
        <v>41</v>
      </c>
      <c r="O523" s="64"/>
      <c r="P523" s="199">
        <f>O523*H523</f>
        <v>0</v>
      </c>
      <c r="Q523" s="199">
        <v>2.5000000000000001E-3</v>
      </c>
      <c r="R523" s="199">
        <f>Q523*H523</f>
        <v>0.57500000000000007</v>
      </c>
      <c r="S523" s="199">
        <v>0</v>
      </c>
      <c r="T523" s="200">
        <f>S523*H523</f>
        <v>0</v>
      </c>
      <c r="AR523" s="201" t="s">
        <v>232</v>
      </c>
      <c r="AT523" s="201" t="s">
        <v>148</v>
      </c>
      <c r="AU523" s="201" t="s">
        <v>154</v>
      </c>
      <c r="AY523" s="15" t="s">
        <v>145</v>
      </c>
      <c r="BE523" s="202">
        <f>IF(N523="základná",J523,0)</f>
        <v>0</v>
      </c>
      <c r="BF523" s="202">
        <f>IF(N523="znížená",J523,0)</f>
        <v>0</v>
      </c>
      <c r="BG523" s="202">
        <f>IF(N523="zákl. prenesená",J523,0)</f>
        <v>0</v>
      </c>
      <c r="BH523" s="202">
        <f>IF(N523="zníž. prenesená",J523,0)</f>
        <v>0</v>
      </c>
      <c r="BI523" s="202">
        <f>IF(N523="nulová",J523,0)</f>
        <v>0</v>
      </c>
      <c r="BJ523" s="15" t="s">
        <v>154</v>
      </c>
      <c r="BK523" s="202">
        <f>ROUND(I523*H523,2)</f>
        <v>0</v>
      </c>
      <c r="BL523" s="15" t="s">
        <v>232</v>
      </c>
      <c r="BM523" s="201" t="s">
        <v>968</v>
      </c>
    </row>
    <row r="524" spans="2:65" s="12" customFormat="1">
      <c r="B524" s="203"/>
      <c r="C524" s="204"/>
      <c r="D524" s="205" t="s">
        <v>156</v>
      </c>
      <c r="E524" s="206" t="s">
        <v>1</v>
      </c>
      <c r="F524" s="207" t="s">
        <v>969</v>
      </c>
      <c r="G524" s="204"/>
      <c r="H524" s="208">
        <v>230</v>
      </c>
      <c r="I524" s="209"/>
      <c r="J524" s="204"/>
      <c r="K524" s="204"/>
      <c r="L524" s="210"/>
      <c r="M524" s="211"/>
      <c r="N524" s="212"/>
      <c r="O524" s="212"/>
      <c r="P524" s="212"/>
      <c r="Q524" s="212"/>
      <c r="R524" s="212"/>
      <c r="S524" s="212"/>
      <c r="T524" s="213"/>
      <c r="AT524" s="214" t="s">
        <v>156</v>
      </c>
      <c r="AU524" s="214" t="s">
        <v>154</v>
      </c>
      <c r="AV524" s="12" t="s">
        <v>154</v>
      </c>
      <c r="AW524" s="12" t="s">
        <v>31</v>
      </c>
      <c r="AX524" s="12" t="s">
        <v>83</v>
      </c>
      <c r="AY524" s="214" t="s">
        <v>145</v>
      </c>
    </row>
    <row r="525" spans="2:65" s="1" customFormat="1" ht="24" customHeight="1">
      <c r="B525" s="32"/>
      <c r="C525" s="190" t="s">
        <v>970</v>
      </c>
      <c r="D525" s="190" t="s">
        <v>148</v>
      </c>
      <c r="E525" s="191" t="s">
        <v>971</v>
      </c>
      <c r="F525" s="192" t="s">
        <v>972</v>
      </c>
      <c r="G525" s="193" t="s">
        <v>193</v>
      </c>
      <c r="H525" s="194">
        <v>230</v>
      </c>
      <c r="I525" s="195"/>
      <c r="J525" s="196">
        <f>ROUND(I525*H525,2)</f>
        <v>0</v>
      </c>
      <c r="K525" s="192" t="s">
        <v>152</v>
      </c>
      <c r="L525" s="36"/>
      <c r="M525" s="197" t="s">
        <v>1</v>
      </c>
      <c r="N525" s="198" t="s">
        <v>41</v>
      </c>
      <c r="O525" s="64"/>
      <c r="P525" s="199">
        <f>O525*H525</f>
        <v>0</v>
      </c>
      <c r="Q525" s="199">
        <v>0</v>
      </c>
      <c r="R525" s="199">
        <f>Q525*H525</f>
        <v>0</v>
      </c>
      <c r="S525" s="199">
        <v>0</v>
      </c>
      <c r="T525" s="200">
        <f>S525*H525</f>
        <v>0</v>
      </c>
      <c r="AR525" s="201" t="s">
        <v>232</v>
      </c>
      <c r="AT525" s="201" t="s">
        <v>148</v>
      </c>
      <c r="AU525" s="201" t="s">
        <v>154</v>
      </c>
      <c r="AY525" s="15" t="s">
        <v>145</v>
      </c>
      <c r="BE525" s="202">
        <f>IF(N525="základná",J525,0)</f>
        <v>0</v>
      </c>
      <c r="BF525" s="202">
        <f>IF(N525="znížená",J525,0)</f>
        <v>0</v>
      </c>
      <c r="BG525" s="202">
        <f>IF(N525="zákl. prenesená",J525,0)</f>
        <v>0</v>
      </c>
      <c r="BH525" s="202">
        <f>IF(N525="zníž. prenesená",J525,0)</f>
        <v>0</v>
      </c>
      <c r="BI525" s="202">
        <f>IF(N525="nulová",J525,0)</f>
        <v>0</v>
      </c>
      <c r="BJ525" s="15" t="s">
        <v>154</v>
      </c>
      <c r="BK525" s="202">
        <f>ROUND(I525*H525,2)</f>
        <v>0</v>
      </c>
      <c r="BL525" s="15" t="s">
        <v>232</v>
      </c>
      <c r="BM525" s="201" t="s">
        <v>973</v>
      </c>
    </row>
    <row r="526" spans="2:65" s="12" customFormat="1">
      <c r="B526" s="203"/>
      <c r="C526" s="204"/>
      <c r="D526" s="205" t="s">
        <v>156</v>
      </c>
      <c r="E526" s="206" t="s">
        <v>1</v>
      </c>
      <c r="F526" s="207" t="s">
        <v>969</v>
      </c>
      <c r="G526" s="204"/>
      <c r="H526" s="208">
        <v>230</v>
      </c>
      <c r="I526" s="209"/>
      <c r="J526" s="204"/>
      <c r="K526" s="204"/>
      <c r="L526" s="210"/>
      <c r="M526" s="211"/>
      <c r="N526" s="212"/>
      <c r="O526" s="212"/>
      <c r="P526" s="212"/>
      <c r="Q526" s="212"/>
      <c r="R526" s="212"/>
      <c r="S526" s="212"/>
      <c r="T526" s="213"/>
      <c r="AT526" s="214" t="s">
        <v>156</v>
      </c>
      <c r="AU526" s="214" t="s">
        <v>154</v>
      </c>
      <c r="AV526" s="12" t="s">
        <v>154</v>
      </c>
      <c r="AW526" s="12" t="s">
        <v>31</v>
      </c>
      <c r="AX526" s="12" t="s">
        <v>83</v>
      </c>
      <c r="AY526" s="214" t="s">
        <v>145</v>
      </c>
    </row>
    <row r="527" spans="2:65" s="1" customFormat="1" ht="24" customHeight="1">
      <c r="B527" s="32"/>
      <c r="C527" s="226" t="s">
        <v>974</v>
      </c>
      <c r="D527" s="226" t="s">
        <v>266</v>
      </c>
      <c r="E527" s="227" t="s">
        <v>975</v>
      </c>
      <c r="F527" s="228" t="s">
        <v>976</v>
      </c>
      <c r="G527" s="229" t="s">
        <v>269</v>
      </c>
      <c r="H527" s="230">
        <v>230</v>
      </c>
      <c r="I527" s="231"/>
      <c r="J527" s="232">
        <f>ROUND(I527*H527,2)</f>
        <v>0</v>
      </c>
      <c r="K527" s="228" t="s">
        <v>152</v>
      </c>
      <c r="L527" s="233"/>
      <c r="M527" s="234" t="s">
        <v>1</v>
      </c>
      <c r="N527" s="235" t="s">
        <v>41</v>
      </c>
      <c r="O527" s="64"/>
      <c r="P527" s="199">
        <f>O527*H527</f>
        <v>0</v>
      </c>
      <c r="Q527" s="199">
        <v>1E-3</v>
      </c>
      <c r="R527" s="199">
        <f>Q527*H527</f>
        <v>0.23</v>
      </c>
      <c r="S527" s="199">
        <v>0</v>
      </c>
      <c r="T527" s="200">
        <f>S527*H527</f>
        <v>0</v>
      </c>
      <c r="AR527" s="201" t="s">
        <v>323</v>
      </c>
      <c r="AT527" s="201" t="s">
        <v>266</v>
      </c>
      <c r="AU527" s="201" t="s">
        <v>154</v>
      </c>
      <c r="AY527" s="15" t="s">
        <v>145</v>
      </c>
      <c r="BE527" s="202">
        <f>IF(N527="základná",J527,0)</f>
        <v>0</v>
      </c>
      <c r="BF527" s="202">
        <f>IF(N527="znížená",J527,0)</f>
        <v>0</v>
      </c>
      <c r="BG527" s="202">
        <f>IF(N527="zákl. prenesená",J527,0)</f>
        <v>0</v>
      </c>
      <c r="BH527" s="202">
        <f>IF(N527="zníž. prenesená",J527,0)</f>
        <v>0</v>
      </c>
      <c r="BI527" s="202">
        <f>IF(N527="nulová",J527,0)</f>
        <v>0</v>
      </c>
      <c r="BJ527" s="15" t="s">
        <v>154</v>
      </c>
      <c r="BK527" s="202">
        <f>ROUND(I527*H527,2)</f>
        <v>0</v>
      </c>
      <c r="BL527" s="15" t="s">
        <v>232</v>
      </c>
      <c r="BM527" s="201" t="s">
        <v>977</v>
      </c>
    </row>
    <row r="528" spans="2:65" s="1" customFormat="1" ht="24" customHeight="1">
      <c r="B528" s="32"/>
      <c r="C528" s="190" t="s">
        <v>978</v>
      </c>
      <c r="D528" s="190" t="s">
        <v>148</v>
      </c>
      <c r="E528" s="191" t="s">
        <v>979</v>
      </c>
      <c r="F528" s="192" t="s">
        <v>980</v>
      </c>
      <c r="G528" s="193" t="s">
        <v>193</v>
      </c>
      <c r="H528" s="194">
        <v>294.39999999999998</v>
      </c>
      <c r="I528" s="195"/>
      <c r="J528" s="196">
        <f>ROUND(I528*H528,2)</f>
        <v>0</v>
      </c>
      <c r="K528" s="192" t="s">
        <v>152</v>
      </c>
      <c r="L528" s="36"/>
      <c r="M528" s="197" t="s">
        <v>1</v>
      </c>
      <c r="N528" s="198" t="s">
        <v>41</v>
      </c>
      <c r="O528" s="64"/>
      <c r="P528" s="199">
        <f>O528*H528</f>
        <v>0</v>
      </c>
      <c r="Q528" s="199">
        <v>5.4000000000000001E-4</v>
      </c>
      <c r="R528" s="199">
        <f>Q528*H528</f>
        <v>0.15897599999999998</v>
      </c>
      <c r="S528" s="199">
        <v>0</v>
      </c>
      <c r="T528" s="200">
        <f>S528*H528</f>
        <v>0</v>
      </c>
      <c r="AR528" s="201" t="s">
        <v>232</v>
      </c>
      <c r="AT528" s="201" t="s">
        <v>148</v>
      </c>
      <c r="AU528" s="201" t="s">
        <v>154</v>
      </c>
      <c r="AY528" s="15" t="s">
        <v>145</v>
      </c>
      <c r="BE528" s="202">
        <f>IF(N528="základná",J528,0)</f>
        <v>0</v>
      </c>
      <c r="BF528" s="202">
        <f>IF(N528="znížená",J528,0)</f>
        <v>0</v>
      </c>
      <c r="BG528" s="202">
        <f>IF(N528="zákl. prenesená",J528,0)</f>
        <v>0</v>
      </c>
      <c r="BH528" s="202">
        <f>IF(N528="zníž. prenesená",J528,0)</f>
        <v>0</v>
      </c>
      <c r="BI528" s="202">
        <f>IF(N528="nulová",J528,0)</f>
        <v>0</v>
      </c>
      <c r="BJ528" s="15" t="s">
        <v>154</v>
      </c>
      <c r="BK528" s="202">
        <f>ROUND(I528*H528,2)</f>
        <v>0</v>
      </c>
      <c r="BL528" s="15" t="s">
        <v>232</v>
      </c>
      <c r="BM528" s="201" t="s">
        <v>981</v>
      </c>
    </row>
    <row r="529" spans="2:65" s="12" customFormat="1">
      <c r="B529" s="203"/>
      <c r="C529" s="204"/>
      <c r="D529" s="205" t="s">
        <v>156</v>
      </c>
      <c r="E529" s="206" t="s">
        <v>1</v>
      </c>
      <c r="F529" s="207" t="s">
        <v>982</v>
      </c>
      <c r="G529" s="204"/>
      <c r="H529" s="208">
        <v>230</v>
      </c>
      <c r="I529" s="209"/>
      <c r="J529" s="204"/>
      <c r="K529" s="204"/>
      <c r="L529" s="210"/>
      <c r="M529" s="211"/>
      <c r="N529" s="212"/>
      <c r="O529" s="212"/>
      <c r="P529" s="212"/>
      <c r="Q529" s="212"/>
      <c r="R529" s="212"/>
      <c r="S529" s="212"/>
      <c r="T529" s="213"/>
      <c r="AT529" s="214" t="s">
        <v>156</v>
      </c>
      <c r="AU529" s="214" t="s">
        <v>154</v>
      </c>
      <c r="AV529" s="12" t="s">
        <v>154</v>
      </c>
      <c r="AW529" s="12" t="s">
        <v>31</v>
      </c>
      <c r="AX529" s="12" t="s">
        <v>75</v>
      </c>
      <c r="AY529" s="214" t="s">
        <v>145</v>
      </c>
    </row>
    <row r="530" spans="2:65" s="12" customFormat="1">
      <c r="B530" s="203"/>
      <c r="C530" s="204"/>
      <c r="D530" s="205" t="s">
        <v>156</v>
      </c>
      <c r="E530" s="206" t="s">
        <v>1</v>
      </c>
      <c r="F530" s="207" t="s">
        <v>983</v>
      </c>
      <c r="G530" s="204"/>
      <c r="H530" s="208">
        <v>64.400000000000006</v>
      </c>
      <c r="I530" s="209"/>
      <c r="J530" s="204"/>
      <c r="K530" s="204"/>
      <c r="L530" s="210"/>
      <c r="M530" s="211"/>
      <c r="N530" s="212"/>
      <c r="O530" s="212"/>
      <c r="P530" s="212"/>
      <c r="Q530" s="212"/>
      <c r="R530" s="212"/>
      <c r="S530" s="212"/>
      <c r="T530" s="213"/>
      <c r="AT530" s="214" t="s">
        <v>156</v>
      </c>
      <c r="AU530" s="214" t="s">
        <v>154</v>
      </c>
      <c r="AV530" s="12" t="s">
        <v>154</v>
      </c>
      <c r="AW530" s="12" t="s">
        <v>31</v>
      </c>
      <c r="AX530" s="12" t="s">
        <v>75</v>
      </c>
      <c r="AY530" s="214" t="s">
        <v>145</v>
      </c>
    </row>
    <row r="531" spans="2:65" s="13" customFormat="1">
      <c r="B531" s="215"/>
      <c r="C531" s="216"/>
      <c r="D531" s="205" t="s">
        <v>156</v>
      </c>
      <c r="E531" s="217" t="s">
        <v>1</v>
      </c>
      <c r="F531" s="218" t="s">
        <v>197</v>
      </c>
      <c r="G531" s="216"/>
      <c r="H531" s="219">
        <v>294.39999999999998</v>
      </c>
      <c r="I531" s="220"/>
      <c r="J531" s="216"/>
      <c r="K531" s="216"/>
      <c r="L531" s="221"/>
      <c r="M531" s="222"/>
      <c r="N531" s="223"/>
      <c r="O531" s="223"/>
      <c r="P531" s="223"/>
      <c r="Q531" s="223"/>
      <c r="R531" s="223"/>
      <c r="S531" s="223"/>
      <c r="T531" s="224"/>
      <c r="AT531" s="225" t="s">
        <v>156</v>
      </c>
      <c r="AU531" s="225" t="s">
        <v>154</v>
      </c>
      <c r="AV531" s="13" t="s">
        <v>153</v>
      </c>
      <c r="AW531" s="13" t="s">
        <v>31</v>
      </c>
      <c r="AX531" s="13" t="s">
        <v>83</v>
      </c>
      <c r="AY531" s="225" t="s">
        <v>145</v>
      </c>
    </row>
    <row r="532" spans="2:65" s="1" customFormat="1" ht="24" customHeight="1">
      <c r="B532" s="32"/>
      <c r="C532" s="226" t="s">
        <v>984</v>
      </c>
      <c r="D532" s="226" t="s">
        <v>266</v>
      </c>
      <c r="E532" s="227" t="s">
        <v>985</v>
      </c>
      <c r="F532" s="228" t="s">
        <v>986</v>
      </c>
      <c r="G532" s="229" t="s">
        <v>193</v>
      </c>
      <c r="H532" s="230">
        <v>338.56</v>
      </c>
      <c r="I532" s="231"/>
      <c r="J532" s="232">
        <f>ROUND(I532*H532,2)</f>
        <v>0</v>
      </c>
      <c r="K532" s="228" t="s">
        <v>152</v>
      </c>
      <c r="L532" s="233"/>
      <c r="M532" s="234" t="s">
        <v>1</v>
      </c>
      <c r="N532" s="235" t="s">
        <v>41</v>
      </c>
      <c r="O532" s="64"/>
      <c r="P532" s="199">
        <f>O532*H532</f>
        <v>0</v>
      </c>
      <c r="Q532" s="199">
        <v>7.3800000000000003E-3</v>
      </c>
      <c r="R532" s="199">
        <f>Q532*H532</f>
        <v>2.4985728000000003</v>
      </c>
      <c r="S532" s="199">
        <v>0</v>
      </c>
      <c r="T532" s="200">
        <f>S532*H532</f>
        <v>0</v>
      </c>
      <c r="AR532" s="201" t="s">
        <v>323</v>
      </c>
      <c r="AT532" s="201" t="s">
        <v>266</v>
      </c>
      <c r="AU532" s="201" t="s">
        <v>154</v>
      </c>
      <c r="AY532" s="15" t="s">
        <v>145</v>
      </c>
      <c r="BE532" s="202">
        <f>IF(N532="základná",J532,0)</f>
        <v>0</v>
      </c>
      <c r="BF532" s="202">
        <f>IF(N532="znížená",J532,0)</f>
        <v>0</v>
      </c>
      <c r="BG532" s="202">
        <f>IF(N532="zákl. prenesená",J532,0)</f>
        <v>0</v>
      </c>
      <c r="BH532" s="202">
        <f>IF(N532="zníž. prenesená",J532,0)</f>
        <v>0</v>
      </c>
      <c r="BI532" s="202">
        <f>IF(N532="nulová",J532,0)</f>
        <v>0</v>
      </c>
      <c r="BJ532" s="15" t="s">
        <v>154</v>
      </c>
      <c r="BK532" s="202">
        <f>ROUND(I532*H532,2)</f>
        <v>0</v>
      </c>
      <c r="BL532" s="15" t="s">
        <v>232</v>
      </c>
      <c r="BM532" s="201" t="s">
        <v>987</v>
      </c>
    </row>
    <row r="533" spans="2:65" s="12" customFormat="1">
      <c r="B533" s="203"/>
      <c r="C533" s="204"/>
      <c r="D533" s="205" t="s">
        <v>156</v>
      </c>
      <c r="E533" s="204"/>
      <c r="F533" s="207" t="s">
        <v>988</v>
      </c>
      <c r="G533" s="204"/>
      <c r="H533" s="208">
        <v>338.56</v>
      </c>
      <c r="I533" s="209"/>
      <c r="J533" s="204"/>
      <c r="K533" s="204"/>
      <c r="L533" s="210"/>
      <c r="M533" s="211"/>
      <c r="N533" s="212"/>
      <c r="O533" s="212"/>
      <c r="P533" s="212"/>
      <c r="Q533" s="212"/>
      <c r="R533" s="212"/>
      <c r="S533" s="212"/>
      <c r="T533" s="213"/>
      <c r="AT533" s="214" t="s">
        <v>156</v>
      </c>
      <c r="AU533" s="214" t="s">
        <v>154</v>
      </c>
      <c r="AV533" s="12" t="s">
        <v>154</v>
      </c>
      <c r="AW533" s="12" t="s">
        <v>4</v>
      </c>
      <c r="AX533" s="12" t="s">
        <v>83</v>
      </c>
      <c r="AY533" s="214" t="s">
        <v>145</v>
      </c>
    </row>
    <row r="534" spans="2:65" s="11" customFormat="1" ht="25.9" customHeight="1">
      <c r="B534" s="174"/>
      <c r="C534" s="175"/>
      <c r="D534" s="176" t="s">
        <v>74</v>
      </c>
      <c r="E534" s="177" t="s">
        <v>989</v>
      </c>
      <c r="F534" s="177" t="s">
        <v>990</v>
      </c>
      <c r="G534" s="175"/>
      <c r="H534" s="175"/>
      <c r="I534" s="178"/>
      <c r="J534" s="179">
        <f>BK534</f>
        <v>0</v>
      </c>
      <c r="K534" s="175"/>
      <c r="L534" s="180"/>
      <c r="M534" s="181"/>
      <c r="N534" s="182"/>
      <c r="O534" s="182"/>
      <c r="P534" s="183">
        <f>P535+P539+P542+P546</f>
        <v>0</v>
      </c>
      <c r="Q534" s="182"/>
      <c r="R534" s="183">
        <f>R535+R539+R542+R546</f>
        <v>0</v>
      </c>
      <c r="S534" s="182"/>
      <c r="T534" s="184">
        <f>T535+T539+T542+T546</f>
        <v>0</v>
      </c>
      <c r="AR534" s="185" t="s">
        <v>169</v>
      </c>
      <c r="AT534" s="186" t="s">
        <v>74</v>
      </c>
      <c r="AU534" s="186" t="s">
        <v>75</v>
      </c>
      <c r="AY534" s="185" t="s">
        <v>145</v>
      </c>
      <c r="BK534" s="187">
        <f>BK535+BK539+BK542+BK546</f>
        <v>0</v>
      </c>
    </row>
    <row r="535" spans="2:65" s="11" customFormat="1" ht="22.9" customHeight="1">
      <c r="B535" s="174"/>
      <c r="C535" s="175"/>
      <c r="D535" s="176" t="s">
        <v>74</v>
      </c>
      <c r="E535" s="188" t="s">
        <v>991</v>
      </c>
      <c r="F535" s="188" t="s">
        <v>992</v>
      </c>
      <c r="G535" s="175"/>
      <c r="H535" s="175"/>
      <c r="I535" s="178"/>
      <c r="J535" s="189">
        <f>BK535</f>
        <v>0</v>
      </c>
      <c r="K535" s="175"/>
      <c r="L535" s="180"/>
      <c r="M535" s="181"/>
      <c r="N535" s="182"/>
      <c r="O535" s="182"/>
      <c r="P535" s="183">
        <f>SUM(P536:P538)</f>
        <v>0</v>
      </c>
      <c r="Q535" s="182"/>
      <c r="R535" s="183">
        <f>SUM(R536:R538)</f>
        <v>0</v>
      </c>
      <c r="S535" s="182"/>
      <c r="T535" s="184">
        <f>SUM(T536:T538)</f>
        <v>0</v>
      </c>
      <c r="AR535" s="185" t="s">
        <v>169</v>
      </c>
      <c r="AT535" s="186" t="s">
        <v>74</v>
      </c>
      <c r="AU535" s="186" t="s">
        <v>83</v>
      </c>
      <c r="AY535" s="185" t="s">
        <v>145</v>
      </c>
      <c r="BK535" s="187">
        <f>SUM(BK536:BK538)</f>
        <v>0</v>
      </c>
    </row>
    <row r="536" spans="2:65" s="1" customFormat="1" ht="36" customHeight="1">
      <c r="B536" s="32"/>
      <c r="C536" s="190" t="s">
        <v>993</v>
      </c>
      <c r="D536" s="190" t="s">
        <v>148</v>
      </c>
      <c r="E536" s="191" t="s">
        <v>994</v>
      </c>
      <c r="F536" s="192" t="s">
        <v>995</v>
      </c>
      <c r="G536" s="193" t="s">
        <v>996</v>
      </c>
      <c r="H536" s="194">
        <v>1</v>
      </c>
      <c r="I536" s="195"/>
      <c r="J536" s="196">
        <f>ROUND(I536*H536,2)</f>
        <v>0</v>
      </c>
      <c r="K536" s="192" t="s">
        <v>152</v>
      </c>
      <c r="L536" s="36"/>
      <c r="M536" s="197" t="s">
        <v>1</v>
      </c>
      <c r="N536" s="198" t="s">
        <v>41</v>
      </c>
      <c r="O536" s="64"/>
      <c r="P536" s="199">
        <f>O536*H536</f>
        <v>0</v>
      </c>
      <c r="Q536" s="199">
        <v>0</v>
      </c>
      <c r="R536" s="199">
        <f>Q536*H536</f>
        <v>0</v>
      </c>
      <c r="S536" s="199">
        <v>0</v>
      </c>
      <c r="T536" s="200">
        <f>S536*H536</f>
        <v>0</v>
      </c>
      <c r="AR536" s="201" t="s">
        <v>997</v>
      </c>
      <c r="AT536" s="201" t="s">
        <v>148</v>
      </c>
      <c r="AU536" s="201" t="s">
        <v>154</v>
      </c>
      <c r="AY536" s="15" t="s">
        <v>145</v>
      </c>
      <c r="BE536" s="202">
        <f>IF(N536="základná",J536,0)</f>
        <v>0</v>
      </c>
      <c r="BF536" s="202">
        <f>IF(N536="znížená",J536,0)</f>
        <v>0</v>
      </c>
      <c r="BG536" s="202">
        <f>IF(N536="zákl. prenesená",J536,0)</f>
        <v>0</v>
      </c>
      <c r="BH536" s="202">
        <f>IF(N536="zníž. prenesená",J536,0)</f>
        <v>0</v>
      </c>
      <c r="BI536" s="202">
        <f>IF(N536="nulová",J536,0)</f>
        <v>0</v>
      </c>
      <c r="BJ536" s="15" t="s">
        <v>154</v>
      </c>
      <c r="BK536" s="202">
        <f>ROUND(I536*H536,2)</f>
        <v>0</v>
      </c>
      <c r="BL536" s="15" t="s">
        <v>997</v>
      </c>
      <c r="BM536" s="201" t="s">
        <v>998</v>
      </c>
    </row>
    <row r="537" spans="2:65" s="1" customFormat="1" ht="24" customHeight="1">
      <c r="B537" s="32"/>
      <c r="C537" s="190" t="s">
        <v>999</v>
      </c>
      <c r="D537" s="190" t="s">
        <v>148</v>
      </c>
      <c r="E537" s="191" t="s">
        <v>1000</v>
      </c>
      <c r="F537" s="192" t="s">
        <v>1001</v>
      </c>
      <c r="G537" s="193" t="s">
        <v>996</v>
      </c>
      <c r="H537" s="194">
        <v>1</v>
      </c>
      <c r="I537" s="195"/>
      <c r="J537" s="196">
        <f>ROUND(I537*H537,2)</f>
        <v>0</v>
      </c>
      <c r="K537" s="192" t="s">
        <v>152</v>
      </c>
      <c r="L537" s="36"/>
      <c r="M537" s="197" t="s">
        <v>1</v>
      </c>
      <c r="N537" s="198" t="s">
        <v>41</v>
      </c>
      <c r="O537" s="64"/>
      <c r="P537" s="199">
        <f>O537*H537</f>
        <v>0</v>
      </c>
      <c r="Q537" s="199">
        <v>0</v>
      </c>
      <c r="R537" s="199">
        <f>Q537*H537</f>
        <v>0</v>
      </c>
      <c r="S537" s="199">
        <v>0</v>
      </c>
      <c r="T537" s="200">
        <f>S537*H537</f>
        <v>0</v>
      </c>
      <c r="AR537" s="201" t="s">
        <v>997</v>
      </c>
      <c r="AT537" s="201" t="s">
        <v>148</v>
      </c>
      <c r="AU537" s="201" t="s">
        <v>154</v>
      </c>
      <c r="AY537" s="15" t="s">
        <v>145</v>
      </c>
      <c r="BE537" s="202">
        <f>IF(N537="základná",J537,0)</f>
        <v>0</v>
      </c>
      <c r="BF537" s="202">
        <f>IF(N537="znížená",J537,0)</f>
        <v>0</v>
      </c>
      <c r="BG537" s="202">
        <f>IF(N537="zákl. prenesená",J537,0)</f>
        <v>0</v>
      </c>
      <c r="BH537" s="202">
        <f>IF(N537="zníž. prenesená",J537,0)</f>
        <v>0</v>
      </c>
      <c r="BI537" s="202">
        <f>IF(N537="nulová",J537,0)</f>
        <v>0</v>
      </c>
      <c r="BJ537" s="15" t="s">
        <v>154</v>
      </c>
      <c r="BK537" s="202">
        <f>ROUND(I537*H537,2)</f>
        <v>0</v>
      </c>
      <c r="BL537" s="15" t="s">
        <v>997</v>
      </c>
      <c r="BM537" s="201" t="s">
        <v>1002</v>
      </c>
    </row>
    <row r="538" spans="2:65" s="1" customFormat="1" ht="24" customHeight="1">
      <c r="B538" s="32"/>
      <c r="C538" s="190" t="s">
        <v>1003</v>
      </c>
      <c r="D538" s="190" t="s">
        <v>148</v>
      </c>
      <c r="E538" s="191" t="s">
        <v>1004</v>
      </c>
      <c r="F538" s="192" t="s">
        <v>1005</v>
      </c>
      <c r="G538" s="193" t="s">
        <v>996</v>
      </c>
      <c r="H538" s="194">
        <v>1</v>
      </c>
      <c r="I538" s="195"/>
      <c r="J538" s="196">
        <f>ROUND(I538*H538,2)</f>
        <v>0</v>
      </c>
      <c r="K538" s="192" t="s">
        <v>152</v>
      </c>
      <c r="L538" s="36"/>
      <c r="M538" s="197" t="s">
        <v>1</v>
      </c>
      <c r="N538" s="198" t="s">
        <v>41</v>
      </c>
      <c r="O538" s="64"/>
      <c r="P538" s="199">
        <f>O538*H538</f>
        <v>0</v>
      </c>
      <c r="Q538" s="199">
        <v>0</v>
      </c>
      <c r="R538" s="199">
        <f>Q538*H538</f>
        <v>0</v>
      </c>
      <c r="S538" s="199">
        <v>0</v>
      </c>
      <c r="T538" s="200">
        <f>S538*H538</f>
        <v>0</v>
      </c>
      <c r="AR538" s="201" t="s">
        <v>997</v>
      </c>
      <c r="AT538" s="201" t="s">
        <v>148</v>
      </c>
      <c r="AU538" s="201" t="s">
        <v>154</v>
      </c>
      <c r="AY538" s="15" t="s">
        <v>145</v>
      </c>
      <c r="BE538" s="202">
        <f>IF(N538="základná",J538,0)</f>
        <v>0</v>
      </c>
      <c r="BF538" s="202">
        <f>IF(N538="znížená",J538,0)</f>
        <v>0</v>
      </c>
      <c r="BG538" s="202">
        <f>IF(N538="zákl. prenesená",J538,0)</f>
        <v>0</v>
      </c>
      <c r="BH538" s="202">
        <f>IF(N538="zníž. prenesená",J538,0)</f>
        <v>0</v>
      </c>
      <c r="BI538" s="202">
        <f>IF(N538="nulová",J538,0)</f>
        <v>0</v>
      </c>
      <c r="BJ538" s="15" t="s">
        <v>154</v>
      </c>
      <c r="BK538" s="202">
        <f>ROUND(I538*H538,2)</f>
        <v>0</v>
      </c>
      <c r="BL538" s="15" t="s">
        <v>997</v>
      </c>
      <c r="BM538" s="201" t="s">
        <v>1006</v>
      </c>
    </row>
    <row r="539" spans="2:65" s="11" customFormat="1" ht="22.9" customHeight="1">
      <c r="B539" s="174"/>
      <c r="C539" s="175"/>
      <c r="D539" s="176" t="s">
        <v>74</v>
      </c>
      <c r="E539" s="188" t="s">
        <v>1007</v>
      </c>
      <c r="F539" s="188" t="s">
        <v>1008</v>
      </c>
      <c r="G539" s="175"/>
      <c r="H539" s="175"/>
      <c r="I539" s="178"/>
      <c r="J539" s="189">
        <f>BK539</f>
        <v>0</v>
      </c>
      <c r="K539" s="175"/>
      <c r="L539" s="180"/>
      <c r="M539" s="181"/>
      <c r="N539" s="182"/>
      <c r="O539" s="182"/>
      <c r="P539" s="183">
        <f>SUM(P540:P541)</f>
        <v>0</v>
      </c>
      <c r="Q539" s="182"/>
      <c r="R539" s="183">
        <f>SUM(R540:R541)</f>
        <v>0</v>
      </c>
      <c r="S539" s="182"/>
      <c r="T539" s="184">
        <f>SUM(T540:T541)</f>
        <v>0</v>
      </c>
      <c r="AR539" s="185" t="s">
        <v>169</v>
      </c>
      <c r="AT539" s="186" t="s">
        <v>74</v>
      </c>
      <c r="AU539" s="186" t="s">
        <v>83</v>
      </c>
      <c r="AY539" s="185" t="s">
        <v>145</v>
      </c>
      <c r="BK539" s="187">
        <f>SUM(BK540:BK541)</f>
        <v>0</v>
      </c>
    </row>
    <row r="540" spans="2:65" s="1" customFormat="1" ht="24" customHeight="1">
      <c r="B540" s="32"/>
      <c r="C540" s="190" t="s">
        <v>1009</v>
      </c>
      <c r="D540" s="190" t="s">
        <v>148</v>
      </c>
      <c r="E540" s="191" t="s">
        <v>1010</v>
      </c>
      <c r="F540" s="192" t="s">
        <v>1011</v>
      </c>
      <c r="G540" s="193" t="s">
        <v>996</v>
      </c>
      <c r="H540" s="194">
        <v>1</v>
      </c>
      <c r="I540" s="195"/>
      <c r="J540" s="196">
        <f>ROUND(I540*H540,2)</f>
        <v>0</v>
      </c>
      <c r="K540" s="192" t="s">
        <v>1</v>
      </c>
      <c r="L540" s="36"/>
      <c r="M540" s="197" t="s">
        <v>1</v>
      </c>
      <c r="N540" s="198" t="s">
        <v>41</v>
      </c>
      <c r="O540" s="64"/>
      <c r="P540" s="199">
        <f>O540*H540</f>
        <v>0</v>
      </c>
      <c r="Q540" s="199">
        <v>0</v>
      </c>
      <c r="R540" s="199">
        <f>Q540*H540</f>
        <v>0</v>
      </c>
      <c r="S540" s="199">
        <v>0</v>
      </c>
      <c r="T540" s="200">
        <f>S540*H540</f>
        <v>0</v>
      </c>
      <c r="AR540" s="201" t="s">
        <v>997</v>
      </c>
      <c r="AT540" s="201" t="s">
        <v>148</v>
      </c>
      <c r="AU540" s="201" t="s">
        <v>154</v>
      </c>
      <c r="AY540" s="15" t="s">
        <v>145</v>
      </c>
      <c r="BE540" s="202">
        <f>IF(N540="základná",J540,0)</f>
        <v>0</v>
      </c>
      <c r="BF540" s="202">
        <f>IF(N540="znížená",J540,0)</f>
        <v>0</v>
      </c>
      <c r="BG540" s="202">
        <f>IF(N540="zákl. prenesená",J540,0)</f>
        <v>0</v>
      </c>
      <c r="BH540" s="202">
        <f>IF(N540="zníž. prenesená",J540,0)</f>
        <v>0</v>
      </c>
      <c r="BI540" s="202">
        <f>IF(N540="nulová",J540,0)</f>
        <v>0</v>
      </c>
      <c r="BJ540" s="15" t="s">
        <v>154</v>
      </c>
      <c r="BK540" s="202">
        <f>ROUND(I540*H540,2)</f>
        <v>0</v>
      </c>
      <c r="BL540" s="15" t="s">
        <v>997</v>
      </c>
      <c r="BM540" s="201" t="s">
        <v>1012</v>
      </c>
    </row>
    <row r="541" spans="2:65" s="1" customFormat="1" ht="24" customHeight="1">
      <c r="B541" s="32"/>
      <c r="C541" s="190" t="s">
        <v>1013</v>
      </c>
      <c r="D541" s="190" t="s">
        <v>148</v>
      </c>
      <c r="E541" s="191" t="s">
        <v>1014</v>
      </c>
      <c r="F541" s="192" t="s">
        <v>1015</v>
      </c>
      <c r="G541" s="193" t="s">
        <v>996</v>
      </c>
      <c r="H541" s="194">
        <v>1</v>
      </c>
      <c r="I541" s="195"/>
      <c r="J541" s="196">
        <f>ROUND(I541*H541,2)</f>
        <v>0</v>
      </c>
      <c r="K541" s="192" t="s">
        <v>1</v>
      </c>
      <c r="L541" s="36"/>
      <c r="M541" s="197" t="s">
        <v>1</v>
      </c>
      <c r="N541" s="198" t="s">
        <v>41</v>
      </c>
      <c r="O541" s="64"/>
      <c r="P541" s="199">
        <f>O541*H541</f>
        <v>0</v>
      </c>
      <c r="Q541" s="199">
        <v>0</v>
      </c>
      <c r="R541" s="199">
        <f>Q541*H541</f>
        <v>0</v>
      </c>
      <c r="S541" s="199">
        <v>0</v>
      </c>
      <c r="T541" s="200">
        <f>S541*H541</f>
        <v>0</v>
      </c>
      <c r="AR541" s="201" t="s">
        <v>997</v>
      </c>
      <c r="AT541" s="201" t="s">
        <v>148</v>
      </c>
      <c r="AU541" s="201" t="s">
        <v>154</v>
      </c>
      <c r="AY541" s="15" t="s">
        <v>145</v>
      </c>
      <c r="BE541" s="202">
        <f>IF(N541="základná",J541,0)</f>
        <v>0</v>
      </c>
      <c r="BF541" s="202">
        <f>IF(N541="znížená",J541,0)</f>
        <v>0</v>
      </c>
      <c r="BG541" s="202">
        <f>IF(N541="zákl. prenesená",J541,0)</f>
        <v>0</v>
      </c>
      <c r="BH541" s="202">
        <f>IF(N541="zníž. prenesená",J541,0)</f>
        <v>0</v>
      </c>
      <c r="BI541" s="202">
        <f>IF(N541="nulová",J541,0)</f>
        <v>0</v>
      </c>
      <c r="BJ541" s="15" t="s">
        <v>154</v>
      </c>
      <c r="BK541" s="202">
        <f>ROUND(I541*H541,2)</f>
        <v>0</v>
      </c>
      <c r="BL541" s="15" t="s">
        <v>997</v>
      </c>
      <c r="BM541" s="201" t="s">
        <v>1016</v>
      </c>
    </row>
    <row r="542" spans="2:65" s="11" customFormat="1" ht="22.9" customHeight="1">
      <c r="B542" s="174"/>
      <c r="C542" s="175"/>
      <c r="D542" s="176" t="s">
        <v>74</v>
      </c>
      <c r="E542" s="188" t="s">
        <v>1017</v>
      </c>
      <c r="F542" s="188" t="s">
        <v>1018</v>
      </c>
      <c r="G542" s="175"/>
      <c r="H542" s="175"/>
      <c r="I542" s="178"/>
      <c r="J542" s="189">
        <f>BK542</f>
        <v>0</v>
      </c>
      <c r="K542" s="175"/>
      <c r="L542" s="180"/>
      <c r="M542" s="181"/>
      <c r="N542" s="182"/>
      <c r="O542" s="182"/>
      <c r="P542" s="183">
        <f>SUM(P543:P545)</f>
        <v>0</v>
      </c>
      <c r="Q542" s="182"/>
      <c r="R542" s="183">
        <f>SUM(R543:R545)</f>
        <v>0</v>
      </c>
      <c r="S542" s="182"/>
      <c r="T542" s="184">
        <f>SUM(T543:T545)</f>
        <v>0</v>
      </c>
      <c r="AR542" s="185" t="s">
        <v>169</v>
      </c>
      <c r="AT542" s="186" t="s">
        <v>74</v>
      </c>
      <c r="AU542" s="186" t="s">
        <v>83</v>
      </c>
      <c r="AY542" s="185" t="s">
        <v>145</v>
      </c>
      <c r="BK542" s="187">
        <f>SUM(BK543:BK545)</f>
        <v>0</v>
      </c>
    </row>
    <row r="543" spans="2:65" s="1" customFormat="1" ht="16.5" customHeight="1">
      <c r="B543" s="32"/>
      <c r="C543" s="190" t="s">
        <v>1019</v>
      </c>
      <c r="D543" s="190" t="s">
        <v>148</v>
      </c>
      <c r="E543" s="191" t="s">
        <v>1020</v>
      </c>
      <c r="F543" s="192" t="s">
        <v>1021</v>
      </c>
      <c r="G543" s="193" t="s">
        <v>996</v>
      </c>
      <c r="H543" s="194">
        <v>1</v>
      </c>
      <c r="I543" s="195"/>
      <c r="J543" s="196">
        <f>ROUND(I543*H543,2)</f>
        <v>0</v>
      </c>
      <c r="K543" s="192" t="s">
        <v>1</v>
      </c>
      <c r="L543" s="36"/>
      <c r="M543" s="197" t="s">
        <v>1</v>
      </c>
      <c r="N543" s="198" t="s">
        <v>41</v>
      </c>
      <c r="O543" s="64"/>
      <c r="P543" s="199">
        <f>O543*H543</f>
        <v>0</v>
      </c>
      <c r="Q543" s="199">
        <v>0</v>
      </c>
      <c r="R543" s="199">
        <f>Q543*H543</f>
        <v>0</v>
      </c>
      <c r="S543" s="199">
        <v>0</v>
      </c>
      <c r="T543" s="200">
        <f>S543*H543</f>
        <v>0</v>
      </c>
      <c r="AR543" s="201" t="s">
        <v>997</v>
      </c>
      <c r="AT543" s="201" t="s">
        <v>148</v>
      </c>
      <c r="AU543" s="201" t="s">
        <v>154</v>
      </c>
      <c r="AY543" s="15" t="s">
        <v>145</v>
      </c>
      <c r="BE543" s="202">
        <f>IF(N543="základná",J543,0)</f>
        <v>0</v>
      </c>
      <c r="BF543" s="202">
        <f>IF(N543="znížená",J543,0)</f>
        <v>0</v>
      </c>
      <c r="BG543" s="202">
        <f>IF(N543="zákl. prenesená",J543,0)</f>
        <v>0</v>
      </c>
      <c r="BH543" s="202">
        <f>IF(N543="zníž. prenesená",J543,0)</f>
        <v>0</v>
      </c>
      <c r="BI543" s="202">
        <f>IF(N543="nulová",J543,0)</f>
        <v>0</v>
      </c>
      <c r="BJ543" s="15" t="s">
        <v>154</v>
      </c>
      <c r="BK543" s="202">
        <f>ROUND(I543*H543,2)</f>
        <v>0</v>
      </c>
      <c r="BL543" s="15" t="s">
        <v>997</v>
      </c>
      <c r="BM543" s="201" t="s">
        <v>1022</v>
      </c>
    </row>
    <row r="544" spans="2:65" s="1" customFormat="1" ht="16.5" customHeight="1">
      <c r="B544" s="32"/>
      <c r="C544" s="190" t="s">
        <v>1023</v>
      </c>
      <c r="D544" s="190" t="s">
        <v>148</v>
      </c>
      <c r="E544" s="191" t="s">
        <v>1024</v>
      </c>
      <c r="F544" s="192" t="s">
        <v>1025</v>
      </c>
      <c r="G544" s="193" t="s">
        <v>1026</v>
      </c>
      <c r="H544" s="194">
        <v>6</v>
      </c>
      <c r="I544" s="195"/>
      <c r="J544" s="196">
        <f>ROUND(I544*H544,2)</f>
        <v>0</v>
      </c>
      <c r="K544" s="192" t="s">
        <v>1</v>
      </c>
      <c r="L544" s="36"/>
      <c r="M544" s="197" t="s">
        <v>1</v>
      </c>
      <c r="N544" s="198" t="s">
        <v>41</v>
      </c>
      <c r="O544" s="64"/>
      <c r="P544" s="199">
        <f>O544*H544</f>
        <v>0</v>
      </c>
      <c r="Q544" s="199">
        <v>0</v>
      </c>
      <c r="R544" s="199">
        <f>Q544*H544</f>
        <v>0</v>
      </c>
      <c r="S544" s="199">
        <v>0</v>
      </c>
      <c r="T544" s="200">
        <f>S544*H544</f>
        <v>0</v>
      </c>
      <c r="AR544" s="201" t="s">
        <v>997</v>
      </c>
      <c r="AT544" s="201" t="s">
        <v>148</v>
      </c>
      <c r="AU544" s="201" t="s">
        <v>154</v>
      </c>
      <c r="AY544" s="15" t="s">
        <v>145</v>
      </c>
      <c r="BE544" s="202">
        <f>IF(N544="základná",J544,0)</f>
        <v>0</v>
      </c>
      <c r="BF544" s="202">
        <f>IF(N544="znížená",J544,0)</f>
        <v>0</v>
      </c>
      <c r="BG544" s="202">
        <f>IF(N544="zákl. prenesená",J544,0)</f>
        <v>0</v>
      </c>
      <c r="BH544" s="202">
        <f>IF(N544="zníž. prenesená",J544,0)</f>
        <v>0</v>
      </c>
      <c r="BI544" s="202">
        <f>IF(N544="nulová",J544,0)</f>
        <v>0</v>
      </c>
      <c r="BJ544" s="15" t="s">
        <v>154</v>
      </c>
      <c r="BK544" s="202">
        <f>ROUND(I544*H544,2)</f>
        <v>0</v>
      </c>
      <c r="BL544" s="15" t="s">
        <v>997</v>
      </c>
      <c r="BM544" s="201" t="s">
        <v>1027</v>
      </c>
    </row>
    <row r="545" spans="2:65" s="1" customFormat="1" ht="16.5" customHeight="1">
      <c r="B545" s="32"/>
      <c r="C545" s="190" t="s">
        <v>1028</v>
      </c>
      <c r="D545" s="190" t="s">
        <v>148</v>
      </c>
      <c r="E545" s="191" t="s">
        <v>1029</v>
      </c>
      <c r="F545" s="192" t="s">
        <v>1030</v>
      </c>
      <c r="G545" s="193" t="s">
        <v>996</v>
      </c>
      <c r="H545" s="194">
        <v>1</v>
      </c>
      <c r="I545" s="195"/>
      <c r="J545" s="196">
        <f>ROUND(I545*H545,2)</f>
        <v>0</v>
      </c>
      <c r="K545" s="192" t="s">
        <v>1</v>
      </c>
      <c r="L545" s="36"/>
      <c r="M545" s="197" t="s">
        <v>1</v>
      </c>
      <c r="N545" s="198" t="s">
        <v>41</v>
      </c>
      <c r="O545" s="64"/>
      <c r="P545" s="199">
        <f>O545*H545</f>
        <v>0</v>
      </c>
      <c r="Q545" s="199">
        <v>0</v>
      </c>
      <c r="R545" s="199">
        <f>Q545*H545</f>
        <v>0</v>
      </c>
      <c r="S545" s="199">
        <v>0</v>
      </c>
      <c r="T545" s="200">
        <f>S545*H545</f>
        <v>0</v>
      </c>
      <c r="AR545" s="201" t="s">
        <v>997</v>
      </c>
      <c r="AT545" s="201" t="s">
        <v>148</v>
      </c>
      <c r="AU545" s="201" t="s">
        <v>154</v>
      </c>
      <c r="AY545" s="15" t="s">
        <v>145</v>
      </c>
      <c r="BE545" s="202">
        <f>IF(N545="základná",J545,0)</f>
        <v>0</v>
      </c>
      <c r="BF545" s="202">
        <f>IF(N545="znížená",J545,0)</f>
        <v>0</v>
      </c>
      <c r="BG545" s="202">
        <f>IF(N545="zákl. prenesená",J545,0)</f>
        <v>0</v>
      </c>
      <c r="BH545" s="202">
        <f>IF(N545="zníž. prenesená",J545,0)</f>
        <v>0</v>
      </c>
      <c r="BI545" s="202">
        <f>IF(N545="nulová",J545,0)</f>
        <v>0</v>
      </c>
      <c r="BJ545" s="15" t="s">
        <v>154</v>
      </c>
      <c r="BK545" s="202">
        <f>ROUND(I545*H545,2)</f>
        <v>0</v>
      </c>
      <c r="BL545" s="15" t="s">
        <v>997</v>
      </c>
      <c r="BM545" s="201" t="s">
        <v>1031</v>
      </c>
    </row>
    <row r="546" spans="2:65" s="11" customFormat="1" ht="22.9" customHeight="1">
      <c r="B546" s="174"/>
      <c r="C546" s="175"/>
      <c r="D546" s="176" t="s">
        <v>74</v>
      </c>
      <c r="E546" s="188" t="s">
        <v>1032</v>
      </c>
      <c r="F546" s="188" t="s">
        <v>1033</v>
      </c>
      <c r="G546" s="175"/>
      <c r="H546" s="175"/>
      <c r="I546" s="178"/>
      <c r="J546" s="189">
        <f>BK546</f>
        <v>0</v>
      </c>
      <c r="K546" s="175"/>
      <c r="L546" s="180"/>
      <c r="M546" s="181"/>
      <c r="N546" s="182"/>
      <c r="O546" s="182"/>
      <c r="P546" s="183">
        <f>P547</f>
        <v>0</v>
      </c>
      <c r="Q546" s="182"/>
      <c r="R546" s="183">
        <f>R547</f>
        <v>0</v>
      </c>
      <c r="S546" s="182"/>
      <c r="T546" s="184">
        <f>T547</f>
        <v>0</v>
      </c>
      <c r="AR546" s="185" t="s">
        <v>169</v>
      </c>
      <c r="AT546" s="186" t="s">
        <v>74</v>
      </c>
      <c r="AU546" s="186" t="s">
        <v>83</v>
      </c>
      <c r="AY546" s="185" t="s">
        <v>145</v>
      </c>
      <c r="BK546" s="187">
        <f>BK547</f>
        <v>0</v>
      </c>
    </row>
    <row r="547" spans="2:65" s="1" customFormat="1" ht="24" customHeight="1">
      <c r="B547" s="32"/>
      <c r="C547" s="190" t="s">
        <v>1034</v>
      </c>
      <c r="D547" s="190" t="s">
        <v>148</v>
      </c>
      <c r="E547" s="191" t="s">
        <v>1035</v>
      </c>
      <c r="F547" s="192" t="s">
        <v>1036</v>
      </c>
      <c r="G547" s="193" t="s">
        <v>996</v>
      </c>
      <c r="H547" s="194">
        <v>1</v>
      </c>
      <c r="I547" s="195"/>
      <c r="J547" s="196">
        <f>ROUND(I547*H547,2)</f>
        <v>0</v>
      </c>
      <c r="K547" s="192" t="s">
        <v>1</v>
      </c>
      <c r="L547" s="36"/>
      <c r="M547" s="236" t="s">
        <v>1</v>
      </c>
      <c r="N547" s="237" t="s">
        <v>41</v>
      </c>
      <c r="O547" s="238"/>
      <c r="P547" s="239">
        <f>O547*H547</f>
        <v>0</v>
      </c>
      <c r="Q547" s="239">
        <v>0</v>
      </c>
      <c r="R547" s="239">
        <f>Q547*H547</f>
        <v>0</v>
      </c>
      <c r="S547" s="239">
        <v>0</v>
      </c>
      <c r="T547" s="240">
        <f>S547*H547</f>
        <v>0</v>
      </c>
      <c r="AR547" s="201" t="s">
        <v>997</v>
      </c>
      <c r="AT547" s="201" t="s">
        <v>148</v>
      </c>
      <c r="AU547" s="201" t="s">
        <v>154</v>
      </c>
      <c r="AY547" s="15" t="s">
        <v>145</v>
      </c>
      <c r="BE547" s="202">
        <f>IF(N547="základná",J547,0)</f>
        <v>0</v>
      </c>
      <c r="BF547" s="202">
        <f>IF(N547="znížená",J547,0)</f>
        <v>0</v>
      </c>
      <c r="BG547" s="202">
        <f>IF(N547="zákl. prenesená",J547,0)</f>
        <v>0</v>
      </c>
      <c r="BH547" s="202">
        <f>IF(N547="zníž. prenesená",J547,0)</f>
        <v>0</v>
      </c>
      <c r="BI547" s="202">
        <f>IF(N547="nulová",J547,0)</f>
        <v>0</v>
      </c>
      <c r="BJ547" s="15" t="s">
        <v>154</v>
      </c>
      <c r="BK547" s="202">
        <f>ROUND(I547*H547,2)</f>
        <v>0</v>
      </c>
      <c r="BL547" s="15" t="s">
        <v>997</v>
      </c>
      <c r="BM547" s="201" t="s">
        <v>1037</v>
      </c>
    </row>
    <row r="548" spans="2:65" s="1" customFormat="1" ht="6.95" customHeight="1">
      <c r="B548" s="47"/>
      <c r="C548" s="48"/>
      <c r="D548" s="48"/>
      <c r="E548" s="48"/>
      <c r="F548" s="48"/>
      <c r="G548" s="48"/>
      <c r="H548" s="48"/>
      <c r="I548" s="140"/>
      <c r="J548" s="48"/>
      <c r="K548" s="48"/>
      <c r="L548" s="36"/>
    </row>
  </sheetData>
  <sheetProtection algorithmName="SHA-512" hashValue="ycNmx8neXsU02Laft9oY4y+S7YKG6RsphfRy4kMP6xLzJiXY6n+k6dTMblQP6Gn0WGO3wSuR1Ijf8WEPFKu3Ng==" saltValue="tyXu5rVdEMxQ3LHKNMB1K5nVr/LRPckdeJZLxlzUPvNy99gW+KVmqAteYWUk29UO+i04TGOdZHBXy4AIlP7U1Q==" spinCount="100000" sheet="1" objects="1" scenarios="1" formatColumns="0" formatRows="0" autoFilter="0"/>
  <autoFilter ref="C145:K547"/>
  <mergeCells count="9">
    <mergeCell ref="E87:H87"/>
    <mergeCell ref="E136:H136"/>
    <mergeCell ref="E138:H13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9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101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AT2" s="15" t="s">
        <v>87</v>
      </c>
    </row>
    <row r="3" spans="2:46" ht="6.95" hidden="1" customHeight="1">
      <c r="B3" s="102"/>
      <c r="C3" s="103"/>
      <c r="D3" s="103"/>
      <c r="E3" s="103"/>
      <c r="F3" s="103"/>
      <c r="G3" s="103"/>
      <c r="H3" s="103"/>
      <c r="I3" s="104"/>
      <c r="J3" s="103"/>
      <c r="K3" s="103"/>
      <c r="L3" s="18"/>
      <c r="AT3" s="15" t="s">
        <v>75</v>
      </c>
    </row>
    <row r="4" spans="2:46" ht="24.95" hidden="1" customHeight="1">
      <c r="B4" s="18"/>
      <c r="D4" s="105" t="s">
        <v>91</v>
      </c>
      <c r="L4" s="18"/>
      <c r="M4" s="106" t="s">
        <v>9</v>
      </c>
      <c r="AT4" s="15" t="s">
        <v>4</v>
      </c>
    </row>
    <row r="5" spans="2:46" ht="6.95" hidden="1" customHeight="1">
      <c r="B5" s="18"/>
      <c r="L5" s="18"/>
    </row>
    <row r="6" spans="2:46" ht="12" hidden="1" customHeight="1">
      <c r="B6" s="18"/>
      <c r="D6" s="107" t="s">
        <v>15</v>
      </c>
      <c r="L6" s="18"/>
    </row>
    <row r="7" spans="2:46" ht="16.5" hidden="1" customHeight="1">
      <c r="B7" s="18"/>
      <c r="E7" s="288" t="str">
        <f>'Rekapitulácia stavby'!K6</f>
        <v>Mostný objekt Cesta na Bankov-cesta II/547 Čermeľská cesta-rekonštrukcia</v>
      </c>
      <c r="F7" s="289"/>
      <c r="G7" s="289"/>
      <c r="H7" s="289"/>
      <c r="L7" s="18"/>
    </row>
    <row r="8" spans="2:46" s="1" customFormat="1" ht="12" hidden="1" customHeight="1">
      <c r="B8" s="36"/>
      <c r="D8" s="107" t="s">
        <v>92</v>
      </c>
      <c r="I8" s="108"/>
      <c r="L8" s="36"/>
    </row>
    <row r="9" spans="2:46" s="1" customFormat="1" ht="36.950000000000003" hidden="1" customHeight="1">
      <c r="B9" s="36"/>
      <c r="E9" s="290" t="s">
        <v>1038</v>
      </c>
      <c r="F9" s="291"/>
      <c r="G9" s="291"/>
      <c r="H9" s="291"/>
      <c r="I9" s="108"/>
      <c r="L9" s="36"/>
    </row>
    <row r="10" spans="2:46" s="1" customFormat="1" hidden="1">
      <c r="B10" s="36"/>
      <c r="I10" s="108"/>
      <c r="L10" s="36"/>
    </row>
    <row r="11" spans="2:46" s="1" customFormat="1" ht="12" hidden="1" customHeight="1">
      <c r="B11" s="36"/>
      <c r="D11" s="107" t="s">
        <v>17</v>
      </c>
      <c r="F11" s="109" t="s">
        <v>1</v>
      </c>
      <c r="I11" s="110" t="s">
        <v>18</v>
      </c>
      <c r="J11" s="109" t="s">
        <v>1</v>
      </c>
      <c r="L11" s="36"/>
    </row>
    <row r="12" spans="2:46" s="1" customFormat="1" ht="12" hidden="1" customHeight="1">
      <c r="B12" s="36"/>
      <c r="D12" s="107" t="s">
        <v>20</v>
      </c>
      <c r="F12" s="109" t="s">
        <v>21</v>
      </c>
      <c r="I12" s="110" t="s">
        <v>22</v>
      </c>
      <c r="J12" s="111" t="str">
        <f>'Rekapitulácia stavby'!AN8</f>
        <v>Vyplň údaj</v>
      </c>
      <c r="L12" s="36"/>
    </row>
    <row r="13" spans="2:46" s="1" customFormat="1" ht="10.9" hidden="1" customHeight="1">
      <c r="B13" s="36"/>
      <c r="I13" s="108"/>
      <c r="L13" s="36"/>
    </row>
    <row r="14" spans="2:46" s="1" customFormat="1" ht="12" hidden="1" customHeight="1">
      <c r="B14" s="36"/>
      <c r="D14" s="107" t="s">
        <v>23</v>
      </c>
      <c r="I14" s="110" t="s">
        <v>24</v>
      </c>
      <c r="J14" s="109" t="s">
        <v>1</v>
      </c>
      <c r="L14" s="36"/>
    </row>
    <row r="15" spans="2:46" s="1" customFormat="1" ht="18" hidden="1" customHeight="1">
      <c r="B15" s="36"/>
      <c r="E15" s="109" t="s">
        <v>25</v>
      </c>
      <c r="I15" s="110" t="s">
        <v>26</v>
      </c>
      <c r="J15" s="109" t="s">
        <v>1</v>
      </c>
      <c r="L15" s="36"/>
    </row>
    <row r="16" spans="2:46" s="1" customFormat="1" ht="6.95" hidden="1" customHeight="1">
      <c r="B16" s="36"/>
      <c r="I16" s="108"/>
      <c r="L16" s="36"/>
    </row>
    <row r="17" spans="2:12" s="1" customFormat="1" ht="12" hidden="1" customHeight="1">
      <c r="B17" s="36"/>
      <c r="D17" s="107" t="s">
        <v>27</v>
      </c>
      <c r="I17" s="110" t="s">
        <v>24</v>
      </c>
      <c r="J17" s="28" t="str">
        <f>'Rekapitulácia stavby'!AN13</f>
        <v>Vyplň údaj</v>
      </c>
      <c r="L17" s="36"/>
    </row>
    <row r="18" spans="2:12" s="1" customFormat="1" ht="18" hidden="1" customHeight="1">
      <c r="B18" s="36"/>
      <c r="E18" s="292" t="str">
        <f>'Rekapitulácia stavby'!E14</f>
        <v>Vyplň údaj</v>
      </c>
      <c r="F18" s="293"/>
      <c r="G18" s="293"/>
      <c r="H18" s="293"/>
      <c r="I18" s="110" t="s">
        <v>26</v>
      </c>
      <c r="J18" s="28" t="str">
        <f>'Rekapitulácia stavby'!AN14</f>
        <v>Vyplň údaj</v>
      </c>
      <c r="L18" s="36"/>
    </row>
    <row r="19" spans="2:12" s="1" customFormat="1" ht="6.95" hidden="1" customHeight="1">
      <c r="B19" s="36"/>
      <c r="I19" s="108"/>
      <c r="L19" s="36"/>
    </row>
    <row r="20" spans="2:12" s="1" customFormat="1" ht="12" hidden="1" customHeight="1">
      <c r="B20" s="36"/>
      <c r="D20" s="107" t="s">
        <v>29</v>
      </c>
      <c r="I20" s="110" t="s">
        <v>24</v>
      </c>
      <c r="J20" s="109" t="s">
        <v>1</v>
      </c>
      <c r="L20" s="36"/>
    </row>
    <row r="21" spans="2:12" s="1" customFormat="1" ht="18" hidden="1" customHeight="1">
      <c r="B21" s="36"/>
      <c r="E21" s="109" t="s">
        <v>1039</v>
      </c>
      <c r="I21" s="110" t="s">
        <v>26</v>
      </c>
      <c r="J21" s="109" t="s">
        <v>1</v>
      </c>
      <c r="L21" s="36"/>
    </row>
    <row r="22" spans="2:12" s="1" customFormat="1" ht="6.95" hidden="1" customHeight="1">
      <c r="B22" s="36"/>
      <c r="I22" s="108"/>
      <c r="L22" s="36"/>
    </row>
    <row r="23" spans="2:12" s="1" customFormat="1" ht="12" hidden="1" customHeight="1">
      <c r="B23" s="36"/>
      <c r="D23" s="107" t="s">
        <v>32</v>
      </c>
      <c r="I23" s="110" t="s">
        <v>24</v>
      </c>
      <c r="J23" s="109" t="s">
        <v>1</v>
      </c>
      <c r="L23" s="36"/>
    </row>
    <row r="24" spans="2:12" s="1" customFormat="1" ht="18" hidden="1" customHeight="1">
      <c r="B24" s="36"/>
      <c r="E24" s="109" t="s">
        <v>1039</v>
      </c>
      <c r="I24" s="110" t="s">
        <v>26</v>
      </c>
      <c r="J24" s="109" t="s">
        <v>1</v>
      </c>
      <c r="L24" s="36"/>
    </row>
    <row r="25" spans="2:12" s="1" customFormat="1" ht="6.95" hidden="1" customHeight="1">
      <c r="B25" s="36"/>
      <c r="I25" s="108"/>
      <c r="L25" s="36"/>
    </row>
    <row r="26" spans="2:12" s="1" customFormat="1" ht="12" hidden="1" customHeight="1">
      <c r="B26" s="36"/>
      <c r="D26" s="107" t="s">
        <v>34</v>
      </c>
      <c r="I26" s="108"/>
      <c r="L26" s="36"/>
    </row>
    <row r="27" spans="2:12" s="7" customFormat="1" ht="16.5" hidden="1" customHeight="1">
      <c r="B27" s="112"/>
      <c r="E27" s="294" t="s">
        <v>1</v>
      </c>
      <c r="F27" s="294"/>
      <c r="G27" s="294"/>
      <c r="H27" s="294"/>
      <c r="I27" s="113"/>
      <c r="L27" s="112"/>
    </row>
    <row r="28" spans="2:12" s="1" customFormat="1" ht="6.95" hidden="1" customHeight="1">
      <c r="B28" s="36"/>
      <c r="I28" s="108"/>
      <c r="L28" s="36"/>
    </row>
    <row r="29" spans="2:12" s="1" customFormat="1" ht="6.95" hidden="1" customHeight="1">
      <c r="B29" s="36"/>
      <c r="D29" s="60"/>
      <c r="E29" s="60"/>
      <c r="F29" s="60"/>
      <c r="G29" s="60"/>
      <c r="H29" s="60"/>
      <c r="I29" s="114"/>
      <c r="J29" s="60"/>
      <c r="K29" s="60"/>
      <c r="L29" s="36"/>
    </row>
    <row r="30" spans="2:12" s="1" customFormat="1" ht="25.35" hidden="1" customHeight="1">
      <c r="B30" s="36"/>
      <c r="D30" s="115" t="s">
        <v>35</v>
      </c>
      <c r="I30" s="108"/>
      <c r="J30" s="116">
        <f>ROUND(J120, 2)</f>
        <v>0</v>
      </c>
      <c r="L30" s="36"/>
    </row>
    <row r="31" spans="2:12" s="1" customFormat="1" ht="6.95" hidden="1" customHeight="1">
      <c r="B31" s="36"/>
      <c r="D31" s="60"/>
      <c r="E31" s="60"/>
      <c r="F31" s="60"/>
      <c r="G31" s="60"/>
      <c r="H31" s="60"/>
      <c r="I31" s="114"/>
      <c r="J31" s="60"/>
      <c r="K31" s="60"/>
      <c r="L31" s="36"/>
    </row>
    <row r="32" spans="2:12" s="1" customFormat="1" ht="14.45" hidden="1" customHeight="1">
      <c r="B32" s="36"/>
      <c r="F32" s="117" t="s">
        <v>37</v>
      </c>
      <c r="I32" s="118" t="s">
        <v>36</v>
      </c>
      <c r="J32" s="117" t="s">
        <v>38</v>
      </c>
      <c r="L32" s="36"/>
    </row>
    <row r="33" spans="2:12" s="1" customFormat="1" ht="14.45" hidden="1" customHeight="1">
      <c r="B33" s="36"/>
      <c r="D33" s="119" t="s">
        <v>39</v>
      </c>
      <c r="E33" s="107" t="s">
        <v>40</v>
      </c>
      <c r="F33" s="120">
        <f>ROUND((SUM(BE120:BE138)),  2)</f>
        <v>0</v>
      </c>
      <c r="I33" s="121">
        <v>0.2</v>
      </c>
      <c r="J33" s="120">
        <f>ROUND(((SUM(BE120:BE138))*I33),  2)</f>
        <v>0</v>
      </c>
      <c r="L33" s="36"/>
    </row>
    <row r="34" spans="2:12" s="1" customFormat="1" ht="14.45" hidden="1" customHeight="1">
      <c r="B34" s="36"/>
      <c r="E34" s="107" t="s">
        <v>41</v>
      </c>
      <c r="F34" s="120">
        <f>ROUND((SUM(BF120:BF138)),  2)</f>
        <v>0</v>
      </c>
      <c r="I34" s="121">
        <v>0.2</v>
      </c>
      <c r="J34" s="120">
        <f>ROUND(((SUM(BF120:BF138))*I34),  2)</f>
        <v>0</v>
      </c>
      <c r="L34" s="36"/>
    </row>
    <row r="35" spans="2:12" s="1" customFormat="1" ht="14.45" hidden="1" customHeight="1">
      <c r="B35" s="36"/>
      <c r="E35" s="107" t="s">
        <v>42</v>
      </c>
      <c r="F35" s="120">
        <f>ROUND((SUM(BG120:BG138)),  2)</f>
        <v>0</v>
      </c>
      <c r="I35" s="121">
        <v>0.2</v>
      </c>
      <c r="J35" s="120">
        <f>0</f>
        <v>0</v>
      </c>
      <c r="L35" s="36"/>
    </row>
    <row r="36" spans="2:12" s="1" customFormat="1" ht="14.45" hidden="1" customHeight="1">
      <c r="B36" s="36"/>
      <c r="E36" s="107" t="s">
        <v>43</v>
      </c>
      <c r="F36" s="120">
        <f>ROUND((SUM(BH120:BH138)),  2)</f>
        <v>0</v>
      </c>
      <c r="I36" s="121">
        <v>0.2</v>
      </c>
      <c r="J36" s="120">
        <f>0</f>
        <v>0</v>
      </c>
      <c r="L36" s="36"/>
    </row>
    <row r="37" spans="2:12" s="1" customFormat="1" ht="14.45" hidden="1" customHeight="1">
      <c r="B37" s="36"/>
      <c r="E37" s="107" t="s">
        <v>44</v>
      </c>
      <c r="F37" s="120">
        <f>ROUND((SUM(BI120:BI138)),  2)</f>
        <v>0</v>
      </c>
      <c r="I37" s="121">
        <v>0</v>
      </c>
      <c r="J37" s="120">
        <f>0</f>
        <v>0</v>
      </c>
      <c r="L37" s="36"/>
    </row>
    <row r="38" spans="2:12" s="1" customFormat="1" ht="6.95" hidden="1" customHeight="1">
      <c r="B38" s="36"/>
      <c r="I38" s="108"/>
      <c r="L38" s="36"/>
    </row>
    <row r="39" spans="2:12" s="1" customFormat="1" ht="25.35" hidden="1" customHeight="1">
      <c r="B39" s="36"/>
      <c r="C39" s="122"/>
      <c r="D39" s="123" t="s">
        <v>45</v>
      </c>
      <c r="E39" s="124"/>
      <c r="F39" s="124"/>
      <c r="G39" s="125" t="s">
        <v>46</v>
      </c>
      <c r="H39" s="126" t="s">
        <v>47</v>
      </c>
      <c r="I39" s="127"/>
      <c r="J39" s="128">
        <f>SUM(J30:J37)</f>
        <v>0</v>
      </c>
      <c r="K39" s="129"/>
      <c r="L39" s="36"/>
    </row>
    <row r="40" spans="2:12" s="1" customFormat="1" ht="14.45" hidden="1" customHeight="1">
      <c r="B40" s="36"/>
      <c r="I40" s="108"/>
      <c r="L40" s="36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36"/>
      <c r="D50" s="130" t="s">
        <v>48</v>
      </c>
      <c r="E50" s="131"/>
      <c r="F50" s="131"/>
      <c r="G50" s="130" t="s">
        <v>49</v>
      </c>
      <c r="H50" s="131"/>
      <c r="I50" s="132"/>
      <c r="J50" s="131"/>
      <c r="K50" s="131"/>
      <c r="L50" s="36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36"/>
      <c r="D61" s="133" t="s">
        <v>50</v>
      </c>
      <c r="E61" s="134"/>
      <c r="F61" s="135" t="s">
        <v>51</v>
      </c>
      <c r="G61" s="133" t="s">
        <v>50</v>
      </c>
      <c r="H61" s="134"/>
      <c r="I61" s="136"/>
      <c r="J61" s="137" t="s">
        <v>51</v>
      </c>
      <c r="K61" s="134"/>
      <c r="L61" s="36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36"/>
      <c r="D65" s="130" t="s">
        <v>52</v>
      </c>
      <c r="E65" s="131"/>
      <c r="F65" s="131"/>
      <c r="G65" s="130" t="s">
        <v>53</v>
      </c>
      <c r="H65" s="131"/>
      <c r="I65" s="132"/>
      <c r="J65" s="131"/>
      <c r="K65" s="131"/>
      <c r="L65" s="36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36"/>
      <c r="D76" s="133" t="s">
        <v>50</v>
      </c>
      <c r="E76" s="134"/>
      <c r="F76" s="135" t="s">
        <v>51</v>
      </c>
      <c r="G76" s="133" t="s">
        <v>50</v>
      </c>
      <c r="H76" s="134"/>
      <c r="I76" s="136"/>
      <c r="J76" s="137" t="s">
        <v>51</v>
      </c>
      <c r="K76" s="134"/>
      <c r="L76" s="36"/>
    </row>
    <row r="77" spans="2:12" s="1" customFormat="1" ht="14.45" hidden="1" customHeight="1">
      <c r="B77" s="138"/>
      <c r="C77" s="139"/>
      <c r="D77" s="139"/>
      <c r="E77" s="139"/>
      <c r="F77" s="139"/>
      <c r="G77" s="139"/>
      <c r="H77" s="139"/>
      <c r="I77" s="140"/>
      <c r="J77" s="139"/>
      <c r="K77" s="139"/>
      <c r="L77" s="36"/>
    </row>
    <row r="78" spans="2:12" hidden="1"/>
    <row r="79" spans="2:12" hidden="1"/>
    <row r="80" spans="2:12" hidden="1"/>
    <row r="81" spans="2:47" s="1" customFormat="1" ht="6.95" customHeight="1">
      <c r="B81" s="141"/>
      <c r="C81" s="142"/>
      <c r="D81" s="142"/>
      <c r="E81" s="142"/>
      <c r="F81" s="142"/>
      <c r="G81" s="142"/>
      <c r="H81" s="142"/>
      <c r="I81" s="143"/>
      <c r="J81" s="142"/>
      <c r="K81" s="142"/>
      <c r="L81" s="36"/>
    </row>
    <row r="82" spans="2:47" s="1" customFormat="1" ht="24.95" customHeight="1">
      <c r="B82" s="32"/>
      <c r="C82" s="21" t="s">
        <v>96</v>
      </c>
      <c r="D82" s="33"/>
      <c r="E82" s="33"/>
      <c r="F82" s="33"/>
      <c r="G82" s="33"/>
      <c r="H82" s="33"/>
      <c r="I82" s="108"/>
      <c r="J82" s="33"/>
      <c r="K82" s="33"/>
      <c r="L82" s="36"/>
    </row>
    <row r="83" spans="2:47" s="1" customFormat="1" ht="6.95" customHeight="1">
      <c r="B83" s="32"/>
      <c r="C83" s="33"/>
      <c r="D83" s="33"/>
      <c r="E83" s="33"/>
      <c r="F83" s="33"/>
      <c r="G83" s="33"/>
      <c r="H83" s="33"/>
      <c r="I83" s="108"/>
      <c r="J83" s="33"/>
      <c r="K83" s="33"/>
      <c r="L83" s="36"/>
    </row>
    <row r="84" spans="2:47" s="1" customFormat="1" ht="12" customHeight="1">
      <c r="B84" s="32"/>
      <c r="C84" s="27" t="s">
        <v>15</v>
      </c>
      <c r="D84" s="33"/>
      <c r="E84" s="33"/>
      <c r="F84" s="33"/>
      <c r="G84" s="33"/>
      <c r="H84" s="33"/>
      <c r="I84" s="108"/>
      <c r="J84" s="33"/>
      <c r="K84" s="33"/>
      <c r="L84" s="36"/>
    </row>
    <row r="85" spans="2:47" s="1" customFormat="1" ht="16.5" customHeight="1">
      <c r="B85" s="32"/>
      <c r="C85" s="33"/>
      <c r="D85" s="33"/>
      <c r="E85" s="286" t="str">
        <f>E7</f>
        <v>Mostný objekt Cesta na Bankov-cesta II/547 Čermeľská cesta-rekonštrukcia</v>
      </c>
      <c r="F85" s="287"/>
      <c r="G85" s="287"/>
      <c r="H85" s="287"/>
      <c r="I85" s="108"/>
      <c r="J85" s="33"/>
      <c r="K85" s="33"/>
      <c r="L85" s="36"/>
    </row>
    <row r="86" spans="2:47" s="1" customFormat="1" ht="12" customHeight="1">
      <c r="B86" s="32"/>
      <c r="C86" s="27" t="s">
        <v>92</v>
      </c>
      <c r="D86" s="33"/>
      <c r="E86" s="33"/>
      <c r="F86" s="33"/>
      <c r="G86" s="33"/>
      <c r="H86" s="33"/>
      <c r="I86" s="108"/>
      <c r="J86" s="33"/>
      <c r="K86" s="33"/>
      <c r="L86" s="36"/>
    </row>
    <row r="87" spans="2:47" s="1" customFormat="1" ht="16.5" customHeight="1">
      <c r="B87" s="32"/>
      <c r="C87" s="33"/>
      <c r="D87" s="33"/>
      <c r="E87" s="257" t="str">
        <f>E9</f>
        <v>601-00 - Preložka verejného osvetlenia</v>
      </c>
      <c r="F87" s="285"/>
      <c r="G87" s="285"/>
      <c r="H87" s="285"/>
      <c r="I87" s="108"/>
      <c r="J87" s="33"/>
      <c r="K87" s="33"/>
      <c r="L87" s="36"/>
    </row>
    <row r="88" spans="2:47" s="1" customFormat="1" ht="6.95" customHeight="1">
      <c r="B88" s="32"/>
      <c r="C88" s="33"/>
      <c r="D88" s="33"/>
      <c r="E88" s="33"/>
      <c r="F88" s="33"/>
      <c r="G88" s="33"/>
      <c r="H88" s="33"/>
      <c r="I88" s="108"/>
      <c r="J88" s="33"/>
      <c r="K88" s="33"/>
      <c r="L88" s="36"/>
    </row>
    <row r="89" spans="2:47" s="1" customFormat="1" ht="12" customHeight="1">
      <c r="B89" s="32"/>
      <c r="C89" s="27" t="s">
        <v>20</v>
      </c>
      <c r="D89" s="33"/>
      <c r="E89" s="33"/>
      <c r="F89" s="25" t="str">
        <f>F12</f>
        <v>Košice</v>
      </c>
      <c r="G89" s="33"/>
      <c r="H89" s="33"/>
      <c r="I89" s="110" t="s">
        <v>22</v>
      </c>
      <c r="J89" s="59" t="str">
        <f>IF(J12="","",J12)</f>
        <v>Vyplň údaj</v>
      </c>
      <c r="K89" s="33"/>
      <c r="L89" s="36"/>
    </row>
    <row r="90" spans="2:47" s="1" customFormat="1" ht="6.95" customHeight="1">
      <c r="B90" s="32"/>
      <c r="C90" s="33"/>
      <c r="D90" s="33"/>
      <c r="E90" s="33"/>
      <c r="F90" s="33"/>
      <c r="G90" s="33"/>
      <c r="H90" s="33"/>
      <c r="I90" s="108"/>
      <c r="J90" s="33"/>
      <c r="K90" s="33"/>
      <c r="L90" s="36"/>
    </row>
    <row r="91" spans="2:47" s="1" customFormat="1" ht="15.2" customHeight="1">
      <c r="B91" s="32"/>
      <c r="C91" s="27" t="s">
        <v>23</v>
      </c>
      <c r="D91" s="33"/>
      <c r="E91" s="33"/>
      <c r="F91" s="25" t="str">
        <f>E15</f>
        <v>Mesto Košice</v>
      </c>
      <c r="G91" s="33"/>
      <c r="H91" s="33"/>
      <c r="I91" s="110" t="s">
        <v>29</v>
      </c>
      <c r="J91" s="30" t="str">
        <f>E21</f>
        <v>Privel, spol.s.r.o</v>
      </c>
      <c r="K91" s="33"/>
      <c r="L91" s="36"/>
    </row>
    <row r="92" spans="2:47" s="1" customFormat="1" ht="15.2" customHeight="1">
      <c r="B92" s="32"/>
      <c r="C92" s="27" t="s">
        <v>27</v>
      </c>
      <c r="D92" s="33"/>
      <c r="E92" s="33"/>
      <c r="F92" s="25" t="str">
        <f>IF(E18="","",E18)</f>
        <v>Vyplň údaj</v>
      </c>
      <c r="G92" s="33"/>
      <c r="H92" s="33"/>
      <c r="I92" s="110" t="s">
        <v>32</v>
      </c>
      <c r="J92" s="30" t="str">
        <f>E24</f>
        <v>Privel, spol.s.r.o</v>
      </c>
      <c r="K92" s="33"/>
      <c r="L92" s="36"/>
    </row>
    <row r="93" spans="2:47" s="1" customFormat="1" ht="10.35" customHeight="1">
      <c r="B93" s="32"/>
      <c r="C93" s="33"/>
      <c r="D93" s="33"/>
      <c r="E93" s="33"/>
      <c r="F93" s="33"/>
      <c r="G93" s="33"/>
      <c r="H93" s="33"/>
      <c r="I93" s="108"/>
      <c r="J93" s="33"/>
      <c r="K93" s="33"/>
      <c r="L93" s="36"/>
    </row>
    <row r="94" spans="2:47" s="1" customFormat="1" ht="29.25" customHeight="1">
      <c r="B94" s="32"/>
      <c r="C94" s="144" t="s">
        <v>97</v>
      </c>
      <c r="D94" s="145"/>
      <c r="E94" s="145"/>
      <c r="F94" s="145"/>
      <c r="G94" s="145"/>
      <c r="H94" s="145"/>
      <c r="I94" s="146"/>
      <c r="J94" s="147" t="s">
        <v>98</v>
      </c>
      <c r="K94" s="145"/>
      <c r="L94" s="36"/>
    </row>
    <row r="95" spans="2:47" s="1" customFormat="1" ht="10.35" customHeight="1">
      <c r="B95" s="32"/>
      <c r="C95" s="33"/>
      <c r="D95" s="33"/>
      <c r="E95" s="33"/>
      <c r="F95" s="33"/>
      <c r="G95" s="33"/>
      <c r="H95" s="33"/>
      <c r="I95" s="108"/>
      <c r="J95" s="33"/>
      <c r="K95" s="33"/>
      <c r="L95" s="36"/>
    </row>
    <row r="96" spans="2:47" s="1" customFormat="1" ht="22.9" customHeight="1">
      <c r="B96" s="32"/>
      <c r="C96" s="148" t="s">
        <v>99</v>
      </c>
      <c r="D96" s="33"/>
      <c r="E96" s="33"/>
      <c r="F96" s="33"/>
      <c r="G96" s="33"/>
      <c r="H96" s="33"/>
      <c r="I96" s="108"/>
      <c r="J96" s="77">
        <f>J120</f>
        <v>0</v>
      </c>
      <c r="K96" s="33"/>
      <c r="L96" s="36"/>
      <c r="AU96" s="15" t="s">
        <v>100</v>
      </c>
    </row>
    <row r="97" spans="2:12" s="8" customFormat="1" ht="24.95" customHeight="1">
      <c r="B97" s="149"/>
      <c r="C97" s="150"/>
      <c r="D97" s="151" t="s">
        <v>1040</v>
      </c>
      <c r="E97" s="152"/>
      <c r="F97" s="152"/>
      <c r="G97" s="152"/>
      <c r="H97" s="152"/>
      <c r="I97" s="153"/>
      <c r="J97" s="154">
        <f>J121</f>
        <v>0</v>
      </c>
      <c r="K97" s="150"/>
      <c r="L97" s="155"/>
    </row>
    <row r="98" spans="2:12" s="9" customFormat="1" ht="19.899999999999999" customHeight="1">
      <c r="B98" s="156"/>
      <c r="C98" s="157"/>
      <c r="D98" s="158" t="s">
        <v>1041</v>
      </c>
      <c r="E98" s="159"/>
      <c r="F98" s="159"/>
      <c r="G98" s="159"/>
      <c r="H98" s="159"/>
      <c r="I98" s="160"/>
      <c r="J98" s="161">
        <f>J122</f>
        <v>0</v>
      </c>
      <c r="K98" s="157"/>
      <c r="L98" s="162"/>
    </row>
    <row r="99" spans="2:12" s="9" customFormat="1" ht="19.899999999999999" customHeight="1">
      <c r="B99" s="156"/>
      <c r="C99" s="157"/>
      <c r="D99" s="158" t="s">
        <v>1042</v>
      </c>
      <c r="E99" s="159"/>
      <c r="F99" s="159"/>
      <c r="G99" s="159"/>
      <c r="H99" s="159"/>
      <c r="I99" s="160"/>
      <c r="J99" s="161">
        <f>J132</f>
        <v>0</v>
      </c>
      <c r="K99" s="157"/>
      <c r="L99" s="162"/>
    </row>
    <row r="100" spans="2:12" s="8" customFormat="1" ht="24.95" customHeight="1">
      <c r="B100" s="149"/>
      <c r="C100" s="150"/>
      <c r="D100" s="151" t="s">
        <v>1043</v>
      </c>
      <c r="E100" s="152"/>
      <c r="F100" s="152"/>
      <c r="G100" s="152"/>
      <c r="H100" s="152"/>
      <c r="I100" s="153"/>
      <c r="J100" s="154">
        <f>J136</f>
        <v>0</v>
      </c>
      <c r="K100" s="150"/>
      <c r="L100" s="155"/>
    </row>
    <row r="101" spans="2:12" s="1" customFormat="1" ht="21.75" customHeight="1">
      <c r="B101" s="32"/>
      <c r="C101" s="33"/>
      <c r="D101" s="33"/>
      <c r="E101" s="33"/>
      <c r="F101" s="33"/>
      <c r="G101" s="33"/>
      <c r="H101" s="33"/>
      <c r="I101" s="108"/>
      <c r="J101" s="33"/>
      <c r="K101" s="33"/>
      <c r="L101" s="36"/>
    </row>
    <row r="102" spans="2:12" s="1" customFormat="1" ht="6.95" customHeight="1">
      <c r="B102" s="47"/>
      <c r="C102" s="48"/>
      <c r="D102" s="48"/>
      <c r="E102" s="48"/>
      <c r="F102" s="48"/>
      <c r="G102" s="48"/>
      <c r="H102" s="48"/>
      <c r="I102" s="140"/>
      <c r="J102" s="48"/>
      <c r="K102" s="48"/>
      <c r="L102" s="36"/>
    </row>
    <row r="106" spans="2:12" s="1" customFormat="1" ht="6.95" customHeight="1">
      <c r="B106" s="49"/>
      <c r="C106" s="50"/>
      <c r="D106" s="50"/>
      <c r="E106" s="50"/>
      <c r="F106" s="50"/>
      <c r="G106" s="50"/>
      <c r="H106" s="50"/>
      <c r="I106" s="143"/>
      <c r="J106" s="50"/>
      <c r="K106" s="50"/>
      <c r="L106" s="36"/>
    </row>
    <row r="107" spans="2:12" s="1" customFormat="1" ht="24.95" customHeight="1">
      <c r="B107" s="32"/>
      <c r="C107" s="21" t="s">
        <v>131</v>
      </c>
      <c r="D107" s="33"/>
      <c r="E107" s="33"/>
      <c r="F107" s="33"/>
      <c r="G107" s="33"/>
      <c r="H107" s="33"/>
      <c r="I107" s="108"/>
      <c r="J107" s="33"/>
      <c r="K107" s="33"/>
      <c r="L107" s="36"/>
    </row>
    <row r="108" spans="2:12" s="1" customFormat="1" ht="6.95" customHeight="1">
      <c r="B108" s="32"/>
      <c r="C108" s="33"/>
      <c r="D108" s="33"/>
      <c r="E108" s="33"/>
      <c r="F108" s="33"/>
      <c r="G108" s="33"/>
      <c r="H108" s="33"/>
      <c r="I108" s="108"/>
      <c r="J108" s="33"/>
      <c r="K108" s="33"/>
      <c r="L108" s="36"/>
    </row>
    <row r="109" spans="2:12" s="1" customFormat="1" ht="12" customHeight="1">
      <c r="B109" s="32"/>
      <c r="C109" s="27" t="s">
        <v>15</v>
      </c>
      <c r="D109" s="33"/>
      <c r="E109" s="33"/>
      <c r="F109" s="33"/>
      <c r="G109" s="33"/>
      <c r="H109" s="33"/>
      <c r="I109" s="108"/>
      <c r="J109" s="33"/>
      <c r="K109" s="33"/>
      <c r="L109" s="36"/>
    </row>
    <row r="110" spans="2:12" s="1" customFormat="1" ht="16.5" customHeight="1">
      <c r="B110" s="32"/>
      <c r="C110" s="33"/>
      <c r="D110" s="33"/>
      <c r="E110" s="286" t="str">
        <f>E7</f>
        <v>Mostný objekt Cesta na Bankov-cesta II/547 Čermeľská cesta-rekonštrukcia</v>
      </c>
      <c r="F110" s="287"/>
      <c r="G110" s="287"/>
      <c r="H110" s="287"/>
      <c r="I110" s="108"/>
      <c r="J110" s="33"/>
      <c r="K110" s="33"/>
      <c r="L110" s="36"/>
    </row>
    <row r="111" spans="2:12" s="1" customFormat="1" ht="12" customHeight="1">
      <c r="B111" s="32"/>
      <c r="C111" s="27" t="s">
        <v>92</v>
      </c>
      <c r="D111" s="33"/>
      <c r="E111" s="33"/>
      <c r="F111" s="33"/>
      <c r="G111" s="33"/>
      <c r="H111" s="33"/>
      <c r="I111" s="108"/>
      <c r="J111" s="33"/>
      <c r="K111" s="33"/>
      <c r="L111" s="36"/>
    </row>
    <row r="112" spans="2:12" s="1" customFormat="1" ht="16.5" customHeight="1">
      <c r="B112" s="32"/>
      <c r="C112" s="33"/>
      <c r="D112" s="33"/>
      <c r="E112" s="257" t="str">
        <f>E9</f>
        <v>601-00 - Preložka verejného osvetlenia</v>
      </c>
      <c r="F112" s="285"/>
      <c r="G112" s="285"/>
      <c r="H112" s="285"/>
      <c r="I112" s="108"/>
      <c r="J112" s="33"/>
      <c r="K112" s="33"/>
      <c r="L112" s="36"/>
    </row>
    <row r="113" spans="2:65" s="1" customFormat="1" ht="6.95" customHeight="1">
      <c r="B113" s="32"/>
      <c r="C113" s="33"/>
      <c r="D113" s="33"/>
      <c r="E113" s="33"/>
      <c r="F113" s="33"/>
      <c r="G113" s="33"/>
      <c r="H113" s="33"/>
      <c r="I113" s="108"/>
      <c r="J113" s="33"/>
      <c r="K113" s="33"/>
      <c r="L113" s="36"/>
    </row>
    <row r="114" spans="2:65" s="1" customFormat="1" ht="12" customHeight="1">
      <c r="B114" s="32"/>
      <c r="C114" s="27" t="s">
        <v>20</v>
      </c>
      <c r="D114" s="33"/>
      <c r="E114" s="33"/>
      <c r="F114" s="25" t="str">
        <f>F12</f>
        <v>Košice</v>
      </c>
      <c r="G114" s="33"/>
      <c r="H114" s="33"/>
      <c r="I114" s="110" t="s">
        <v>22</v>
      </c>
      <c r="J114" s="59" t="str">
        <f>IF(J12="","",J12)</f>
        <v>Vyplň údaj</v>
      </c>
      <c r="K114" s="33"/>
      <c r="L114" s="36"/>
    </row>
    <row r="115" spans="2:65" s="1" customFormat="1" ht="6.95" customHeight="1">
      <c r="B115" s="32"/>
      <c r="C115" s="33"/>
      <c r="D115" s="33"/>
      <c r="E115" s="33"/>
      <c r="F115" s="33"/>
      <c r="G115" s="33"/>
      <c r="H115" s="33"/>
      <c r="I115" s="108"/>
      <c r="J115" s="33"/>
      <c r="K115" s="33"/>
      <c r="L115" s="36"/>
    </row>
    <row r="116" spans="2:65" s="1" customFormat="1" ht="15.2" customHeight="1">
      <c r="B116" s="32"/>
      <c r="C116" s="27" t="s">
        <v>23</v>
      </c>
      <c r="D116" s="33"/>
      <c r="E116" s="33"/>
      <c r="F116" s="25" t="str">
        <f>E15</f>
        <v>Mesto Košice</v>
      </c>
      <c r="G116" s="33"/>
      <c r="H116" s="33"/>
      <c r="I116" s="110" t="s">
        <v>29</v>
      </c>
      <c r="J116" s="30" t="str">
        <f>E21</f>
        <v>Privel, spol.s.r.o</v>
      </c>
      <c r="K116" s="33"/>
      <c r="L116" s="36"/>
    </row>
    <row r="117" spans="2:65" s="1" customFormat="1" ht="15.2" customHeight="1">
      <c r="B117" s="32"/>
      <c r="C117" s="27" t="s">
        <v>27</v>
      </c>
      <c r="D117" s="33"/>
      <c r="E117" s="33"/>
      <c r="F117" s="25" t="str">
        <f>IF(E18="","",E18)</f>
        <v>Vyplň údaj</v>
      </c>
      <c r="G117" s="33"/>
      <c r="H117" s="33"/>
      <c r="I117" s="110" t="s">
        <v>32</v>
      </c>
      <c r="J117" s="30" t="str">
        <f>E24</f>
        <v>Privel, spol.s.r.o</v>
      </c>
      <c r="K117" s="33"/>
      <c r="L117" s="36"/>
    </row>
    <row r="118" spans="2:65" s="1" customFormat="1" ht="10.35" customHeight="1">
      <c r="B118" s="32"/>
      <c r="C118" s="33"/>
      <c r="D118" s="33"/>
      <c r="E118" s="33"/>
      <c r="F118" s="33"/>
      <c r="G118" s="33"/>
      <c r="H118" s="33"/>
      <c r="I118" s="108"/>
      <c r="J118" s="33"/>
      <c r="K118" s="33"/>
      <c r="L118" s="36"/>
    </row>
    <row r="119" spans="2:65" s="10" customFormat="1" ht="29.25" customHeight="1">
      <c r="B119" s="163"/>
      <c r="C119" s="164" t="s">
        <v>132</v>
      </c>
      <c r="D119" s="165" t="s">
        <v>60</v>
      </c>
      <c r="E119" s="165" t="s">
        <v>56</v>
      </c>
      <c r="F119" s="165" t="s">
        <v>57</v>
      </c>
      <c r="G119" s="165" t="s">
        <v>133</v>
      </c>
      <c r="H119" s="165" t="s">
        <v>134</v>
      </c>
      <c r="I119" s="166" t="s">
        <v>135</v>
      </c>
      <c r="J119" s="167" t="s">
        <v>98</v>
      </c>
      <c r="K119" s="168" t="s">
        <v>136</v>
      </c>
      <c r="L119" s="169"/>
      <c r="M119" s="68" t="s">
        <v>1</v>
      </c>
      <c r="N119" s="69" t="s">
        <v>39</v>
      </c>
      <c r="O119" s="69" t="s">
        <v>137</v>
      </c>
      <c r="P119" s="69" t="s">
        <v>138</v>
      </c>
      <c r="Q119" s="69" t="s">
        <v>139</v>
      </c>
      <c r="R119" s="69" t="s">
        <v>140</v>
      </c>
      <c r="S119" s="69" t="s">
        <v>141</v>
      </c>
      <c r="T119" s="70" t="s">
        <v>142</v>
      </c>
    </row>
    <row r="120" spans="2:65" s="1" customFormat="1" ht="22.9" customHeight="1">
      <c r="B120" s="32"/>
      <c r="C120" s="75" t="s">
        <v>99</v>
      </c>
      <c r="D120" s="33"/>
      <c r="E120" s="33"/>
      <c r="F120" s="33"/>
      <c r="G120" s="33"/>
      <c r="H120" s="33"/>
      <c r="I120" s="108"/>
      <c r="J120" s="170">
        <f>BK120</f>
        <v>0</v>
      </c>
      <c r="K120" s="33"/>
      <c r="L120" s="36"/>
      <c r="M120" s="71"/>
      <c r="N120" s="72"/>
      <c r="O120" s="72"/>
      <c r="P120" s="171">
        <f>P121+P136</f>
        <v>0</v>
      </c>
      <c r="Q120" s="72"/>
      <c r="R120" s="171">
        <f>R121+R136</f>
        <v>0.11600000000000001</v>
      </c>
      <c r="S120" s="72"/>
      <c r="T120" s="172">
        <f>T121+T136</f>
        <v>0</v>
      </c>
      <c r="AT120" s="15" t="s">
        <v>74</v>
      </c>
      <c r="AU120" s="15" t="s">
        <v>100</v>
      </c>
      <c r="BK120" s="173">
        <f>BK121+BK136</f>
        <v>0</v>
      </c>
    </row>
    <row r="121" spans="2:65" s="11" customFormat="1" ht="25.9" customHeight="1">
      <c r="B121" s="174"/>
      <c r="C121" s="175"/>
      <c r="D121" s="176" t="s">
        <v>74</v>
      </c>
      <c r="E121" s="177" t="s">
        <v>266</v>
      </c>
      <c r="F121" s="177" t="s">
        <v>1044</v>
      </c>
      <c r="G121" s="175"/>
      <c r="H121" s="175"/>
      <c r="I121" s="178"/>
      <c r="J121" s="179">
        <f>BK121</f>
        <v>0</v>
      </c>
      <c r="K121" s="175"/>
      <c r="L121" s="180"/>
      <c r="M121" s="181"/>
      <c r="N121" s="182"/>
      <c r="O121" s="182"/>
      <c r="P121" s="183">
        <f>P122+P132</f>
        <v>0</v>
      </c>
      <c r="Q121" s="182"/>
      <c r="R121" s="183">
        <f>R122+R132</f>
        <v>0.11600000000000001</v>
      </c>
      <c r="S121" s="182"/>
      <c r="T121" s="184">
        <f>T122+T132</f>
        <v>0</v>
      </c>
      <c r="AR121" s="185" t="s">
        <v>162</v>
      </c>
      <c r="AT121" s="186" t="s">
        <v>74</v>
      </c>
      <c r="AU121" s="186" t="s">
        <v>75</v>
      </c>
      <c r="AY121" s="185" t="s">
        <v>145</v>
      </c>
      <c r="BK121" s="187">
        <f>BK122+BK132</f>
        <v>0</v>
      </c>
    </row>
    <row r="122" spans="2:65" s="11" customFormat="1" ht="22.9" customHeight="1">
      <c r="B122" s="174"/>
      <c r="C122" s="175"/>
      <c r="D122" s="176" t="s">
        <v>74</v>
      </c>
      <c r="E122" s="188" t="s">
        <v>1045</v>
      </c>
      <c r="F122" s="188" t="s">
        <v>1046</v>
      </c>
      <c r="G122" s="175"/>
      <c r="H122" s="175"/>
      <c r="I122" s="178"/>
      <c r="J122" s="189">
        <f>BK122</f>
        <v>0</v>
      </c>
      <c r="K122" s="175"/>
      <c r="L122" s="180"/>
      <c r="M122" s="181"/>
      <c r="N122" s="182"/>
      <c r="O122" s="182"/>
      <c r="P122" s="183">
        <f>SUM(P123:P131)</f>
        <v>0</v>
      </c>
      <c r="Q122" s="182"/>
      <c r="R122" s="183">
        <f>SUM(R123:R131)</f>
        <v>0.11600000000000001</v>
      </c>
      <c r="S122" s="182"/>
      <c r="T122" s="184">
        <f>SUM(T123:T131)</f>
        <v>0</v>
      </c>
      <c r="AR122" s="185" t="s">
        <v>162</v>
      </c>
      <c r="AT122" s="186" t="s">
        <v>74</v>
      </c>
      <c r="AU122" s="186" t="s">
        <v>83</v>
      </c>
      <c r="AY122" s="185" t="s">
        <v>145</v>
      </c>
      <c r="BK122" s="187">
        <f>SUM(BK123:BK131)</f>
        <v>0</v>
      </c>
    </row>
    <row r="123" spans="2:65" s="1" customFormat="1" ht="24" customHeight="1">
      <c r="B123" s="32"/>
      <c r="C123" s="190" t="s">
        <v>83</v>
      </c>
      <c r="D123" s="190" t="s">
        <v>148</v>
      </c>
      <c r="E123" s="191" t="s">
        <v>1047</v>
      </c>
      <c r="F123" s="192" t="s">
        <v>1048</v>
      </c>
      <c r="G123" s="193" t="s">
        <v>321</v>
      </c>
      <c r="H123" s="194">
        <v>2</v>
      </c>
      <c r="I123" s="195"/>
      <c r="J123" s="196">
        <f t="shared" ref="J123:J131" si="0">ROUND(I123*H123,2)</f>
        <v>0</v>
      </c>
      <c r="K123" s="192" t="s">
        <v>1</v>
      </c>
      <c r="L123" s="36"/>
      <c r="M123" s="197" t="s">
        <v>1</v>
      </c>
      <c r="N123" s="198" t="s">
        <v>41</v>
      </c>
      <c r="O123" s="64"/>
      <c r="P123" s="199">
        <f t="shared" ref="P123:P131" si="1">O123*H123</f>
        <v>0</v>
      </c>
      <c r="Q123" s="199">
        <v>0</v>
      </c>
      <c r="R123" s="199">
        <f t="shared" ref="R123:R131" si="2">Q123*H123</f>
        <v>0</v>
      </c>
      <c r="S123" s="199">
        <v>0</v>
      </c>
      <c r="T123" s="200">
        <f t="shared" ref="T123:T131" si="3">S123*H123</f>
        <v>0</v>
      </c>
      <c r="AR123" s="201" t="s">
        <v>486</v>
      </c>
      <c r="AT123" s="201" t="s">
        <v>148</v>
      </c>
      <c r="AU123" s="201" t="s">
        <v>154</v>
      </c>
      <c r="AY123" s="15" t="s">
        <v>145</v>
      </c>
      <c r="BE123" s="202">
        <f t="shared" ref="BE123:BE131" si="4">IF(N123="základná",J123,0)</f>
        <v>0</v>
      </c>
      <c r="BF123" s="202">
        <f t="shared" ref="BF123:BF131" si="5">IF(N123="znížená",J123,0)</f>
        <v>0</v>
      </c>
      <c r="BG123" s="202">
        <f t="shared" ref="BG123:BG131" si="6">IF(N123="zákl. prenesená",J123,0)</f>
        <v>0</v>
      </c>
      <c r="BH123" s="202">
        <f t="shared" ref="BH123:BH131" si="7">IF(N123="zníž. prenesená",J123,0)</f>
        <v>0</v>
      </c>
      <c r="BI123" s="202">
        <f t="shared" ref="BI123:BI131" si="8">IF(N123="nulová",J123,0)</f>
        <v>0</v>
      </c>
      <c r="BJ123" s="15" t="s">
        <v>154</v>
      </c>
      <c r="BK123" s="202">
        <f t="shared" ref="BK123:BK131" si="9">ROUND(I123*H123,2)</f>
        <v>0</v>
      </c>
      <c r="BL123" s="15" t="s">
        <v>486</v>
      </c>
      <c r="BM123" s="201" t="s">
        <v>1049</v>
      </c>
    </row>
    <row r="124" spans="2:65" s="1" customFormat="1" ht="24" customHeight="1">
      <c r="B124" s="32"/>
      <c r="C124" s="190" t="s">
        <v>154</v>
      </c>
      <c r="D124" s="190" t="s">
        <v>148</v>
      </c>
      <c r="E124" s="191" t="s">
        <v>1050</v>
      </c>
      <c r="F124" s="192" t="s">
        <v>1051</v>
      </c>
      <c r="G124" s="193" t="s">
        <v>321</v>
      </c>
      <c r="H124" s="194">
        <v>2</v>
      </c>
      <c r="I124" s="195"/>
      <c r="J124" s="196">
        <f t="shared" si="0"/>
        <v>0</v>
      </c>
      <c r="K124" s="192" t="s">
        <v>1</v>
      </c>
      <c r="L124" s="36"/>
      <c r="M124" s="197" t="s">
        <v>1</v>
      </c>
      <c r="N124" s="198" t="s">
        <v>41</v>
      </c>
      <c r="O124" s="64"/>
      <c r="P124" s="199">
        <f t="shared" si="1"/>
        <v>0</v>
      </c>
      <c r="Q124" s="199">
        <v>0</v>
      </c>
      <c r="R124" s="199">
        <f t="shared" si="2"/>
        <v>0</v>
      </c>
      <c r="S124" s="199">
        <v>0</v>
      </c>
      <c r="T124" s="200">
        <f t="shared" si="3"/>
        <v>0</v>
      </c>
      <c r="AR124" s="201" t="s">
        <v>486</v>
      </c>
      <c r="AT124" s="201" t="s">
        <v>148</v>
      </c>
      <c r="AU124" s="201" t="s">
        <v>154</v>
      </c>
      <c r="AY124" s="15" t="s">
        <v>145</v>
      </c>
      <c r="BE124" s="202">
        <f t="shared" si="4"/>
        <v>0</v>
      </c>
      <c r="BF124" s="202">
        <f t="shared" si="5"/>
        <v>0</v>
      </c>
      <c r="BG124" s="202">
        <f t="shared" si="6"/>
        <v>0</v>
      </c>
      <c r="BH124" s="202">
        <f t="shared" si="7"/>
        <v>0</v>
      </c>
      <c r="BI124" s="202">
        <f t="shared" si="8"/>
        <v>0</v>
      </c>
      <c r="BJ124" s="15" t="s">
        <v>154</v>
      </c>
      <c r="BK124" s="202">
        <f t="shared" si="9"/>
        <v>0</v>
      </c>
      <c r="BL124" s="15" t="s">
        <v>486</v>
      </c>
      <c r="BM124" s="201" t="s">
        <v>1052</v>
      </c>
    </row>
    <row r="125" spans="2:65" s="1" customFormat="1" ht="16.5" customHeight="1">
      <c r="B125" s="32"/>
      <c r="C125" s="190" t="s">
        <v>162</v>
      </c>
      <c r="D125" s="190" t="s">
        <v>148</v>
      </c>
      <c r="E125" s="191" t="s">
        <v>1053</v>
      </c>
      <c r="F125" s="192" t="s">
        <v>1054</v>
      </c>
      <c r="G125" s="193" t="s">
        <v>220</v>
      </c>
      <c r="H125" s="194">
        <v>80</v>
      </c>
      <c r="I125" s="195"/>
      <c r="J125" s="196">
        <f t="shared" si="0"/>
        <v>0</v>
      </c>
      <c r="K125" s="192" t="s">
        <v>1</v>
      </c>
      <c r="L125" s="36"/>
      <c r="M125" s="197" t="s">
        <v>1</v>
      </c>
      <c r="N125" s="198" t="s">
        <v>41</v>
      </c>
      <c r="O125" s="64"/>
      <c r="P125" s="199">
        <f t="shared" si="1"/>
        <v>0</v>
      </c>
      <c r="Q125" s="199">
        <v>0</v>
      </c>
      <c r="R125" s="199">
        <f t="shared" si="2"/>
        <v>0</v>
      </c>
      <c r="S125" s="199">
        <v>0</v>
      </c>
      <c r="T125" s="200">
        <f t="shared" si="3"/>
        <v>0</v>
      </c>
      <c r="AR125" s="201" t="s">
        <v>486</v>
      </c>
      <c r="AT125" s="201" t="s">
        <v>148</v>
      </c>
      <c r="AU125" s="201" t="s">
        <v>154</v>
      </c>
      <c r="AY125" s="15" t="s">
        <v>145</v>
      </c>
      <c r="BE125" s="202">
        <f t="shared" si="4"/>
        <v>0</v>
      </c>
      <c r="BF125" s="202">
        <f t="shared" si="5"/>
        <v>0</v>
      </c>
      <c r="BG125" s="202">
        <f t="shared" si="6"/>
        <v>0</v>
      </c>
      <c r="BH125" s="202">
        <f t="shared" si="7"/>
        <v>0</v>
      </c>
      <c r="BI125" s="202">
        <f t="shared" si="8"/>
        <v>0</v>
      </c>
      <c r="BJ125" s="15" t="s">
        <v>154</v>
      </c>
      <c r="BK125" s="202">
        <f t="shared" si="9"/>
        <v>0</v>
      </c>
      <c r="BL125" s="15" t="s">
        <v>486</v>
      </c>
      <c r="BM125" s="201" t="s">
        <v>1055</v>
      </c>
    </row>
    <row r="126" spans="2:65" s="1" customFormat="1" ht="16.5" customHeight="1">
      <c r="B126" s="32"/>
      <c r="C126" s="226" t="s">
        <v>153</v>
      </c>
      <c r="D126" s="226" t="s">
        <v>266</v>
      </c>
      <c r="E126" s="227" t="s">
        <v>1056</v>
      </c>
      <c r="F126" s="228" t="s">
        <v>1057</v>
      </c>
      <c r="G126" s="229" t="s">
        <v>220</v>
      </c>
      <c r="H126" s="230">
        <v>80</v>
      </c>
      <c r="I126" s="231"/>
      <c r="J126" s="232">
        <f t="shared" si="0"/>
        <v>0</v>
      </c>
      <c r="K126" s="228" t="s">
        <v>1</v>
      </c>
      <c r="L126" s="233"/>
      <c r="M126" s="234" t="s">
        <v>1</v>
      </c>
      <c r="N126" s="235" t="s">
        <v>41</v>
      </c>
      <c r="O126" s="64"/>
      <c r="P126" s="199">
        <f t="shared" si="1"/>
        <v>0</v>
      </c>
      <c r="Q126" s="199">
        <v>3.8000000000000002E-4</v>
      </c>
      <c r="R126" s="199">
        <f t="shared" si="2"/>
        <v>3.0400000000000003E-2</v>
      </c>
      <c r="S126" s="199">
        <v>0</v>
      </c>
      <c r="T126" s="200">
        <f t="shared" si="3"/>
        <v>0</v>
      </c>
      <c r="AR126" s="201" t="s">
        <v>812</v>
      </c>
      <c r="AT126" s="201" t="s">
        <v>266</v>
      </c>
      <c r="AU126" s="201" t="s">
        <v>154</v>
      </c>
      <c r="AY126" s="15" t="s">
        <v>145</v>
      </c>
      <c r="BE126" s="202">
        <f t="shared" si="4"/>
        <v>0</v>
      </c>
      <c r="BF126" s="202">
        <f t="shared" si="5"/>
        <v>0</v>
      </c>
      <c r="BG126" s="202">
        <f t="shared" si="6"/>
        <v>0</v>
      </c>
      <c r="BH126" s="202">
        <f t="shared" si="7"/>
        <v>0</v>
      </c>
      <c r="BI126" s="202">
        <f t="shared" si="8"/>
        <v>0</v>
      </c>
      <c r="BJ126" s="15" t="s">
        <v>154</v>
      </c>
      <c r="BK126" s="202">
        <f t="shared" si="9"/>
        <v>0</v>
      </c>
      <c r="BL126" s="15" t="s">
        <v>812</v>
      </c>
      <c r="BM126" s="201" t="s">
        <v>1058</v>
      </c>
    </row>
    <row r="127" spans="2:65" s="1" customFormat="1" ht="16.5" customHeight="1">
      <c r="B127" s="32"/>
      <c r="C127" s="190" t="s">
        <v>169</v>
      </c>
      <c r="D127" s="190" t="s">
        <v>148</v>
      </c>
      <c r="E127" s="191" t="s">
        <v>1059</v>
      </c>
      <c r="F127" s="192" t="s">
        <v>1060</v>
      </c>
      <c r="G127" s="193" t="s">
        <v>220</v>
      </c>
      <c r="H127" s="194">
        <v>40</v>
      </c>
      <c r="I127" s="195"/>
      <c r="J127" s="196">
        <f t="shared" si="0"/>
        <v>0</v>
      </c>
      <c r="K127" s="192" t="s">
        <v>1</v>
      </c>
      <c r="L127" s="36"/>
      <c r="M127" s="197" t="s">
        <v>1</v>
      </c>
      <c r="N127" s="198" t="s">
        <v>41</v>
      </c>
      <c r="O127" s="64"/>
      <c r="P127" s="199">
        <f t="shared" si="1"/>
        <v>0</v>
      </c>
      <c r="Q127" s="199">
        <v>0</v>
      </c>
      <c r="R127" s="199">
        <f t="shared" si="2"/>
        <v>0</v>
      </c>
      <c r="S127" s="199">
        <v>0</v>
      </c>
      <c r="T127" s="200">
        <f t="shared" si="3"/>
        <v>0</v>
      </c>
      <c r="AR127" s="201" t="s">
        <v>486</v>
      </c>
      <c r="AT127" s="201" t="s">
        <v>148</v>
      </c>
      <c r="AU127" s="201" t="s">
        <v>154</v>
      </c>
      <c r="AY127" s="15" t="s">
        <v>145</v>
      </c>
      <c r="BE127" s="202">
        <f t="shared" si="4"/>
        <v>0</v>
      </c>
      <c r="BF127" s="202">
        <f t="shared" si="5"/>
        <v>0</v>
      </c>
      <c r="BG127" s="202">
        <f t="shared" si="6"/>
        <v>0</v>
      </c>
      <c r="BH127" s="202">
        <f t="shared" si="7"/>
        <v>0</v>
      </c>
      <c r="BI127" s="202">
        <f t="shared" si="8"/>
        <v>0</v>
      </c>
      <c r="BJ127" s="15" t="s">
        <v>154</v>
      </c>
      <c r="BK127" s="202">
        <f t="shared" si="9"/>
        <v>0</v>
      </c>
      <c r="BL127" s="15" t="s">
        <v>486</v>
      </c>
      <c r="BM127" s="201" t="s">
        <v>1061</v>
      </c>
    </row>
    <row r="128" spans="2:65" s="1" customFormat="1" ht="16.5" customHeight="1">
      <c r="B128" s="32"/>
      <c r="C128" s="226" t="s">
        <v>174</v>
      </c>
      <c r="D128" s="226" t="s">
        <v>266</v>
      </c>
      <c r="E128" s="227" t="s">
        <v>1062</v>
      </c>
      <c r="F128" s="228" t="s">
        <v>1063</v>
      </c>
      <c r="G128" s="229" t="s">
        <v>220</v>
      </c>
      <c r="H128" s="230">
        <v>40</v>
      </c>
      <c r="I128" s="231"/>
      <c r="J128" s="232">
        <f t="shared" si="0"/>
        <v>0</v>
      </c>
      <c r="K128" s="228" t="s">
        <v>1</v>
      </c>
      <c r="L128" s="233"/>
      <c r="M128" s="234" t="s">
        <v>1</v>
      </c>
      <c r="N128" s="235" t="s">
        <v>41</v>
      </c>
      <c r="O128" s="64"/>
      <c r="P128" s="199">
        <f t="shared" si="1"/>
        <v>0</v>
      </c>
      <c r="Q128" s="199">
        <v>1E-3</v>
      </c>
      <c r="R128" s="199">
        <f t="shared" si="2"/>
        <v>0.04</v>
      </c>
      <c r="S128" s="199">
        <v>0</v>
      </c>
      <c r="T128" s="200">
        <f t="shared" si="3"/>
        <v>0</v>
      </c>
      <c r="AR128" s="201" t="s">
        <v>812</v>
      </c>
      <c r="AT128" s="201" t="s">
        <v>266</v>
      </c>
      <c r="AU128" s="201" t="s">
        <v>154</v>
      </c>
      <c r="AY128" s="15" t="s">
        <v>145</v>
      </c>
      <c r="BE128" s="202">
        <f t="shared" si="4"/>
        <v>0</v>
      </c>
      <c r="BF128" s="202">
        <f t="shared" si="5"/>
        <v>0</v>
      </c>
      <c r="BG128" s="202">
        <f t="shared" si="6"/>
        <v>0</v>
      </c>
      <c r="BH128" s="202">
        <f t="shared" si="7"/>
        <v>0</v>
      </c>
      <c r="BI128" s="202">
        <f t="shared" si="8"/>
        <v>0</v>
      </c>
      <c r="BJ128" s="15" t="s">
        <v>154</v>
      </c>
      <c r="BK128" s="202">
        <f t="shared" si="9"/>
        <v>0</v>
      </c>
      <c r="BL128" s="15" t="s">
        <v>812</v>
      </c>
      <c r="BM128" s="201" t="s">
        <v>1064</v>
      </c>
    </row>
    <row r="129" spans="2:65" s="1" customFormat="1" ht="16.5" customHeight="1">
      <c r="B129" s="32"/>
      <c r="C129" s="190" t="s">
        <v>178</v>
      </c>
      <c r="D129" s="190" t="s">
        <v>148</v>
      </c>
      <c r="E129" s="191" t="s">
        <v>1065</v>
      </c>
      <c r="F129" s="192" t="s">
        <v>1066</v>
      </c>
      <c r="G129" s="193" t="s">
        <v>220</v>
      </c>
      <c r="H129" s="194">
        <v>40</v>
      </c>
      <c r="I129" s="195"/>
      <c r="J129" s="196">
        <f t="shared" si="0"/>
        <v>0</v>
      </c>
      <c r="K129" s="192" t="s">
        <v>1</v>
      </c>
      <c r="L129" s="36"/>
      <c r="M129" s="197" t="s">
        <v>1</v>
      </c>
      <c r="N129" s="198" t="s">
        <v>41</v>
      </c>
      <c r="O129" s="64"/>
      <c r="P129" s="199">
        <f t="shared" si="1"/>
        <v>0</v>
      </c>
      <c r="Q129" s="199">
        <v>0</v>
      </c>
      <c r="R129" s="199">
        <f t="shared" si="2"/>
        <v>0</v>
      </c>
      <c r="S129" s="199">
        <v>0</v>
      </c>
      <c r="T129" s="200">
        <f t="shared" si="3"/>
        <v>0</v>
      </c>
      <c r="AR129" s="201" t="s">
        <v>486</v>
      </c>
      <c r="AT129" s="201" t="s">
        <v>148</v>
      </c>
      <c r="AU129" s="201" t="s">
        <v>154</v>
      </c>
      <c r="AY129" s="15" t="s">
        <v>145</v>
      </c>
      <c r="BE129" s="202">
        <f t="shared" si="4"/>
        <v>0</v>
      </c>
      <c r="BF129" s="202">
        <f t="shared" si="5"/>
        <v>0</v>
      </c>
      <c r="BG129" s="202">
        <f t="shared" si="6"/>
        <v>0</v>
      </c>
      <c r="BH129" s="202">
        <f t="shared" si="7"/>
        <v>0</v>
      </c>
      <c r="BI129" s="202">
        <f t="shared" si="8"/>
        <v>0</v>
      </c>
      <c r="BJ129" s="15" t="s">
        <v>154</v>
      </c>
      <c r="BK129" s="202">
        <f t="shared" si="9"/>
        <v>0</v>
      </c>
      <c r="BL129" s="15" t="s">
        <v>486</v>
      </c>
      <c r="BM129" s="201" t="s">
        <v>1067</v>
      </c>
    </row>
    <row r="130" spans="2:65" s="1" customFormat="1" ht="16.5" customHeight="1">
      <c r="B130" s="32"/>
      <c r="C130" s="190" t="s">
        <v>182</v>
      </c>
      <c r="D130" s="190" t="s">
        <v>148</v>
      </c>
      <c r="E130" s="191" t="s">
        <v>1068</v>
      </c>
      <c r="F130" s="192" t="s">
        <v>1069</v>
      </c>
      <c r="G130" s="193" t="s">
        <v>220</v>
      </c>
      <c r="H130" s="194">
        <v>40</v>
      </c>
      <c r="I130" s="195"/>
      <c r="J130" s="196">
        <f t="shared" si="0"/>
        <v>0</v>
      </c>
      <c r="K130" s="192" t="s">
        <v>1</v>
      </c>
      <c r="L130" s="36"/>
      <c r="M130" s="197" t="s">
        <v>1</v>
      </c>
      <c r="N130" s="198" t="s">
        <v>41</v>
      </c>
      <c r="O130" s="64"/>
      <c r="P130" s="199">
        <f t="shared" si="1"/>
        <v>0</v>
      </c>
      <c r="Q130" s="199">
        <v>0</v>
      </c>
      <c r="R130" s="199">
        <f t="shared" si="2"/>
        <v>0</v>
      </c>
      <c r="S130" s="199">
        <v>0</v>
      </c>
      <c r="T130" s="200">
        <f t="shared" si="3"/>
        <v>0</v>
      </c>
      <c r="AR130" s="201" t="s">
        <v>486</v>
      </c>
      <c r="AT130" s="201" t="s">
        <v>148</v>
      </c>
      <c r="AU130" s="201" t="s">
        <v>154</v>
      </c>
      <c r="AY130" s="15" t="s">
        <v>145</v>
      </c>
      <c r="BE130" s="202">
        <f t="shared" si="4"/>
        <v>0</v>
      </c>
      <c r="BF130" s="202">
        <f t="shared" si="5"/>
        <v>0</v>
      </c>
      <c r="BG130" s="202">
        <f t="shared" si="6"/>
        <v>0</v>
      </c>
      <c r="BH130" s="202">
        <f t="shared" si="7"/>
        <v>0</v>
      </c>
      <c r="BI130" s="202">
        <f t="shared" si="8"/>
        <v>0</v>
      </c>
      <c r="BJ130" s="15" t="s">
        <v>154</v>
      </c>
      <c r="BK130" s="202">
        <f t="shared" si="9"/>
        <v>0</v>
      </c>
      <c r="BL130" s="15" t="s">
        <v>486</v>
      </c>
      <c r="BM130" s="201" t="s">
        <v>1070</v>
      </c>
    </row>
    <row r="131" spans="2:65" s="1" customFormat="1" ht="16.5" customHeight="1">
      <c r="B131" s="32"/>
      <c r="C131" s="226" t="s">
        <v>190</v>
      </c>
      <c r="D131" s="226" t="s">
        <v>266</v>
      </c>
      <c r="E131" s="227" t="s">
        <v>1071</v>
      </c>
      <c r="F131" s="228" t="s">
        <v>1072</v>
      </c>
      <c r="G131" s="229" t="s">
        <v>220</v>
      </c>
      <c r="H131" s="230">
        <v>40</v>
      </c>
      <c r="I131" s="231"/>
      <c r="J131" s="232">
        <f t="shared" si="0"/>
        <v>0</v>
      </c>
      <c r="K131" s="228" t="s">
        <v>152</v>
      </c>
      <c r="L131" s="233"/>
      <c r="M131" s="234" t="s">
        <v>1</v>
      </c>
      <c r="N131" s="235" t="s">
        <v>41</v>
      </c>
      <c r="O131" s="64"/>
      <c r="P131" s="199">
        <f t="shared" si="1"/>
        <v>0</v>
      </c>
      <c r="Q131" s="199">
        <v>1.14E-3</v>
      </c>
      <c r="R131" s="199">
        <f t="shared" si="2"/>
        <v>4.5600000000000002E-2</v>
      </c>
      <c r="S131" s="199">
        <v>0</v>
      </c>
      <c r="T131" s="200">
        <f t="shared" si="3"/>
        <v>0</v>
      </c>
      <c r="AR131" s="201" t="s">
        <v>812</v>
      </c>
      <c r="AT131" s="201" t="s">
        <v>266</v>
      </c>
      <c r="AU131" s="201" t="s">
        <v>154</v>
      </c>
      <c r="AY131" s="15" t="s">
        <v>145</v>
      </c>
      <c r="BE131" s="202">
        <f t="shared" si="4"/>
        <v>0</v>
      </c>
      <c r="BF131" s="202">
        <f t="shared" si="5"/>
        <v>0</v>
      </c>
      <c r="BG131" s="202">
        <f t="shared" si="6"/>
        <v>0</v>
      </c>
      <c r="BH131" s="202">
        <f t="shared" si="7"/>
        <v>0</v>
      </c>
      <c r="BI131" s="202">
        <f t="shared" si="8"/>
        <v>0</v>
      </c>
      <c r="BJ131" s="15" t="s">
        <v>154</v>
      </c>
      <c r="BK131" s="202">
        <f t="shared" si="9"/>
        <v>0</v>
      </c>
      <c r="BL131" s="15" t="s">
        <v>812</v>
      </c>
      <c r="BM131" s="201" t="s">
        <v>1073</v>
      </c>
    </row>
    <row r="132" spans="2:65" s="11" customFormat="1" ht="22.9" customHeight="1">
      <c r="B132" s="174"/>
      <c r="C132" s="175"/>
      <c r="D132" s="176" t="s">
        <v>74</v>
      </c>
      <c r="E132" s="188" t="s">
        <v>1074</v>
      </c>
      <c r="F132" s="188" t="s">
        <v>1075</v>
      </c>
      <c r="G132" s="175"/>
      <c r="H132" s="175"/>
      <c r="I132" s="178"/>
      <c r="J132" s="189">
        <f>BK132</f>
        <v>0</v>
      </c>
      <c r="K132" s="175"/>
      <c r="L132" s="180"/>
      <c r="M132" s="181"/>
      <c r="N132" s="182"/>
      <c r="O132" s="182"/>
      <c r="P132" s="183">
        <f>SUM(P133:P135)</f>
        <v>0</v>
      </c>
      <c r="Q132" s="182"/>
      <c r="R132" s="183">
        <f>SUM(R133:R135)</f>
        <v>0</v>
      </c>
      <c r="S132" s="182"/>
      <c r="T132" s="184">
        <f>SUM(T133:T135)</f>
        <v>0</v>
      </c>
      <c r="AR132" s="185" t="s">
        <v>162</v>
      </c>
      <c r="AT132" s="186" t="s">
        <v>74</v>
      </c>
      <c r="AU132" s="186" t="s">
        <v>83</v>
      </c>
      <c r="AY132" s="185" t="s">
        <v>145</v>
      </c>
      <c r="BK132" s="187">
        <f>SUM(BK133:BK135)</f>
        <v>0</v>
      </c>
    </row>
    <row r="133" spans="2:65" s="1" customFormat="1" ht="24" customHeight="1">
      <c r="B133" s="32"/>
      <c r="C133" s="190" t="s">
        <v>198</v>
      </c>
      <c r="D133" s="190" t="s">
        <v>148</v>
      </c>
      <c r="E133" s="191" t="s">
        <v>1076</v>
      </c>
      <c r="F133" s="192" t="s">
        <v>1077</v>
      </c>
      <c r="G133" s="193" t="s">
        <v>220</v>
      </c>
      <c r="H133" s="194">
        <v>20</v>
      </c>
      <c r="I133" s="195"/>
      <c r="J133" s="196">
        <f>ROUND(I133*H133,2)</f>
        <v>0</v>
      </c>
      <c r="K133" s="192" t="s">
        <v>152</v>
      </c>
      <c r="L133" s="36"/>
      <c r="M133" s="197" t="s">
        <v>1</v>
      </c>
      <c r="N133" s="198" t="s">
        <v>41</v>
      </c>
      <c r="O133" s="64"/>
      <c r="P133" s="199">
        <f>O133*H133</f>
        <v>0</v>
      </c>
      <c r="Q133" s="199">
        <v>0</v>
      </c>
      <c r="R133" s="199">
        <f>Q133*H133</f>
        <v>0</v>
      </c>
      <c r="S133" s="199">
        <v>0</v>
      </c>
      <c r="T133" s="200">
        <f>S133*H133</f>
        <v>0</v>
      </c>
      <c r="AR133" s="201" t="s">
        <v>486</v>
      </c>
      <c r="AT133" s="201" t="s">
        <v>148</v>
      </c>
      <c r="AU133" s="201" t="s">
        <v>154</v>
      </c>
      <c r="AY133" s="15" t="s">
        <v>145</v>
      </c>
      <c r="BE133" s="202">
        <f>IF(N133="základná",J133,0)</f>
        <v>0</v>
      </c>
      <c r="BF133" s="202">
        <f>IF(N133="znížená",J133,0)</f>
        <v>0</v>
      </c>
      <c r="BG133" s="202">
        <f>IF(N133="zákl. prenesená",J133,0)</f>
        <v>0</v>
      </c>
      <c r="BH133" s="202">
        <f>IF(N133="zníž. prenesená",J133,0)</f>
        <v>0</v>
      </c>
      <c r="BI133" s="202">
        <f>IF(N133="nulová",J133,0)</f>
        <v>0</v>
      </c>
      <c r="BJ133" s="15" t="s">
        <v>154</v>
      </c>
      <c r="BK133" s="202">
        <f>ROUND(I133*H133,2)</f>
        <v>0</v>
      </c>
      <c r="BL133" s="15" t="s">
        <v>486</v>
      </c>
      <c r="BM133" s="201" t="s">
        <v>1078</v>
      </c>
    </row>
    <row r="134" spans="2:65" s="1" customFormat="1" ht="24" customHeight="1">
      <c r="B134" s="32"/>
      <c r="C134" s="190" t="s">
        <v>204</v>
      </c>
      <c r="D134" s="190" t="s">
        <v>148</v>
      </c>
      <c r="E134" s="191" t="s">
        <v>1079</v>
      </c>
      <c r="F134" s="192" t="s">
        <v>1080</v>
      </c>
      <c r="G134" s="193" t="s">
        <v>220</v>
      </c>
      <c r="H134" s="194">
        <v>20</v>
      </c>
      <c r="I134" s="195"/>
      <c r="J134" s="196">
        <f>ROUND(I134*H134,2)</f>
        <v>0</v>
      </c>
      <c r="K134" s="192" t="s">
        <v>152</v>
      </c>
      <c r="L134" s="36"/>
      <c r="M134" s="197" t="s">
        <v>1</v>
      </c>
      <c r="N134" s="198" t="s">
        <v>41</v>
      </c>
      <c r="O134" s="64"/>
      <c r="P134" s="199">
        <f>O134*H134</f>
        <v>0</v>
      </c>
      <c r="Q134" s="199">
        <v>0</v>
      </c>
      <c r="R134" s="199">
        <f>Q134*H134</f>
        <v>0</v>
      </c>
      <c r="S134" s="199">
        <v>0</v>
      </c>
      <c r="T134" s="200">
        <f>S134*H134</f>
        <v>0</v>
      </c>
      <c r="AR134" s="201" t="s">
        <v>486</v>
      </c>
      <c r="AT134" s="201" t="s">
        <v>148</v>
      </c>
      <c r="AU134" s="201" t="s">
        <v>154</v>
      </c>
      <c r="AY134" s="15" t="s">
        <v>145</v>
      </c>
      <c r="BE134" s="202">
        <f>IF(N134="základná",J134,0)</f>
        <v>0</v>
      </c>
      <c r="BF134" s="202">
        <f>IF(N134="znížená",J134,0)</f>
        <v>0</v>
      </c>
      <c r="BG134" s="202">
        <f>IF(N134="zákl. prenesená",J134,0)</f>
        <v>0</v>
      </c>
      <c r="BH134" s="202">
        <f>IF(N134="zníž. prenesená",J134,0)</f>
        <v>0</v>
      </c>
      <c r="BI134" s="202">
        <f>IF(N134="nulová",J134,0)</f>
        <v>0</v>
      </c>
      <c r="BJ134" s="15" t="s">
        <v>154</v>
      </c>
      <c r="BK134" s="202">
        <f>ROUND(I134*H134,2)</f>
        <v>0</v>
      </c>
      <c r="BL134" s="15" t="s">
        <v>486</v>
      </c>
      <c r="BM134" s="201" t="s">
        <v>1081</v>
      </c>
    </row>
    <row r="135" spans="2:65" s="1" customFormat="1" ht="24" customHeight="1">
      <c r="B135" s="32"/>
      <c r="C135" s="190" t="s">
        <v>210</v>
      </c>
      <c r="D135" s="190" t="s">
        <v>148</v>
      </c>
      <c r="E135" s="191" t="s">
        <v>1082</v>
      </c>
      <c r="F135" s="192" t="s">
        <v>1083</v>
      </c>
      <c r="G135" s="193" t="s">
        <v>193</v>
      </c>
      <c r="H135" s="194">
        <v>8</v>
      </c>
      <c r="I135" s="195"/>
      <c r="J135" s="196">
        <f>ROUND(I135*H135,2)</f>
        <v>0</v>
      </c>
      <c r="K135" s="192" t="s">
        <v>152</v>
      </c>
      <c r="L135" s="36"/>
      <c r="M135" s="197" t="s">
        <v>1</v>
      </c>
      <c r="N135" s="198" t="s">
        <v>41</v>
      </c>
      <c r="O135" s="64"/>
      <c r="P135" s="199">
        <f>O135*H135</f>
        <v>0</v>
      </c>
      <c r="Q135" s="199">
        <v>0</v>
      </c>
      <c r="R135" s="199">
        <f>Q135*H135</f>
        <v>0</v>
      </c>
      <c r="S135" s="199">
        <v>0</v>
      </c>
      <c r="T135" s="200">
        <f>S135*H135</f>
        <v>0</v>
      </c>
      <c r="AR135" s="201" t="s">
        <v>486</v>
      </c>
      <c r="AT135" s="201" t="s">
        <v>148</v>
      </c>
      <c r="AU135" s="201" t="s">
        <v>154</v>
      </c>
      <c r="AY135" s="15" t="s">
        <v>145</v>
      </c>
      <c r="BE135" s="202">
        <f>IF(N135="základná",J135,0)</f>
        <v>0</v>
      </c>
      <c r="BF135" s="202">
        <f>IF(N135="znížená",J135,0)</f>
        <v>0</v>
      </c>
      <c r="BG135" s="202">
        <f>IF(N135="zákl. prenesená",J135,0)</f>
        <v>0</v>
      </c>
      <c r="BH135" s="202">
        <f>IF(N135="zníž. prenesená",J135,0)</f>
        <v>0</v>
      </c>
      <c r="BI135" s="202">
        <f>IF(N135="nulová",J135,0)</f>
        <v>0</v>
      </c>
      <c r="BJ135" s="15" t="s">
        <v>154</v>
      </c>
      <c r="BK135" s="202">
        <f>ROUND(I135*H135,2)</f>
        <v>0</v>
      </c>
      <c r="BL135" s="15" t="s">
        <v>486</v>
      </c>
      <c r="BM135" s="201" t="s">
        <v>1084</v>
      </c>
    </row>
    <row r="136" spans="2:65" s="11" customFormat="1" ht="25.9" customHeight="1">
      <c r="B136" s="174"/>
      <c r="C136" s="175"/>
      <c r="D136" s="176" t="s">
        <v>74</v>
      </c>
      <c r="E136" s="177" t="s">
        <v>1085</v>
      </c>
      <c r="F136" s="177" t="s">
        <v>1086</v>
      </c>
      <c r="G136" s="175"/>
      <c r="H136" s="175"/>
      <c r="I136" s="178"/>
      <c r="J136" s="179">
        <f>BK136</f>
        <v>0</v>
      </c>
      <c r="K136" s="175"/>
      <c r="L136" s="180"/>
      <c r="M136" s="181"/>
      <c r="N136" s="182"/>
      <c r="O136" s="182"/>
      <c r="P136" s="183">
        <f>SUM(P137:P138)</f>
        <v>0</v>
      </c>
      <c r="Q136" s="182"/>
      <c r="R136" s="183">
        <f>SUM(R137:R138)</f>
        <v>0</v>
      </c>
      <c r="S136" s="182"/>
      <c r="T136" s="184">
        <f>SUM(T137:T138)</f>
        <v>0</v>
      </c>
      <c r="AR136" s="185" t="s">
        <v>153</v>
      </c>
      <c r="AT136" s="186" t="s">
        <v>74</v>
      </c>
      <c r="AU136" s="186" t="s">
        <v>75</v>
      </c>
      <c r="AY136" s="185" t="s">
        <v>145</v>
      </c>
      <c r="BK136" s="187">
        <f>SUM(BK137:BK138)</f>
        <v>0</v>
      </c>
    </row>
    <row r="137" spans="2:65" s="1" customFormat="1" ht="24" customHeight="1">
      <c r="B137" s="32"/>
      <c r="C137" s="190" t="s">
        <v>217</v>
      </c>
      <c r="D137" s="190" t="s">
        <v>148</v>
      </c>
      <c r="E137" s="191" t="s">
        <v>1087</v>
      </c>
      <c r="F137" s="192" t="s">
        <v>1088</v>
      </c>
      <c r="G137" s="193" t="s">
        <v>996</v>
      </c>
      <c r="H137" s="194">
        <v>1</v>
      </c>
      <c r="I137" s="195"/>
      <c r="J137" s="196">
        <f>ROUND(I137*H137,2)</f>
        <v>0</v>
      </c>
      <c r="K137" s="192" t="s">
        <v>1</v>
      </c>
      <c r="L137" s="36"/>
      <c r="M137" s="197" t="s">
        <v>1</v>
      </c>
      <c r="N137" s="198" t="s">
        <v>41</v>
      </c>
      <c r="O137" s="64"/>
      <c r="P137" s="199">
        <f>O137*H137</f>
        <v>0</v>
      </c>
      <c r="Q137" s="199">
        <v>0</v>
      </c>
      <c r="R137" s="199">
        <f>Q137*H137</f>
        <v>0</v>
      </c>
      <c r="S137" s="199">
        <v>0</v>
      </c>
      <c r="T137" s="200">
        <f>S137*H137</f>
        <v>0</v>
      </c>
      <c r="AR137" s="201" t="s">
        <v>486</v>
      </c>
      <c r="AT137" s="201" t="s">
        <v>148</v>
      </c>
      <c r="AU137" s="201" t="s">
        <v>83</v>
      </c>
      <c r="AY137" s="15" t="s">
        <v>145</v>
      </c>
      <c r="BE137" s="202">
        <f>IF(N137="základná",J137,0)</f>
        <v>0</v>
      </c>
      <c r="BF137" s="202">
        <f>IF(N137="znížená",J137,0)</f>
        <v>0</v>
      </c>
      <c r="BG137" s="202">
        <f>IF(N137="zákl. prenesená",J137,0)</f>
        <v>0</v>
      </c>
      <c r="BH137" s="202">
        <f>IF(N137="zníž. prenesená",J137,0)</f>
        <v>0</v>
      </c>
      <c r="BI137" s="202">
        <f>IF(N137="nulová",J137,0)</f>
        <v>0</v>
      </c>
      <c r="BJ137" s="15" t="s">
        <v>154</v>
      </c>
      <c r="BK137" s="202">
        <f>ROUND(I137*H137,2)</f>
        <v>0</v>
      </c>
      <c r="BL137" s="15" t="s">
        <v>486</v>
      </c>
      <c r="BM137" s="201" t="s">
        <v>1089</v>
      </c>
    </row>
    <row r="138" spans="2:65" s="12" customFormat="1">
      <c r="B138" s="203"/>
      <c r="C138" s="204"/>
      <c r="D138" s="205" t="s">
        <v>156</v>
      </c>
      <c r="E138" s="204"/>
      <c r="F138" s="207" t="s">
        <v>1090</v>
      </c>
      <c r="G138" s="204"/>
      <c r="H138" s="208">
        <v>1</v>
      </c>
      <c r="I138" s="209"/>
      <c r="J138" s="204"/>
      <c r="K138" s="204"/>
      <c r="L138" s="210"/>
      <c r="M138" s="241"/>
      <c r="N138" s="242"/>
      <c r="O138" s="242"/>
      <c r="P138" s="242"/>
      <c r="Q138" s="242"/>
      <c r="R138" s="242"/>
      <c r="S138" s="242"/>
      <c r="T138" s="243"/>
      <c r="AT138" s="214" t="s">
        <v>156</v>
      </c>
      <c r="AU138" s="214" t="s">
        <v>83</v>
      </c>
      <c r="AV138" s="12" t="s">
        <v>154</v>
      </c>
      <c r="AW138" s="12" t="s">
        <v>4</v>
      </c>
      <c r="AX138" s="12" t="s">
        <v>83</v>
      </c>
      <c r="AY138" s="214" t="s">
        <v>145</v>
      </c>
    </row>
    <row r="139" spans="2:65" s="1" customFormat="1" ht="6.95" customHeight="1">
      <c r="B139" s="47"/>
      <c r="C139" s="48"/>
      <c r="D139" s="48"/>
      <c r="E139" s="48"/>
      <c r="F139" s="48"/>
      <c r="G139" s="48"/>
      <c r="H139" s="48"/>
      <c r="I139" s="140"/>
      <c r="J139" s="48"/>
      <c r="K139" s="48"/>
      <c r="L139" s="36"/>
    </row>
  </sheetData>
  <sheetProtection algorithmName="SHA-512" hashValue="rY2y43svH1iVr0unwK2lbchl1hehJVeCh+zWDQTbRT54BzyQg0LVzs8ikRPpW/HXl/no29G8dTWxsxAtVVuuWg==" saltValue="RB164/9Ytorb3hcLBv52i8W8iaNquF6DivDloXIx7P9uN4ow7qtJD0mwnEH2mqjEPzHMRAYmLAzKROksJ6hMaA==" spinCount="100000" sheet="1" objects="1" scenarios="1" formatColumns="0" formatRows="0" autoFilter="0"/>
  <autoFilter ref="C119:K138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101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AT2" s="15" t="s">
        <v>90</v>
      </c>
    </row>
    <row r="3" spans="2:46" ht="6.95" hidden="1" customHeight="1">
      <c r="B3" s="102"/>
      <c r="C3" s="103"/>
      <c r="D3" s="103"/>
      <c r="E3" s="103"/>
      <c r="F3" s="103"/>
      <c r="G3" s="103"/>
      <c r="H3" s="103"/>
      <c r="I3" s="104"/>
      <c r="J3" s="103"/>
      <c r="K3" s="103"/>
      <c r="L3" s="18"/>
      <c r="AT3" s="15" t="s">
        <v>75</v>
      </c>
    </row>
    <row r="4" spans="2:46" ht="24.95" hidden="1" customHeight="1">
      <c r="B4" s="18"/>
      <c r="D4" s="105" t="s">
        <v>91</v>
      </c>
      <c r="L4" s="18"/>
      <c r="M4" s="106" t="s">
        <v>9</v>
      </c>
      <c r="AT4" s="15" t="s">
        <v>4</v>
      </c>
    </row>
    <row r="5" spans="2:46" ht="6.95" hidden="1" customHeight="1">
      <c r="B5" s="18"/>
      <c r="L5" s="18"/>
    </row>
    <row r="6" spans="2:46" ht="12" hidden="1" customHeight="1">
      <c r="B6" s="18"/>
      <c r="D6" s="107" t="s">
        <v>15</v>
      </c>
      <c r="L6" s="18"/>
    </row>
    <row r="7" spans="2:46" ht="16.5" hidden="1" customHeight="1">
      <c r="B7" s="18"/>
      <c r="E7" s="288" t="str">
        <f>'Rekapitulácia stavby'!K6</f>
        <v>Mostný objekt Cesta na Bankov-cesta II/547 Čermeľská cesta-rekonštrukcia</v>
      </c>
      <c r="F7" s="289"/>
      <c r="G7" s="289"/>
      <c r="H7" s="289"/>
      <c r="L7" s="18"/>
    </row>
    <row r="8" spans="2:46" s="1" customFormat="1" ht="12" hidden="1" customHeight="1">
      <c r="B8" s="36"/>
      <c r="D8" s="107" t="s">
        <v>92</v>
      </c>
      <c r="I8" s="108"/>
      <c r="L8" s="36"/>
    </row>
    <row r="9" spans="2:46" s="1" customFormat="1" ht="36.950000000000003" hidden="1" customHeight="1">
      <c r="B9" s="36"/>
      <c r="E9" s="290" t="s">
        <v>1091</v>
      </c>
      <c r="F9" s="291"/>
      <c r="G9" s="291"/>
      <c r="H9" s="291"/>
      <c r="I9" s="108"/>
      <c r="L9" s="36"/>
    </row>
    <row r="10" spans="2:46" s="1" customFormat="1" hidden="1">
      <c r="B10" s="36"/>
      <c r="I10" s="108"/>
      <c r="L10" s="36"/>
    </row>
    <row r="11" spans="2:46" s="1" customFormat="1" ht="12" hidden="1" customHeight="1">
      <c r="B11" s="36"/>
      <c r="D11" s="107" t="s">
        <v>17</v>
      </c>
      <c r="F11" s="109" t="s">
        <v>1</v>
      </c>
      <c r="I11" s="110" t="s">
        <v>18</v>
      </c>
      <c r="J11" s="109" t="s">
        <v>1</v>
      </c>
      <c r="L11" s="36"/>
    </row>
    <row r="12" spans="2:46" s="1" customFormat="1" ht="12" hidden="1" customHeight="1">
      <c r="B12" s="36"/>
      <c r="D12" s="107" t="s">
        <v>20</v>
      </c>
      <c r="F12" s="109" t="s">
        <v>21</v>
      </c>
      <c r="I12" s="110" t="s">
        <v>22</v>
      </c>
      <c r="J12" s="111" t="str">
        <f>'Rekapitulácia stavby'!AN8</f>
        <v>Vyplň údaj</v>
      </c>
      <c r="L12" s="36"/>
    </row>
    <row r="13" spans="2:46" s="1" customFormat="1" ht="10.9" hidden="1" customHeight="1">
      <c r="B13" s="36"/>
      <c r="I13" s="108"/>
      <c r="L13" s="36"/>
    </row>
    <row r="14" spans="2:46" s="1" customFormat="1" ht="12" hidden="1" customHeight="1">
      <c r="B14" s="36"/>
      <c r="D14" s="107" t="s">
        <v>23</v>
      </c>
      <c r="I14" s="110" t="s">
        <v>24</v>
      </c>
      <c r="J14" s="109" t="s">
        <v>1</v>
      </c>
      <c r="L14" s="36"/>
    </row>
    <row r="15" spans="2:46" s="1" customFormat="1" ht="18" hidden="1" customHeight="1">
      <c r="B15" s="36"/>
      <c r="E15" s="109" t="s">
        <v>25</v>
      </c>
      <c r="I15" s="110" t="s">
        <v>26</v>
      </c>
      <c r="J15" s="109" t="s">
        <v>1</v>
      </c>
      <c r="L15" s="36"/>
    </row>
    <row r="16" spans="2:46" s="1" customFormat="1" ht="6.95" hidden="1" customHeight="1">
      <c r="B16" s="36"/>
      <c r="I16" s="108"/>
      <c r="L16" s="36"/>
    </row>
    <row r="17" spans="2:12" s="1" customFormat="1" ht="12" hidden="1" customHeight="1">
      <c r="B17" s="36"/>
      <c r="D17" s="107" t="s">
        <v>27</v>
      </c>
      <c r="I17" s="110" t="s">
        <v>24</v>
      </c>
      <c r="J17" s="28" t="str">
        <f>'Rekapitulácia stavby'!AN13</f>
        <v>Vyplň údaj</v>
      </c>
      <c r="L17" s="36"/>
    </row>
    <row r="18" spans="2:12" s="1" customFormat="1" ht="18" hidden="1" customHeight="1">
      <c r="B18" s="36"/>
      <c r="E18" s="292" t="str">
        <f>'Rekapitulácia stavby'!E14</f>
        <v>Vyplň údaj</v>
      </c>
      <c r="F18" s="293"/>
      <c r="G18" s="293"/>
      <c r="H18" s="293"/>
      <c r="I18" s="110" t="s">
        <v>26</v>
      </c>
      <c r="J18" s="28" t="str">
        <f>'Rekapitulácia stavby'!AN14</f>
        <v>Vyplň údaj</v>
      </c>
      <c r="L18" s="36"/>
    </row>
    <row r="19" spans="2:12" s="1" customFormat="1" ht="6.95" hidden="1" customHeight="1">
      <c r="B19" s="36"/>
      <c r="I19" s="108"/>
      <c r="L19" s="36"/>
    </row>
    <row r="20" spans="2:12" s="1" customFormat="1" ht="12" hidden="1" customHeight="1">
      <c r="B20" s="36"/>
      <c r="D20" s="107" t="s">
        <v>29</v>
      </c>
      <c r="I20" s="110" t="s">
        <v>24</v>
      </c>
      <c r="J20" s="109" t="s">
        <v>1</v>
      </c>
      <c r="L20" s="36"/>
    </row>
    <row r="21" spans="2:12" s="1" customFormat="1" ht="18" hidden="1" customHeight="1">
      <c r="B21" s="36"/>
      <c r="E21" s="109" t="s">
        <v>1039</v>
      </c>
      <c r="I21" s="110" t="s">
        <v>26</v>
      </c>
      <c r="J21" s="109" t="s">
        <v>1</v>
      </c>
      <c r="L21" s="36"/>
    </row>
    <row r="22" spans="2:12" s="1" customFormat="1" ht="6.95" hidden="1" customHeight="1">
      <c r="B22" s="36"/>
      <c r="I22" s="108"/>
      <c r="L22" s="36"/>
    </row>
    <row r="23" spans="2:12" s="1" customFormat="1" ht="12" hidden="1" customHeight="1">
      <c r="B23" s="36"/>
      <c r="D23" s="107" t="s">
        <v>32</v>
      </c>
      <c r="I23" s="110" t="s">
        <v>24</v>
      </c>
      <c r="J23" s="109" t="s">
        <v>1</v>
      </c>
      <c r="L23" s="36"/>
    </row>
    <row r="24" spans="2:12" s="1" customFormat="1" ht="18" hidden="1" customHeight="1">
      <c r="B24" s="36"/>
      <c r="E24" s="109" t="s">
        <v>1039</v>
      </c>
      <c r="I24" s="110" t="s">
        <v>26</v>
      </c>
      <c r="J24" s="109" t="s">
        <v>1</v>
      </c>
      <c r="L24" s="36"/>
    </row>
    <row r="25" spans="2:12" s="1" customFormat="1" ht="6.95" hidden="1" customHeight="1">
      <c r="B25" s="36"/>
      <c r="I25" s="108"/>
      <c r="L25" s="36"/>
    </row>
    <row r="26" spans="2:12" s="1" customFormat="1" ht="12" hidden="1" customHeight="1">
      <c r="B26" s="36"/>
      <c r="D26" s="107" t="s">
        <v>34</v>
      </c>
      <c r="I26" s="108"/>
      <c r="L26" s="36"/>
    </row>
    <row r="27" spans="2:12" s="7" customFormat="1" ht="16.5" hidden="1" customHeight="1">
      <c r="B27" s="112"/>
      <c r="E27" s="294" t="s">
        <v>1</v>
      </c>
      <c r="F27" s="294"/>
      <c r="G27" s="294"/>
      <c r="H27" s="294"/>
      <c r="I27" s="113"/>
      <c r="L27" s="112"/>
    </row>
    <row r="28" spans="2:12" s="1" customFormat="1" ht="6.95" hidden="1" customHeight="1">
      <c r="B28" s="36"/>
      <c r="I28" s="108"/>
      <c r="L28" s="36"/>
    </row>
    <row r="29" spans="2:12" s="1" customFormat="1" ht="6.95" hidden="1" customHeight="1">
      <c r="B29" s="36"/>
      <c r="D29" s="60"/>
      <c r="E29" s="60"/>
      <c r="F29" s="60"/>
      <c r="G29" s="60"/>
      <c r="H29" s="60"/>
      <c r="I29" s="114"/>
      <c r="J29" s="60"/>
      <c r="K29" s="60"/>
      <c r="L29" s="36"/>
    </row>
    <row r="30" spans="2:12" s="1" customFormat="1" ht="25.35" hidden="1" customHeight="1">
      <c r="B30" s="36"/>
      <c r="D30" s="115" t="s">
        <v>35</v>
      </c>
      <c r="I30" s="108"/>
      <c r="J30" s="116">
        <f>ROUND(J121, 2)</f>
        <v>0</v>
      </c>
      <c r="L30" s="36"/>
    </row>
    <row r="31" spans="2:12" s="1" customFormat="1" ht="6.95" hidden="1" customHeight="1">
      <c r="B31" s="36"/>
      <c r="D31" s="60"/>
      <c r="E31" s="60"/>
      <c r="F31" s="60"/>
      <c r="G31" s="60"/>
      <c r="H31" s="60"/>
      <c r="I31" s="114"/>
      <c r="J31" s="60"/>
      <c r="K31" s="60"/>
      <c r="L31" s="36"/>
    </row>
    <row r="32" spans="2:12" s="1" customFormat="1" ht="14.45" hidden="1" customHeight="1">
      <c r="B32" s="36"/>
      <c r="F32" s="117" t="s">
        <v>37</v>
      </c>
      <c r="I32" s="118" t="s">
        <v>36</v>
      </c>
      <c r="J32" s="117" t="s">
        <v>38</v>
      </c>
      <c r="L32" s="36"/>
    </row>
    <row r="33" spans="2:12" s="1" customFormat="1" ht="14.45" hidden="1" customHeight="1">
      <c r="B33" s="36"/>
      <c r="D33" s="119" t="s">
        <v>39</v>
      </c>
      <c r="E33" s="107" t="s">
        <v>40</v>
      </c>
      <c r="F33" s="120">
        <f>ROUND((SUM(BE121:BE136)),  2)</f>
        <v>0</v>
      </c>
      <c r="I33" s="121">
        <v>0.2</v>
      </c>
      <c r="J33" s="120">
        <f>ROUND(((SUM(BE121:BE136))*I33),  2)</f>
        <v>0</v>
      </c>
      <c r="L33" s="36"/>
    </row>
    <row r="34" spans="2:12" s="1" customFormat="1" ht="14.45" hidden="1" customHeight="1">
      <c r="B34" s="36"/>
      <c r="E34" s="107" t="s">
        <v>41</v>
      </c>
      <c r="F34" s="120">
        <f>ROUND((SUM(BF121:BF136)),  2)</f>
        <v>0</v>
      </c>
      <c r="I34" s="121">
        <v>0.2</v>
      </c>
      <c r="J34" s="120">
        <f>ROUND(((SUM(BF121:BF136))*I34),  2)</f>
        <v>0</v>
      </c>
      <c r="L34" s="36"/>
    </row>
    <row r="35" spans="2:12" s="1" customFormat="1" ht="14.45" hidden="1" customHeight="1">
      <c r="B35" s="36"/>
      <c r="E35" s="107" t="s">
        <v>42</v>
      </c>
      <c r="F35" s="120">
        <f>ROUND((SUM(BG121:BG136)),  2)</f>
        <v>0</v>
      </c>
      <c r="I35" s="121">
        <v>0.2</v>
      </c>
      <c r="J35" s="120">
        <f>0</f>
        <v>0</v>
      </c>
      <c r="L35" s="36"/>
    </row>
    <row r="36" spans="2:12" s="1" customFormat="1" ht="14.45" hidden="1" customHeight="1">
      <c r="B36" s="36"/>
      <c r="E36" s="107" t="s">
        <v>43</v>
      </c>
      <c r="F36" s="120">
        <f>ROUND((SUM(BH121:BH136)),  2)</f>
        <v>0</v>
      </c>
      <c r="I36" s="121">
        <v>0.2</v>
      </c>
      <c r="J36" s="120">
        <f>0</f>
        <v>0</v>
      </c>
      <c r="L36" s="36"/>
    </row>
    <row r="37" spans="2:12" s="1" customFormat="1" ht="14.45" hidden="1" customHeight="1">
      <c r="B37" s="36"/>
      <c r="E37" s="107" t="s">
        <v>44</v>
      </c>
      <c r="F37" s="120">
        <f>ROUND((SUM(BI121:BI136)),  2)</f>
        <v>0</v>
      </c>
      <c r="I37" s="121">
        <v>0</v>
      </c>
      <c r="J37" s="120">
        <f>0</f>
        <v>0</v>
      </c>
      <c r="L37" s="36"/>
    </row>
    <row r="38" spans="2:12" s="1" customFormat="1" ht="6.95" hidden="1" customHeight="1">
      <c r="B38" s="36"/>
      <c r="I38" s="108"/>
      <c r="L38" s="36"/>
    </row>
    <row r="39" spans="2:12" s="1" customFormat="1" ht="25.35" hidden="1" customHeight="1">
      <c r="B39" s="36"/>
      <c r="C39" s="122"/>
      <c r="D39" s="123" t="s">
        <v>45</v>
      </c>
      <c r="E39" s="124"/>
      <c r="F39" s="124"/>
      <c r="G39" s="125" t="s">
        <v>46</v>
      </c>
      <c r="H39" s="126" t="s">
        <v>47</v>
      </c>
      <c r="I39" s="127"/>
      <c r="J39" s="128">
        <f>SUM(J30:J37)</f>
        <v>0</v>
      </c>
      <c r="K39" s="129"/>
      <c r="L39" s="36"/>
    </row>
    <row r="40" spans="2:12" s="1" customFormat="1" ht="14.45" hidden="1" customHeight="1">
      <c r="B40" s="36"/>
      <c r="I40" s="108"/>
      <c r="L40" s="36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36"/>
      <c r="D50" s="130" t="s">
        <v>48</v>
      </c>
      <c r="E50" s="131"/>
      <c r="F50" s="131"/>
      <c r="G50" s="130" t="s">
        <v>49</v>
      </c>
      <c r="H50" s="131"/>
      <c r="I50" s="132"/>
      <c r="J50" s="131"/>
      <c r="K50" s="131"/>
      <c r="L50" s="36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36"/>
      <c r="D61" s="133" t="s">
        <v>50</v>
      </c>
      <c r="E61" s="134"/>
      <c r="F61" s="135" t="s">
        <v>51</v>
      </c>
      <c r="G61" s="133" t="s">
        <v>50</v>
      </c>
      <c r="H61" s="134"/>
      <c r="I61" s="136"/>
      <c r="J61" s="137" t="s">
        <v>51</v>
      </c>
      <c r="K61" s="134"/>
      <c r="L61" s="36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36"/>
      <c r="D65" s="130" t="s">
        <v>52</v>
      </c>
      <c r="E65" s="131"/>
      <c r="F65" s="131"/>
      <c r="G65" s="130" t="s">
        <v>53</v>
      </c>
      <c r="H65" s="131"/>
      <c r="I65" s="132"/>
      <c r="J65" s="131"/>
      <c r="K65" s="131"/>
      <c r="L65" s="36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36"/>
      <c r="D76" s="133" t="s">
        <v>50</v>
      </c>
      <c r="E76" s="134"/>
      <c r="F76" s="135" t="s">
        <v>51</v>
      </c>
      <c r="G76" s="133" t="s">
        <v>50</v>
      </c>
      <c r="H76" s="134"/>
      <c r="I76" s="136"/>
      <c r="J76" s="137" t="s">
        <v>51</v>
      </c>
      <c r="K76" s="134"/>
      <c r="L76" s="36"/>
    </row>
    <row r="77" spans="2:12" s="1" customFormat="1" ht="14.45" hidden="1" customHeight="1">
      <c r="B77" s="138"/>
      <c r="C77" s="139"/>
      <c r="D77" s="139"/>
      <c r="E77" s="139"/>
      <c r="F77" s="139"/>
      <c r="G77" s="139"/>
      <c r="H77" s="139"/>
      <c r="I77" s="140"/>
      <c r="J77" s="139"/>
      <c r="K77" s="139"/>
      <c r="L77" s="36"/>
    </row>
    <row r="78" spans="2:12" hidden="1"/>
    <row r="79" spans="2:12" hidden="1"/>
    <row r="80" spans="2:12" hidden="1"/>
    <row r="81" spans="2:47" s="1" customFormat="1" ht="6.95" customHeight="1">
      <c r="B81" s="141"/>
      <c r="C81" s="142"/>
      <c r="D81" s="142"/>
      <c r="E81" s="142"/>
      <c r="F81" s="142"/>
      <c r="G81" s="142"/>
      <c r="H81" s="142"/>
      <c r="I81" s="143"/>
      <c r="J81" s="142"/>
      <c r="K81" s="142"/>
      <c r="L81" s="36"/>
    </row>
    <row r="82" spans="2:47" s="1" customFormat="1" ht="24.95" customHeight="1">
      <c r="B82" s="32"/>
      <c r="C82" s="21" t="s">
        <v>96</v>
      </c>
      <c r="D82" s="33"/>
      <c r="E82" s="33"/>
      <c r="F82" s="33"/>
      <c r="G82" s="33"/>
      <c r="H82" s="33"/>
      <c r="I82" s="108"/>
      <c r="J82" s="33"/>
      <c r="K82" s="33"/>
      <c r="L82" s="36"/>
    </row>
    <row r="83" spans="2:47" s="1" customFormat="1" ht="6.95" customHeight="1">
      <c r="B83" s="32"/>
      <c r="C83" s="33"/>
      <c r="D83" s="33"/>
      <c r="E83" s="33"/>
      <c r="F83" s="33"/>
      <c r="G83" s="33"/>
      <c r="H83" s="33"/>
      <c r="I83" s="108"/>
      <c r="J83" s="33"/>
      <c r="K83" s="33"/>
      <c r="L83" s="36"/>
    </row>
    <row r="84" spans="2:47" s="1" customFormat="1" ht="12" customHeight="1">
      <c r="B84" s="32"/>
      <c r="C84" s="27" t="s">
        <v>15</v>
      </c>
      <c r="D84" s="33"/>
      <c r="E84" s="33"/>
      <c r="F84" s="33"/>
      <c r="G84" s="33"/>
      <c r="H84" s="33"/>
      <c r="I84" s="108"/>
      <c r="J84" s="33"/>
      <c r="K84" s="33"/>
      <c r="L84" s="36"/>
    </row>
    <row r="85" spans="2:47" s="1" customFormat="1" ht="16.5" customHeight="1">
      <c r="B85" s="32"/>
      <c r="C85" s="33"/>
      <c r="D85" s="33"/>
      <c r="E85" s="286" t="str">
        <f>E7</f>
        <v>Mostný objekt Cesta na Bankov-cesta II/547 Čermeľská cesta-rekonštrukcia</v>
      </c>
      <c r="F85" s="287"/>
      <c r="G85" s="287"/>
      <c r="H85" s="287"/>
      <c r="I85" s="108"/>
      <c r="J85" s="33"/>
      <c r="K85" s="33"/>
      <c r="L85" s="36"/>
    </row>
    <row r="86" spans="2:47" s="1" customFormat="1" ht="12" customHeight="1">
      <c r="B86" s="32"/>
      <c r="C86" s="27" t="s">
        <v>92</v>
      </c>
      <c r="D86" s="33"/>
      <c r="E86" s="33"/>
      <c r="F86" s="33"/>
      <c r="G86" s="33"/>
      <c r="H86" s="33"/>
      <c r="I86" s="108"/>
      <c r="J86" s="33"/>
      <c r="K86" s="33"/>
      <c r="L86" s="36"/>
    </row>
    <row r="87" spans="2:47" s="1" customFormat="1" ht="16.5" customHeight="1">
      <c r="B87" s="32"/>
      <c r="C87" s="33"/>
      <c r="D87" s="33"/>
      <c r="E87" s="257" t="str">
        <f>E9</f>
        <v>602-00 - Preložka vedenia SEK-ST</v>
      </c>
      <c r="F87" s="285"/>
      <c r="G87" s="285"/>
      <c r="H87" s="285"/>
      <c r="I87" s="108"/>
      <c r="J87" s="33"/>
      <c r="K87" s="33"/>
      <c r="L87" s="36"/>
    </row>
    <row r="88" spans="2:47" s="1" customFormat="1" ht="6.95" customHeight="1">
      <c r="B88" s="32"/>
      <c r="C88" s="33"/>
      <c r="D88" s="33"/>
      <c r="E88" s="33"/>
      <c r="F88" s="33"/>
      <c r="G88" s="33"/>
      <c r="H88" s="33"/>
      <c r="I88" s="108"/>
      <c r="J88" s="33"/>
      <c r="K88" s="33"/>
      <c r="L88" s="36"/>
    </row>
    <row r="89" spans="2:47" s="1" customFormat="1" ht="12" customHeight="1">
      <c r="B89" s="32"/>
      <c r="C89" s="27" t="s">
        <v>20</v>
      </c>
      <c r="D89" s="33"/>
      <c r="E89" s="33"/>
      <c r="F89" s="25" t="str">
        <f>F12</f>
        <v>Košice</v>
      </c>
      <c r="G89" s="33"/>
      <c r="H89" s="33"/>
      <c r="I89" s="110" t="s">
        <v>22</v>
      </c>
      <c r="J89" s="59" t="str">
        <f>IF(J12="","",J12)</f>
        <v>Vyplň údaj</v>
      </c>
      <c r="K89" s="33"/>
      <c r="L89" s="36"/>
    </row>
    <row r="90" spans="2:47" s="1" customFormat="1" ht="6.95" customHeight="1">
      <c r="B90" s="32"/>
      <c r="C90" s="33"/>
      <c r="D90" s="33"/>
      <c r="E90" s="33"/>
      <c r="F90" s="33"/>
      <c r="G90" s="33"/>
      <c r="H90" s="33"/>
      <c r="I90" s="108"/>
      <c r="J90" s="33"/>
      <c r="K90" s="33"/>
      <c r="L90" s="36"/>
    </row>
    <row r="91" spans="2:47" s="1" customFormat="1" ht="15.2" customHeight="1">
      <c r="B91" s="32"/>
      <c r="C91" s="27" t="s">
        <v>23</v>
      </c>
      <c r="D91" s="33"/>
      <c r="E91" s="33"/>
      <c r="F91" s="25" t="str">
        <f>E15</f>
        <v>Mesto Košice</v>
      </c>
      <c r="G91" s="33"/>
      <c r="H91" s="33"/>
      <c r="I91" s="110" t="s">
        <v>29</v>
      </c>
      <c r="J91" s="30" t="str">
        <f>E21</f>
        <v>Privel, spol.s.r.o</v>
      </c>
      <c r="K91" s="33"/>
      <c r="L91" s="36"/>
    </row>
    <row r="92" spans="2:47" s="1" customFormat="1" ht="15.2" customHeight="1">
      <c r="B92" s="32"/>
      <c r="C92" s="27" t="s">
        <v>27</v>
      </c>
      <c r="D92" s="33"/>
      <c r="E92" s="33"/>
      <c r="F92" s="25" t="str">
        <f>IF(E18="","",E18)</f>
        <v>Vyplň údaj</v>
      </c>
      <c r="G92" s="33"/>
      <c r="H92" s="33"/>
      <c r="I92" s="110" t="s">
        <v>32</v>
      </c>
      <c r="J92" s="30" t="str">
        <f>E24</f>
        <v>Privel, spol.s.r.o</v>
      </c>
      <c r="K92" s="33"/>
      <c r="L92" s="36"/>
    </row>
    <row r="93" spans="2:47" s="1" customFormat="1" ht="10.35" customHeight="1">
      <c r="B93" s="32"/>
      <c r="C93" s="33"/>
      <c r="D93" s="33"/>
      <c r="E93" s="33"/>
      <c r="F93" s="33"/>
      <c r="G93" s="33"/>
      <c r="H93" s="33"/>
      <c r="I93" s="108"/>
      <c r="J93" s="33"/>
      <c r="K93" s="33"/>
      <c r="L93" s="36"/>
    </row>
    <row r="94" spans="2:47" s="1" customFormat="1" ht="29.25" customHeight="1">
      <c r="B94" s="32"/>
      <c r="C94" s="144" t="s">
        <v>97</v>
      </c>
      <c r="D94" s="145"/>
      <c r="E94" s="145"/>
      <c r="F94" s="145"/>
      <c r="G94" s="145"/>
      <c r="H94" s="145"/>
      <c r="I94" s="146"/>
      <c r="J94" s="147" t="s">
        <v>98</v>
      </c>
      <c r="K94" s="145"/>
      <c r="L94" s="36"/>
    </row>
    <row r="95" spans="2:47" s="1" customFormat="1" ht="10.35" customHeight="1">
      <c r="B95" s="32"/>
      <c r="C95" s="33"/>
      <c r="D95" s="33"/>
      <c r="E95" s="33"/>
      <c r="F95" s="33"/>
      <c r="G95" s="33"/>
      <c r="H95" s="33"/>
      <c r="I95" s="108"/>
      <c r="J95" s="33"/>
      <c r="K95" s="33"/>
      <c r="L95" s="36"/>
    </row>
    <row r="96" spans="2:47" s="1" customFormat="1" ht="22.9" customHeight="1">
      <c r="B96" s="32"/>
      <c r="C96" s="148" t="s">
        <v>99</v>
      </c>
      <c r="D96" s="33"/>
      <c r="E96" s="33"/>
      <c r="F96" s="33"/>
      <c r="G96" s="33"/>
      <c r="H96" s="33"/>
      <c r="I96" s="108"/>
      <c r="J96" s="77">
        <f>J121</f>
        <v>0</v>
      </c>
      <c r="K96" s="33"/>
      <c r="L96" s="36"/>
      <c r="AU96" s="15" t="s">
        <v>100</v>
      </c>
    </row>
    <row r="97" spans="2:12" s="8" customFormat="1" ht="24.95" customHeight="1">
      <c r="B97" s="149"/>
      <c r="C97" s="150"/>
      <c r="D97" s="151" t="s">
        <v>1040</v>
      </c>
      <c r="E97" s="152"/>
      <c r="F97" s="152"/>
      <c r="G97" s="152"/>
      <c r="H97" s="152"/>
      <c r="I97" s="153"/>
      <c r="J97" s="154">
        <f>J122</f>
        <v>0</v>
      </c>
      <c r="K97" s="150"/>
      <c r="L97" s="155"/>
    </row>
    <row r="98" spans="2:12" s="9" customFormat="1" ht="19.899999999999999" customHeight="1">
      <c r="B98" s="156"/>
      <c r="C98" s="157"/>
      <c r="D98" s="158" t="s">
        <v>1041</v>
      </c>
      <c r="E98" s="159"/>
      <c r="F98" s="159"/>
      <c r="G98" s="159"/>
      <c r="H98" s="159"/>
      <c r="I98" s="160"/>
      <c r="J98" s="161">
        <f>J123</f>
        <v>0</v>
      </c>
      <c r="K98" s="157"/>
      <c r="L98" s="162"/>
    </row>
    <row r="99" spans="2:12" s="9" customFormat="1" ht="19.899999999999999" customHeight="1">
      <c r="B99" s="156"/>
      <c r="C99" s="157"/>
      <c r="D99" s="158" t="s">
        <v>1092</v>
      </c>
      <c r="E99" s="159"/>
      <c r="F99" s="159"/>
      <c r="G99" s="159"/>
      <c r="H99" s="159"/>
      <c r="I99" s="160"/>
      <c r="J99" s="161">
        <f>J128</f>
        <v>0</v>
      </c>
      <c r="K99" s="157"/>
      <c r="L99" s="162"/>
    </row>
    <row r="100" spans="2:12" s="9" customFormat="1" ht="19.899999999999999" customHeight="1">
      <c r="B100" s="156"/>
      <c r="C100" s="157"/>
      <c r="D100" s="158" t="s">
        <v>1042</v>
      </c>
      <c r="E100" s="159"/>
      <c r="F100" s="159"/>
      <c r="G100" s="159"/>
      <c r="H100" s="159"/>
      <c r="I100" s="160"/>
      <c r="J100" s="161">
        <f>J131</f>
        <v>0</v>
      </c>
      <c r="K100" s="157"/>
      <c r="L100" s="162"/>
    </row>
    <row r="101" spans="2:12" s="8" customFormat="1" ht="24.95" customHeight="1">
      <c r="B101" s="149"/>
      <c r="C101" s="150"/>
      <c r="D101" s="151" t="s">
        <v>1043</v>
      </c>
      <c r="E101" s="152"/>
      <c r="F101" s="152"/>
      <c r="G101" s="152"/>
      <c r="H101" s="152"/>
      <c r="I101" s="153"/>
      <c r="J101" s="154">
        <f>J135</f>
        <v>0</v>
      </c>
      <c r="K101" s="150"/>
      <c r="L101" s="155"/>
    </row>
    <row r="102" spans="2:12" s="1" customFormat="1" ht="21.75" customHeight="1">
      <c r="B102" s="32"/>
      <c r="C102" s="33"/>
      <c r="D102" s="33"/>
      <c r="E102" s="33"/>
      <c r="F102" s="33"/>
      <c r="G102" s="33"/>
      <c r="H102" s="33"/>
      <c r="I102" s="108"/>
      <c r="J102" s="33"/>
      <c r="K102" s="33"/>
      <c r="L102" s="36"/>
    </row>
    <row r="103" spans="2:12" s="1" customFormat="1" ht="6.95" customHeight="1">
      <c r="B103" s="47"/>
      <c r="C103" s="48"/>
      <c r="D103" s="48"/>
      <c r="E103" s="48"/>
      <c r="F103" s="48"/>
      <c r="G103" s="48"/>
      <c r="H103" s="48"/>
      <c r="I103" s="140"/>
      <c r="J103" s="48"/>
      <c r="K103" s="48"/>
      <c r="L103" s="36"/>
    </row>
    <row r="107" spans="2:12" s="1" customFormat="1" ht="6.95" customHeight="1">
      <c r="B107" s="49"/>
      <c r="C107" s="50"/>
      <c r="D107" s="50"/>
      <c r="E107" s="50"/>
      <c r="F107" s="50"/>
      <c r="G107" s="50"/>
      <c r="H107" s="50"/>
      <c r="I107" s="143"/>
      <c r="J107" s="50"/>
      <c r="K107" s="50"/>
      <c r="L107" s="36"/>
    </row>
    <row r="108" spans="2:12" s="1" customFormat="1" ht="24.95" customHeight="1">
      <c r="B108" s="32"/>
      <c r="C108" s="21" t="s">
        <v>131</v>
      </c>
      <c r="D108" s="33"/>
      <c r="E108" s="33"/>
      <c r="F108" s="33"/>
      <c r="G108" s="33"/>
      <c r="H108" s="33"/>
      <c r="I108" s="108"/>
      <c r="J108" s="33"/>
      <c r="K108" s="33"/>
      <c r="L108" s="36"/>
    </row>
    <row r="109" spans="2:12" s="1" customFormat="1" ht="6.95" customHeight="1">
      <c r="B109" s="32"/>
      <c r="C109" s="33"/>
      <c r="D109" s="33"/>
      <c r="E109" s="33"/>
      <c r="F109" s="33"/>
      <c r="G109" s="33"/>
      <c r="H109" s="33"/>
      <c r="I109" s="108"/>
      <c r="J109" s="33"/>
      <c r="K109" s="33"/>
      <c r="L109" s="36"/>
    </row>
    <row r="110" spans="2:12" s="1" customFormat="1" ht="12" customHeight="1">
      <c r="B110" s="32"/>
      <c r="C110" s="27" t="s">
        <v>15</v>
      </c>
      <c r="D110" s="33"/>
      <c r="E110" s="33"/>
      <c r="F110" s="33"/>
      <c r="G110" s="33"/>
      <c r="H110" s="33"/>
      <c r="I110" s="108"/>
      <c r="J110" s="33"/>
      <c r="K110" s="33"/>
      <c r="L110" s="36"/>
    </row>
    <row r="111" spans="2:12" s="1" customFormat="1" ht="16.5" customHeight="1">
      <c r="B111" s="32"/>
      <c r="C111" s="33"/>
      <c r="D111" s="33"/>
      <c r="E111" s="286" t="str">
        <f>E7</f>
        <v>Mostný objekt Cesta na Bankov-cesta II/547 Čermeľská cesta-rekonštrukcia</v>
      </c>
      <c r="F111" s="287"/>
      <c r="G111" s="287"/>
      <c r="H111" s="287"/>
      <c r="I111" s="108"/>
      <c r="J111" s="33"/>
      <c r="K111" s="33"/>
      <c r="L111" s="36"/>
    </row>
    <row r="112" spans="2:12" s="1" customFormat="1" ht="12" customHeight="1">
      <c r="B112" s="32"/>
      <c r="C112" s="27" t="s">
        <v>92</v>
      </c>
      <c r="D112" s="33"/>
      <c r="E112" s="33"/>
      <c r="F112" s="33"/>
      <c r="G112" s="33"/>
      <c r="H112" s="33"/>
      <c r="I112" s="108"/>
      <c r="J112" s="33"/>
      <c r="K112" s="33"/>
      <c r="L112" s="36"/>
    </row>
    <row r="113" spans="2:65" s="1" customFormat="1" ht="16.5" customHeight="1">
      <c r="B113" s="32"/>
      <c r="C113" s="33"/>
      <c r="D113" s="33"/>
      <c r="E113" s="257" t="str">
        <f>E9</f>
        <v>602-00 - Preložka vedenia SEK-ST</v>
      </c>
      <c r="F113" s="285"/>
      <c r="G113" s="285"/>
      <c r="H113" s="285"/>
      <c r="I113" s="108"/>
      <c r="J113" s="33"/>
      <c r="K113" s="33"/>
      <c r="L113" s="36"/>
    </row>
    <row r="114" spans="2:65" s="1" customFormat="1" ht="6.95" customHeight="1">
      <c r="B114" s="32"/>
      <c r="C114" s="33"/>
      <c r="D114" s="33"/>
      <c r="E114" s="33"/>
      <c r="F114" s="33"/>
      <c r="G114" s="33"/>
      <c r="H114" s="33"/>
      <c r="I114" s="108"/>
      <c r="J114" s="33"/>
      <c r="K114" s="33"/>
      <c r="L114" s="36"/>
    </row>
    <row r="115" spans="2:65" s="1" customFormat="1" ht="12" customHeight="1">
      <c r="B115" s="32"/>
      <c r="C115" s="27" t="s">
        <v>20</v>
      </c>
      <c r="D115" s="33"/>
      <c r="E115" s="33"/>
      <c r="F115" s="25" t="str">
        <f>F12</f>
        <v>Košice</v>
      </c>
      <c r="G115" s="33"/>
      <c r="H115" s="33"/>
      <c r="I115" s="110" t="s">
        <v>22</v>
      </c>
      <c r="J115" s="59" t="str">
        <f>IF(J12="","",J12)</f>
        <v>Vyplň údaj</v>
      </c>
      <c r="K115" s="33"/>
      <c r="L115" s="36"/>
    </row>
    <row r="116" spans="2:65" s="1" customFormat="1" ht="6.95" customHeight="1">
      <c r="B116" s="32"/>
      <c r="C116" s="33"/>
      <c r="D116" s="33"/>
      <c r="E116" s="33"/>
      <c r="F116" s="33"/>
      <c r="G116" s="33"/>
      <c r="H116" s="33"/>
      <c r="I116" s="108"/>
      <c r="J116" s="33"/>
      <c r="K116" s="33"/>
      <c r="L116" s="36"/>
    </row>
    <row r="117" spans="2:65" s="1" customFormat="1" ht="15.2" customHeight="1">
      <c r="B117" s="32"/>
      <c r="C117" s="27" t="s">
        <v>23</v>
      </c>
      <c r="D117" s="33"/>
      <c r="E117" s="33"/>
      <c r="F117" s="25" t="str">
        <f>E15</f>
        <v>Mesto Košice</v>
      </c>
      <c r="G117" s="33"/>
      <c r="H117" s="33"/>
      <c r="I117" s="110" t="s">
        <v>29</v>
      </c>
      <c r="J117" s="30" t="str">
        <f>E21</f>
        <v>Privel, spol.s.r.o</v>
      </c>
      <c r="K117" s="33"/>
      <c r="L117" s="36"/>
    </row>
    <row r="118" spans="2:65" s="1" customFormat="1" ht="15.2" customHeight="1">
      <c r="B118" s="32"/>
      <c r="C118" s="27" t="s">
        <v>27</v>
      </c>
      <c r="D118" s="33"/>
      <c r="E118" s="33"/>
      <c r="F118" s="25" t="str">
        <f>IF(E18="","",E18)</f>
        <v>Vyplň údaj</v>
      </c>
      <c r="G118" s="33"/>
      <c r="H118" s="33"/>
      <c r="I118" s="110" t="s">
        <v>32</v>
      </c>
      <c r="J118" s="30" t="str">
        <f>E24</f>
        <v>Privel, spol.s.r.o</v>
      </c>
      <c r="K118" s="33"/>
      <c r="L118" s="36"/>
    </row>
    <row r="119" spans="2:65" s="1" customFormat="1" ht="10.35" customHeight="1">
      <c r="B119" s="32"/>
      <c r="C119" s="33"/>
      <c r="D119" s="33"/>
      <c r="E119" s="33"/>
      <c r="F119" s="33"/>
      <c r="G119" s="33"/>
      <c r="H119" s="33"/>
      <c r="I119" s="108"/>
      <c r="J119" s="33"/>
      <c r="K119" s="33"/>
      <c r="L119" s="36"/>
    </row>
    <row r="120" spans="2:65" s="10" customFormat="1" ht="29.25" customHeight="1">
      <c r="B120" s="163"/>
      <c r="C120" s="164" t="s">
        <v>132</v>
      </c>
      <c r="D120" s="165" t="s">
        <v>60</v>
      </c>
      <c r="E120" s="165" t="s">
        <v>56</v>
      </c>
      <c r="F120" s="165" t="s">
        <v>57</v>
      </c>
      <c r="G120" s="165" t="s">
        <v>133</v>
      </c>
      <c r="H120" s="165" t="s">
        <v>134</v>
      </c>
      <c r="I120" s="166" t="s">
        <v>135</v>
      </c>
      <c r="J120" s="167" t="s">
        <v>98</v>
      </c>
      <c r="K120" s="168" t="s">
        <v>136</v>
      </c>
      <c r="L120" s="169"/>
      <c r="M120" s="68" t="s">
        <v>1</v>
      </c>
      <c r="N120" s="69" t="s">
        <v>39</v>
      </c>
      <c r="O120" s="69" t="s">
        <v>137</v>
      </c>
      <c r="P120" s="69" t="s">
        <v>138</v>
      </c>
      <c r="Q120" s="69" t="s">
        <v>139</v>
      </c>
      <c r="R120" s="69" t="s">
        <v>140</v>
      </c>
      <c r="S120" s="69" t="s">
        <v>141</v>
      </c>
      <c r="T120" s="70" t="s">
        <v>142</v>
      </c>
    </row>
    <row r="121" spans="2:65" s="1" customFormat="1" ht="22.9" customHeight="1">
      <c r="B121" s="32"/>
      <c r="C121" s="75" t="s">
        <v>99</v>
      </c>
      <c r="D121" s="33"/>
      <c r="E121" s="33"/>
      <c r="F121" s="33"/>
      <c r="G121" s="33"/>
      <c r="H121" s="33"/>
      <c r="I121" s="108"/>
      <c r="J121" s="170">
        <f>BK121</f>
        <v>0</v>
      </c>
      <c r="K121" s="33"/>
      <c r="L121" s="36"/>
      <c r="M121" s="71"/>
      <c r="N121" s="72"/>
      <c r="O121" s="72"/>
      <c r="P121" s="171">
        <f>P122+P135</f>
        <v>0</v>
      </c>
      <c r="Q121" s="72"/>
      <c r="R121" s="171">
        <f>R122+R135</f>
        <v>7.0400000000000004E-2</v>
      </c>
      <c r="S121" s="72"/>
      <c r="T121" s="172">
        <f>T122+T135</f>
        <v>0</v>
      </c>
      <c r="AT121" s="15" t="s">
        <v>74</v>
      </c>
      <c r="AU121" s="15" t="s">
        <v>100</v>
      </c>
      <c r="BK121" s="173">
        <f>BK122+BK135</f>
        <v>0</v>
      </c>
    </row>
    <row r="122" spans="2:65" s="11" customFormat="1" ht="25.9" customHeight="1">
      <c r="B122" s="174"/>
      <c r="C122" s="175"/>
      <c r="D122" s="176" t="s">
        <v>74</v>
      </c>
      <c r="E122" s="177" t="s">
        <v>266</v>
      </c>
      <c r="F122" s="177" t="s">
        <v>1044</v>
      </c>
      <c r="G122" s="175"/>
      <c r="H122" s="175"/>
      <c r="I122" s="178"/>
      <c r="J122" s="179">
        <f>BK122</f>
        <v>0</v>
      </c>
      <c r="K122" s="175"/>
      <c r="L122" s="180"/>
      <c r="M122" s="181"/>
      <c r="N122" s="182"/>
      <c r="O122" s="182"/>
      <c r="P122" s="183">
        <f>P123+P128+P131</f>
        <v>0</v>
      </c>
      <c r="Q122" s="182"/>
      <c r="R122" s="183">
        <f>R123+R128+R131</f>
        <v>7.0400000000000004E-2</v>
      </c>
      <c r="S122" s="182"/>
      <c r="T122" s="184">
        <f>T123+T128+T131</f>
        <v>0</v>
      </c>
      <c r="AR122" s="185" t="s">
        <v>162</v>
      </c>
      <c r="AT122" s="186" t="s">
        <v>74</v>
      </c>
      <c r="AU122" s="186" t="s">
        <v>75</v>
      </c>
      <c r="AY122" s="185" t="s">
        <v>145</v>
      </c>
      <c r="BK122" s="187">
        <f>BK123+BK128+BK131</f>
        <v>0</v>
      </c>
    </row>
    <row r="123" spans="2:65" s="11" customFormat="1" ht="22.9" customHeight="1">
      <c r="B123" s="174"/>
      <c r="C123" s="175"/>
      <c r="D123" s="176" t="s">
        <v>74</v>
      </c>
      <c r="E123" s="188" t="s">
        <v>1045</v>
      </c>
      <c r="F123" s="188" t="s">
        <v>1046</v>
      </c>
      <c r="G123" s="175"/>
      <c r="H123" s="175"/>
      <c r="I123" s="178"/>
      <c r="J123" s="189">
        <f>BK123</f>
        <v>0</v>
      </c>
      <c r="K123" s="175"/>
      <c r="L123" s="180"/>
      <c r="M123" s="181"/>
      <c r="N123" s="182"/>
      <c r="O123" s="182"/>
      <c r="P123" s="183">
        <f>SUM(P124:P127)</f>
        <v>0</v>
      </c>
      <c r="Q123" s="182"/>
      <c r="R123" s="183">
        <f>SUM(R124:R127)</f>
        <v>7.0400000000000004E-2</v>
      </c>
      <c r="S123" s="182"/>
      <c r="T123" s="184">
        <f>SUM(T124:T127)</f>
        <v>0</v>
      </c>
      <c r="AR123" s="185" t="s">
        <v>162</v>
      </c>
      <c r="AT123" s="186" t="s">
        <v>74</v>
      </c>
      <c r="AU123" s="186" t="s">
        <v>83</v>
      </c>
      <c r="AY123" s="185" t="s">
        <v>145</v>
      </c>
      <c r="BK123" s="187">
        <f>SUM(BK124:BK127)</f>
        <v>0</v>
      </c>
    </row>
    <row r="124" spans="2:65" s="1" customFormat="1" ht="16.5" customHeight="1">
      <c r="B124" s="32"/>
      <c r="C124" s="190" t="s">
        <v>83</v>
      </c>
      <c r="D124" s="190" t="s">
        <v>148</v>
      </c>
      <c r="E124" s="191" t="s">
        <v>1053</v>
      </c>
      <c r="F124" s="192" t="s">
        <v>1054</v>
      </c>
      <c r="G124" s="193" t="s">
        <v>220</v>
      </c>
      <c r="H124" s="194">
        <v>80</v>
      </c>
      <c r="I124" s="195"/>
      <c r="J124" s="196">
        <f>ROUND(I124*H124,2)</f>
        <v>0</v>
      </c>
      <c r="K124" s="192" t="s">
        <v>1</v>
      </c>
      <c r="L124" s="36"/>
      <c r="M124" s="197" t="s">
        <v>1</v>
      </c>
      <c r="N124" s="198" t="s">
        <v>41</v>
      </c>
      <c r="O124" s="64"/>
      <c r="P124" s="199">
        <f>O124*H124</f>
        <v>0</v>
      </c>
      <c r="Q124" s="199">
        <v>0</v>
      </c>
      <c r="R124" s="199">
        <f>Q124*H124</f>
        <v>0</v>
      </c>
      <c r="S124" s="199">
        <v>0</v>
      </c>
      <c r="T124" s="200">
        <f>S124*H124</f>
        <v>0</v>
      </c>
      <c r="AR124" s="201" t="s">
        <v>486</v>
      </c>
      <c r="AT124" s="201" t="s">
        <v>148</v>
      </c>
      <c r="AU124" s="201" t="s">
        <v>154</v>
      </c>
      <c r="AY124" s="15" t="s">
        <v>145</v>
      </c>
      <c r="BE124" s="202">
        <f>IF(N124="základná",J124,0)</f>
        <v>0</v>
      </c>
      <c r="BF124" s="202">
        <f>IF(N124="znížená",J124,0)</f>
        <v>0</v>
      </c>
      <c r="BG124" s="202">
        <f>IF(N124="zákl. prenesená",J124,0)</f>
        <v>0</v>
      </c>
      <c r="BH124" s="202">
        <f>IF(N124="zníž. prenesená",J124,0)</f>
        <v>0</v>
      </c>
      <c r="BI124" s="202">
        <f>IF(N124="nulová",J124,0)</f>
        <v>0</v>
      </c>
      <c r="BJ124" s="15" t="s">
        <v>154</v>
      </c>
      <c r="BK124" s="202">
        <f>ROUND(I124*H124,2)</f>
        <v>0</v>
      </c>
      <c r="BL124" s="15" t="s">
        <v>486</v>
      </c>
      <c r="BM124" s="201" t="s">
        <v>1093</v>
      </c>
    </row>
    <row r="125" spans="2:65" s="1" customFormat="1" ht="16.5" customHeight="1">
      <c r="B125" s="32"/>
      <c r="C125" s="226" t="s">
        <v>154</v>
      </c>
      <c r="D125" s="226" t="s">
        <v>266</v>
      </c>
      <c r="E125" s="227" t="s">
        <v>1056</v>
      </c>
      <c r="F125" s="228" t="s">
        <v>1057</v>
      </c>
      <c r="G125" s="229" t="s">
        <v>220</v>
      </c>
      <c r="H125" s="230">
        <v>80</v>
      </c>
      <c r="I125" s="231"/>
      <c r="J125" s="232">
        <f>ROUND(I125*H125,2)</f>
        <v>0</v>
      </c>
      <c r="K125" s="228" t="s">
        <v>1</v>
      </c>
      <c r="L125" s="233"/>
      <c r="M125" s="234" t="s">
        <v>1</v>
      </c>
      <c r="N125" s="235" t="s">
        <v>41</v>
      </c>
      <c r="O125" s="64"/>
      <c r="P125" s="199">
        <f>O125*H125</f>
        <v>0</v>
      </c>
      <c r="Q125" s="199">
        <v>3.8000000000000002E-4</v>
      </c>
      <c r="R125" s="199">
        <f>Q125*H125</f>
        <v>3.0400000000000003E-2</v>
      </c>
      <c r="S125" s="199">
        <v>0</v>
      </c>
      <c r="T125" s="200">
        <f>S125*H125</f>
        <v>0</v>
      </c>
      <c r="AR125" s="201" t="s">
        <v>812</v>
      </c>
      <c r="AT125" s="201" t="s">
        <v>266</v>
      </c>
      <c r="AU125" s="201" t="s">
        <v>154</v>
      </c>
      <c r="AY125" s="15" t="s">
        <v>145</v>
      </c>
      <c r="BE125" s="202">
        <f>IF(N125="základná",J125,0)</f>
        <v>0</v>
      </c>
      <c r="BF125" s="202">
        <f>IF(N125="znížená",J125,0)</f>
        <v>0</v>
      </c>
      <c r="BG125" s="202">
        <f>IF(N125="zákl. prenesená",J125,0)</f>
        <v>0</v>
      </c>
      <c r="BH125" s="202">
        <f>IF(N125="zníž. prenesená",J125,0)</f>
        <v>0</v>
      </c>
      <c r="BI125" s="202">
        <f>IF(N125="nulová",J125,0)</f>
        <v>0</v>
      </c>
      <c r="BJ125" s="15" t="s">
        <v>154</v>
      </c>
      <c r="BK125" s="202">
        <f>ROUND(I125*H125,2)</f>
        <v>0</v>
      </c>
      <c r="BL125" s="15" t="s">
        <v>812</v>
      </c>
      <c r="BM125" s="201" t="s">
        <v>1094</v>
      </c>
    </row>
    <row r="126" spans="2:65" s="1" customFormat="1" ht="16.5" customHeight="1">
      <c r="B126" s="32"/>
      <c r="C126" s="190" t="s">
        <v>162</v>
      </c>
      <c r="D126" s="190" t="s">
        <v>148</v>
      </c>
      <c r="E126" s="191" t="s">
        <v>1059</v>
      </c>
      <c r="F126" s="192" t="s">
        <v>1060</v>
      </c>
      <c r="G126" s="193" t="s">
        <v>220</v>
      </c>
      <c r="H126" s="194">
        <v>40</v>
      </c>
      <c r="I126" s="195"/>
      <c r="J126" s="196">
        <f>ROUND(I126*H126,2)</f>
        <v>0</v>
      </c>
      <c r="K126" s="192" t="s">
        <v>1</v>
      </c>
      <c r="L126" s="36"/>
      <c r="M126" s="197" t="s">
        <v>1</v>
      </c>
      <c r="N126" s="198" t="s">
        <v>41</v>
      </c>
      <c r="O126" s="64"/>
      <c r="P126" s="199">
        <f>O126*H126</f>
        <v>0</v>
      </c>
      <c r="Q126" s="199">
        <v>0</v>
      </c>
      <c r="R126" s="199">
        <f>Q126*H126</f>
        <v>0</v>
      </c>
      <c r="S126" s="199">
        <v>0</v>
      </c>
      <c r="T126" s="200">
        <f>S126*H126</f>
        <v>0</v>
      </c>
      <c r="AR126" s="201" t="s">
        <v>486</v>
      </c>
      <c r="AT126" s="201" t="s">
        <v>148</v>
      </c>
      <c r="AU126" s="201" t="s">
        <v>154</v>
      </c>
      <c r="AY126" s="15" t="s">
        <v>145</v>
      </c>
      <c r="BE126" s="202">
        <f>IF(N126="základná",J126,0)</f>
        <v>0</v>
      </c>
      <c r="BF126" s="202">
        <f>IF(N126="znížená",J126,0)</f>
        <v>0</v>
      </c>
      <c r="BG126" s="202">
        <f>IF(N126="zákl. prenesená",J126,0)</f>
        <v>0</v>
      </c>
      <c r="BH126" s="202">
        <f>IF(N126="zníž. prenesená",J126,0)</f>
        <v>0</v>
      </c>
      <c r="BI126" s="202">
        <f>IF(N126="nulová",J126,0)</f>
        <v>0</v>
      </c>
      <c r="BJ126" s="15" t="s">
        <v>154</v>
      </c>
      <c r="BK126" s="202">
        <f>ROUND(I126*H126,2)</f>
        <v>0</v>
      </c>
      <c r="BL126" s="15" t="s">
        <v>486</v>
      </c>
      <c r="BM126" s="201" t="s">
        <v>1095</v>
      </c>
    </row>
    <row r="127" spans="2:65" s="1" customFormat="1" ht="16.5" customHeight="1">
      <c r="B127" s="32"/>
      <c r="C127" s="226" t="s">
        <v>153</v>
      </c>
      <c r="D127" s="226" t="s">
        <v>266</v>
      </c>
      <c r="E127" s="227" t="s">
        <v>1062</v>
      </c>
      <c r="F127" s="228" t="s">
        <v>1063</v>
      </c>
      <c r="G127" s="229" t="s">
        <v>220</v>
      </c>
      <c r="H127" s="230">
        <v>40</v>
      </c>
      <c r="I127" s="231"/>
      <c r="J127" s="232">
        <f>ROUND(I127*H127,2)</f>
        <v>0</v>
      </c>
      <c r="K127" s="228" t="s">
        <v>1</v>
      </c>
      <c r="L127" s="233"/>
      <c r="M127" s="234" t="s">
        <v>1</v>
      </c>
      <c r="N127" s="235" t="s">
        <v>41</v>
      </c>
      <c r="O127" s="64"/>
      <c r="P127" s="199">
        <f>O127*H127</f>
        <v>0</v>
      </c>
      <c r="Q127" s="199">
        <v>1E-3</v>
      </c>
      <c r="R127" s="199">
        <f>Q127*H127</f>
        <v>0.04</v>
      </c>
      <c r="S127" s="199">
        <v>0</v>
      </c>
      <c r="T127" s="200">
        <f>S127*H127</f>
        <v>0</v>
      </c>
      <c r="AR127" s="201" t="s">
        <v>812</v>
      </c>
      <c r="AT127" s="201" t="s">
        <v>266</v>
      </c>
      <c r="AU127" s="201" t="s">
        <v>154</v>
      </c>
      <c r="AY127" s="15" t="s">
        <v>145</v>
      </c>
      <c r="BE127" s="202">
        <f>IF(N127="základná",J127,0)</f>
        <v>0</v>
      </c>
      <c r="BF127" s="202">
        <f>IF(N127="znížená",J127,0)</f>
        <v>0</v>
      </c>
      <c r="BG127" s="202">
        <f>IF(N127="zákl. prenesená",J127,0)</f>
        <v>0</v>
      </c>
      <c r="BH127" s="202">
        <f>IF(N127="zníž. prenesená",J127,0)</f>
        <v>0</v>
      </c>
      <c r="BI127" s="202">
        <f>IF(N127="nulová",J127,0)</f>
        <v>0</v>
      </c>
      <c r="BJ127" s="15" t="s">
        <v>154</v>
      </c>
      <c r="BK127" s="202">
        <f>ROUND(I127*H127,2)</f>
        <v>0</v>
      </c>
      <c r="BL127" s="15" t="s">
        <v>812</v>
      </c>
      <c r="BM127" s="201" t="s">
        <v>1096</v>
      </c>
    </row>
    <row r="128" spans="2:65" s="11" customFormat="1" ht="22.9" customHeight="1">
      <c r="B128" s="174"/>
      <c r="C128" s="175"/>
      <c r="D128" s="176" t="s">
        <v>74</v>
      </c>
      <c r="E128" s="188" t="s">
        <v>1097</v>
      </c>
      <c r="F128" s="188" t="s">
        <v>1098</v>
      </c>
      <c r="G128" s="175"/>
      <c r="H128" s="175"/>
      <c r="I128" s="178"/>
      <c r="J128" s="189">
        <f>BK128</f>
        <v>0</v>
      </c>
      <c r="K128" s="175"/>
      <c r="L128" s="180"/>
      <c r="M128" s="181"/>
      <c r="N128" s="182"/>
      <c r="O128" s="182"/>
      <c r="P128" s="183">
        <f>SUM(P129:P130)</f>
        <v>0</v>
      </c>
      <c r="Q128" s="182"/>
      <c r="R128" s="183">
        <f>SUM(R129:R130)</f>
        <v>0</v>
      </c>
      <c r="S128" s="182"/>
      <c r="T128" s="184">
        <f>SUM(T129:T130)</f>
        <v>0</v>
      </c>
      <c r="AR128" s="185" t="s">
        <v>162</v>
      </c>
      <c r="AT128" s="186" t="s">
        <v>74</v>
      </c>
      <c r="AU128" s="186" t="s">
        <v>83</v>
      </c>
      <c r="AY128" s="185" t="s">
        <v>145</v>
      </c>
      <c r="BK128" s="187">
        <f>SUM(BK129:BK130)</f>
        <v>0</v>
      </c>
    </row>
    <row r="129" spans="2:65" s="1" customFormat="1" ht="16.5" customHeight="1">
      <c r="B129" s="32"/>
      <c r="C129" s="190" t="s">
        <v>169</v>
      </c>
      <c r="D129" s="190" t="s">
        <v>148</v>
      </c>
      <c r="E129" s="191" t="s">
        <v>1099</v>
      </c>
      <c r="F129" s="192" t="s">
        <v>1100</v>
      </c>
      <c r="G129" s="193" t="s">
        <v>220</v>
      </c>
      <c r="H129" s="194">
        <v>40</v>
      </c>
      <c r="I129" s="195"/>
      <c r="J129" s="196">
        <f>ROUND(I129*H129,2)</f>
        <v>0</v>
      </c>
      <c r="K129" s="192" t="s">
        <v>1</v>
      </c>
      <c r="L129" s="36"/>
      <c r="M129" s="197" t="s">
        <v>1</v>
      </c>
      <c r="N129" s="198" t="s">
        <v>41</v>
      </c>
      <c r="O129" s="64"/>
      <c r="P129" s="199">
        <f>O129*H129</f>
        <v>0</v>
      </c>
      <c r="Q129" s="199">
        <v>0</v>
      </c>
      <c r="R129" s="199">
        <f>Q129*H129</f>
        <v>0</v>
      </c>
      <c r="S129" s="199">
        <v>0</v>
      </c>
      <c r="T129" s="200">
        <f>S129*H129</f>
        <v>0</v>
      </c>
      <c r="AR129" s="201" t="s">
        <v>486</v>
      </c>
      <c r="AT129" s="201" t="s">
        <v>148</v>
      </c>
      <c r="AU129" s="201" t="s">
        <v>154</v>
      </c>
      <c r="AY129" s="15" t="s">
        <v>145</v>
      </c>
      <c r="BE129" s="202">
        <f>IF(N129="základná",J129,0)</f>
        <v>0</v>
      </c>
      <c r="BF129" s="202">
        <f>IF(N129="znížená",J129,0)</f>
        <v>0</v>
      </c>
      <c r="BG129" s="202">
        <f>IF(N129="zákl. prenesená",J129,0)</f>
        <v>0</v>
      </c>
      <c r="BH129" s="202">
        <f>IF(N129="zníž. prenesená",J129,0)</f>
        <v>0</v>
      </c>
      <c r="BI129" s="202">
        <f>IF(N129="nulová",J129,0)</f>
        <v>0</v>
      </c>
      <c r="BJ129" s="15" t="s">
        <v>154</v>
      </c>
      <c r="BK129" s="202">
        <f>ROUND(I129*H129,2)</f>
        <v>0</v>
      </c>
      <c r="BL129" s="15" t="s">
        <v>486</v>
      </c>
      <c r="BM129" s="201" t="s">
        <v>1101</v>
      </c>
    </row>
    <row r="130" spans="2:65" s="1" customFormat="1" ht="16.5" customHeight="1">
      <c r="B130" s="32"/>
      <c r="C130" s="190" t="s">
        <v>174</v>
      </c>
      <c r="D130" s="190" t="s">
        <v>148</v>
      </c>
      <c r="E130" s="191" t="s">
        <v>1102</v>
      </c>
      <c r="F130" s="192" t="s">
        <v>1103</v>
      </c>
      <c r="G130" s="193" t="s">
        <v>220</v>
      </c>
      <c r="H130" s="194">
        <v>40</v>
      </c>
      <c r="I130" s="195"/>
      <c r="J130" s="196">
        <f>ROUND(I130*H130,2)</f>
        <v>0</v>
      </c>
      <c r="K130" s="192" t="s">
        <v>1</v>
      </c>
      <c r="L130" s="36"/>
      <c r="M130" s="197" t="s">
        <v>1</v>
      </c>
      <c r="N130" s="198" t="s">
        <v>41</v>
      </c>
      <c r="O130" s="64"/>
      <c r="P130" s="199">
        <f>O130*H130</f>
        <v>0</v>
      </c>
      <c r="Q130" s="199">
        <v>0</v>
      </c>
      <c r="R130" s="199">
        <f>Q130*H130</f>
        <v>0</v>
      </c>
      <c r="S130" s="199">
        <v>0</v>
      </c>
      <c r="T130" s="200">
        <f>S130*H130</f>
        <v>0</v>
      </c>
      <c r="AR130" s="201" t="s">
        <v>486</v>
      </c>
      <c r="AT130" s="201" t="s">
        <v>148</v>
      </c>
      <c r="AU130" s="201" t="s">
        <v>154</v>
      </c>
      <c r="AY130" s="15" t="s">
        <v>145</v>
      </c>
      <c r="BE130" s="202">
        <f>IF(N130="základná",J130,0)</f>
        <v>0</v>
      </c>
      <c r="BF130" s="202">
        <f>IF(N130="znížená",J130,0)</f>
        <v>0</v>
      </c>
      <c r="BG130" s="202">
        <f>IF(N130="zákl. prenesená",J130,0)</f>
        <v>0</v>
      </c>
      <c r="BH130" s="202">
        <f>IF(N130="zníž. prenesená",J130,0)</f>
        <v>0</v>
      </c>
      <c r="BI130" s="202">
        <f>IF(N130="nulová",J130,0)</f>
        <v>0</v>
      </c>
      <c r="BJ130" s="15" t="s">
        <v>154</v>
      </c>
      <c r="BK130" s="202">
        <f>ROUND(I130*H130,2)</f>
        <v>0</v>
      </c>
      <c r="BL130" s="15" t="s">
        <v>486</v>
      </c>
      <c r="BM130" s="201" t="s">
        <v>1104</v>
      </c>
    </row>
    <row r="131" spans="2:65" s="11" customFormat="1" ht="22.9" customHeight="1">
      <c r="B131" s="174"/>
      <c r="C131" s="175"/>
      <c r="D131" s="176" t="s">
        <v>74</v>
      </c>
      <c r="E131" s="188" t="s">
        <v>1074</v>
      </c>
      <c r="F131" s="188" t="s">
        <v>1075</v>
      </c>
      <c r="G131" s="175"/>
      <c r="H131" s="175"/>
      <c r="I131" s="178"/>
      <c r="J131" s="189">
        <f>BK131</f>
        <v>0</v>
      </c>
      <c r="K131" s="175"/>
      <c r="L131" s="180"/>
      <c r="M131" s="181"/>
      <c r="N131" s="182"/>
      <c r="O131" s="182"/>
      <c r="P131" s="183">
        <f>SUM(P132:P134)</f>
        <v>0</v>
      </c>
      <c r="Q131" s="182"/>
      <c r="R131" s="183">
        <f>SUM(R132:R134)</f>
        <v>0</v>
      </c>
      <c r="S131" s="182"/>
      <c r="T131" s="184">
        <f>SUM(T132:T134)</f>
        <v>0</v>
      </c>
      <c r="AR131" s="185" t="s">
        <v>162</v>
      </c>
      <c r="AT131" s="186" t="s">
        <v>74</v>
      </c>
      <c r="AU131" s="186" t="s">
        <v>83</v>
      </c>
      <c r="AY131" s="185" t="s">
        <v>145</v>
      </c>
      <c r="BK131" s="187">
        <f>SUM(BK132:BK134)</f>
        <v>0</v>
      </c>
    </row>
    <row r="132" spans="2:65" s="1" customFormat="1" ht="24" customHeight="1">
      <c r="B132" s="32"/>
      <c r="C132" s="190" t="s">
        <v>178</v>
      </c>
      <c r="D132" s="190" t="s">
        <v>148</v>
      </c>
      <c r="E132" s="191" t="s">
        <v>1076</v>
      </c>
      <c r="F132" s="192" t="s">
        <v>1077</v>
      </c>
      <c r="G132" s="193" t="s">
        <v>220</v>
      </c>
      <c r="H132" s="194">
        <v>20</v>
      </c>
      <c r="I132" s="195"/>
      <c r="J132" s="196">
        <f>ROUND(I132*H132,2)</f>
        <v>0</v>
      </c>
      <c r="K132" s="192" t="s">
        <v>152</v>
      </c>
      <c r="L132" s="36"/>
      <c r="M132" s="197" t="s">
        <v>1</v>
      </c>
      <c r="N132" s="198" t="s">
        <v>41</v>
      </c>
      <c r="O132" s="64"/>
      <c r="P132" s="199">
        <f>O132*H132</f>
        <v>0</v>
      </c>
      <c r="Q132" s="199">
        <v>0</v>
      </c>
      <c r="R132" s="199">
        <f>Q132*H132</f>
        <v>0</v>
      </c>
      <c r="S132" s="199">
        <v>0</v>
      </c>
      <c r="T132" s="200">
        <f>S132*H132</f>
        <v>0</v>
      </c>
      <c r="AR132" s="201" t="s">
        <v>486</v>
      </c>
      <c r="AT132" s="201" t="s">
        <v>148</v>
      </c>
      <c r="AU132" s="201" t="s">
        <v>154</v>
      </c>
      <c r="AY132" s="15" t="s">
        <v>145</v>
      </c>
      <c r="BE132" s="202">
        <f>IF(N132="základná",J132,0)</f>
        <v>0</v>
      </c>
      <c r="BF132" s="202">
        <f>IF(N132="znížená",J132,0)</f>
        <v>0</v>
      </c>
      <c r="BG132" s="202">
        <f>IF(N132="zákl. prenesená",J132,0)</f>
        <v>0</v>
      </c>
      <c r="BH132" s="202">
        <f>IF(N132="zníž. prenesená",J132,0)</f>
        <v>0</v>
      </c>
      <c r="BI132" s="202">
        <f>IF(N132="nulová",J132,0)</f>
        <v>0</v>
      </c>
      <c r="BJ132" s="15" t="s">
        <v>154</v>
      </c>
      <c r="BK132" s="202">
        <f>ROUND(I132*H132,2)</f>
        <v>0</v>
      </c>
      <c r="BL132" s="15" t="s">
        <v>486</v>
      </c>
      <c r="BM132" s="201" t="s">
        <v>1105</v>
      </c>
    </row>
    <row r="133" spans="2:65" s="1" customFormat="1" ht="24" customHeight="1">
      <c r="B133" s="32"/>
      <c r="C133" s="190" t="s">
        <v>182</v>
      </c>
      <c r="D133" s="190" t="s">
        <v>148</v>
      </c>
      <c r="E133" s="191" t="s">
        <v>1079</v>
      </c>
      <c r="F133" s="192" t="s">
        <v>1080</v>
      </c>
      <c r="G133" s="193" t="s">
        <v>220</v>
      </c>
      <c r="H133" s="194">
        <v>20</v>
      </c>
      <c r="I133" s="195"/>
      <c r="J133" s="196">
        <f>ROUND(I133*H133,2)</f>
        <v>0</v>
      </c>
      <c r="K133" s="192" t="s">
        <v>152</v>
      </c>
      <c r="L133" s="36"/>
      <c r="M133" s="197" t="s">
        <v>1</v>
      </c>
      <c r="N133" s="198" t="s">
        <v>41</v>
      </c>
      <c r="O133" s="64"/>
      <c r="P133" s="199">
        <f>O133*H133</f>
        <v>0</v>
      </c>
      <c r="Q133" s="199">
        <v>0</v>
      </c>
      <c r="R133" s="199">
        <f>Q133*H133</f>
        <v>0</v>
      </c>
      <c r="S133" s="199">
        <v>0</v>
      </c>
      <c r="T133" s="200">
        <f>S133*H133</f>
        <v>0</v>
      </c>
      <c r="AR133" s="201" t="s">
        <v>486</v>
      </c>
      <c r="AT133" s="201" t="s">
        <v>148</v>
      </c>
      <c r="AU133" s="201" t="s">
        <v>154</v>
      </c>
      <c r="AY133" s="15" t="s">
        <v>145</v>
      </c>
      <c r="BE133" s="202">
        <f>IF(N133="základná",J133,0)</f>
        <v>0</v>
      </c>
      <c r="BF133" s="202">
        <f>IF(N133="znížená",J133,0)</f>
        <v>0</v>
      </c>
      <c r="BG133" s="202">
        <f>IF(N133="zákl. prenesená",J133,0)</f>
        <v>0</v>
      </c>
      <c r="BH133" s="202">
        <f>IF(N133="zníž. prenesená",J133,0)</f>
        <v>0</v>
      </c>
      <c r="BI133" s="202">
        <f>IF(N133="nulová",J133,0)</f>
        <v>0</v>
      </c>
      <c r="BJ133" s="15" t="s">
        <v>154</v>
      </c>
      <c r="BK133" s="202">
        <f>ROUND(I133*H133,2)</f>
        <v>0</v>
      </c>
      <c r="BL133" s="15" t="s">
        <v>486</v>
      </c>
      <c r="BM133" s="201" t="s">
        <v>1106</v>
      </c>
    </row>
    <row r="134" spans="2:65" s="1" customFormat="1" ht="24" customHeight="1">
      <c r="B134" s="32"/>
      <c r="C134" s="190" t="s">
        <v>190</v>
      </c>
      <c r="D134" s="190" t="s">
        <v>148</v>
      </c>
      <c r="E134" s="191" t="s">
        <v>1082</v>
      </c>
      <c r="F134" s="192" t="s">
        <v>1083</v>
      </c>
      <c r="G134" s="193" t="s">
        <v>193</v>
      </c>
      <c r="H134" s="194">
        <v>10</v>
      </c>
      <c r="I134" s="195"/>
      <c r="J134" s="196">
        <f>ROUND(I134*H134,2)</f>
        <v>0</v>
      </c>
      <c r="K134" s="192" t="s">
        <v>152</v>
      </c>
      <c r="L134" s="36"/>
      <c r="M134" s="197" t="s">
        <v>1</v>
      </c>
      <c r="N134" s="198" t="s">
        <v>41</v>
      </c>
      <c r="O134" s="64"/>
      <c r="P134" s="199">
        <f>O134*H134</f>
        <v>0</v>
      </c>
      <c r="Q134" s="199">
        <v>0</v>
      </c>
      <c r="R134" s="199">
        <f>Q134*H134</f>
        <v>0</v>
      </c>
      <c r="S134" s="199">
        <v>0</v>
      </c>
      <c r="T134" s="200">
        <f>S134*H134</f>
        <v>0</v>
      </c>
      <c r="AR134" s="201" t="s">
        <v>486</v>
      </c>
      <c r="AT134" s="201" t="s">
        <v>148</v>
      </c>
      <c r="AU134" s="201" t="s">
        <v>154</v>
      </c>
      <c r="AY134" s="15" t="s">
        <v>145</v>
      </c>
      <c r="BE134" s="202">
        <f>IF(N134="základná",J134,0)</f>
        <v>0</v>
      </c>
      <c r="BF134" s="202">
        <f>IF(N134="znížená",J134,0)</f>
        <v>0</v>
      </c>
      <c r="BG134" s="202">
        <f>IF(N134="zákl. prenesená",J134,0)</f>
        <v>0</v>
      </c>
      <c r="BH134" s="202">
        <f>IF(N134="zníž. prenesená",J134,0)</f>
        <v>0</v>
      </c>
      <c r="BI134" s="202">
        <f>IF(N134="nulová",J134,0)</f>
        <v>0</v>
      </c>
      <c r="BJ134" s="15" t="s">
        <v>154</v>
      </c>
      <c r="BK134" s="202">
        <f>ROUND(I134*H134,2)</f>
        <v>0</v>
      </c>
      <c r="BL134" s="15" t="s">
        <v>486</v>
      </c>
      <c r="BM134" s="201" t="s">
        <v>1107</v>
      </c>
    </row>
    <row r="135" spans="2:65" s="11" customFormat="1" ht="25.9" customHeight="1">
      <c r="B135" s="174"/>
      <c r="C135" s="175"/>
      <c r="D135" s="176" t="s">
        <v>74</v>
      </c>
      <c r="E135" s="177" t="s">
        <v>1085</v>
      </c>
      <c r="F135" s="177" t="s">
        <v>1086</v>
      </c>
      <c r="G135" s="175"/>
      <c r="H135" s="175"/>
      <c r="I135" s="178"/>
      <c r="J135" s="179">
        <f>BK135</f>
        <v>0</v>
      </c>
      <c r="K135" s="175"/>
      <c r="L135" s="180"/>
      <c r="M135" s="181"/>
      <c r="N135" s="182"/>
      <c r="O135" s="182"/>
      <c r="P135" s="183">
        <f>P136</f>
        <v>0</v>
      </c>
      <c r="Q135" s="182"/>
      <c r="R135" s="183">
        <f>R136</f>
        <v>0</v>
      </c>
      <c r="S135" s="182"/>
      <c r="T135" s="184">
        <f>T136</f>
        <v>0</v>
      </c>
      <c r="AR135" s="185" t="s">
        <v>153</v>
      </c>
      <c r="AT135" s="186" t="s">
        <v>74</v>
      </c>
      <c r="AU135" s="186" t="s">
        <v>75</v>
      </c>
      <c r="AY135" s="185" t="s">
        <v>145</v>
      </c>
      <c r="BK135" s="187">
        <f>BK136</f>
        <v>0</v>
      </c>
    </row>
    <row r="136" spans="2:65" s="1" customFormat="1" ht="24" customHeight="1">
      <c r="B136" s="32"/>
      <c r="C136" s="190" t="s">
        <v>198</v>
      </c>
      <c r="D136" s="190" t="s">
        <v>148</v>
      </c>
      <c r="E136" s="191" t="s">
        <v>1087</v>
      </c>
      <c r="F136" s="192" t="s">
        <v>1088</v>
      </c>
      <c r="G136" s="193" t="s">
        <v>996</v>
      </c>
      <c r="H136" s="194">
        <v>1</v>
      </c>
      <c r="I136" s="195"/>
      <c r="J136" s="196">
        <f>ROUND(I136*H136,2)</f>
        <v>0</v>
      </c>
      <c r="K136" s="192" t="s">
        <v>1</v>
      </c>
      <c r="L136" s="36"/>
      <c r="M136" s="236" t="s">
        <v>1</v>
      </c>
      <c r="N136" s="237" t="s">
        <v>41</v>
      </c>
      <c r="O136" s="238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AR136" s="201" t="s">
        <v>486</v>
      </c>
      <c r="AT136" s="201" t="s">
        <v>148</v>
      </c>
      <c r="AU136" s="201" t="s">
        <v>83</v>
      </c>
      <c r="AY136" s="15" t="s">
        <v>145</v>
      </c>
      <c r="BE136" s="202">
        <f>IF(N136="základná",J136,0)</f>
        <v>0</v>
      </c>
      <c r="BF136" s="202">
        <f>IF(N136="znížená",J136,0)</f>
        <v>0</v>
      </c>
      <c r="BG136" s="202">
        <f>IF(N136="zákl. prenesená",J136,0)</f>
        <v>0</v>
      </c>
      <c r="BH136" s="202">
        <f>IF(N136="zníž. prenesená",J136,0)</f>
        <v>0</v>
      </c>
      <c r="BI136" s="202">
        <f>IF(N136="nulová",J136,0)</f>
        <v>0</v>
      </c>
      <c r="BJ136" s="15" t="s">
        <v>154</v>
      </c>
      <c r="BK136" s="202">
        <f>ROUND(I136*H136,2)</f>
        <v>0</v>
      </c>
      <c r="BL136" s="15" t="s">
        <v>486</v>
      </c>
      <c r="BM136" s="201" t="s">
        <v>1108</v>
      </c>
    </row>
    <row r="137" spans="2:65" s="1" customFormat="1" ht="6.95" customHeight="1">
      <c r="B137" s="47"/>
      <c r="C137" s="48"/>
      <c r="D137" s="48"/>
      <c r="E137" s="48"/>
      <c r="F137" s="48"/>
      <c r="G137" s="48"/>
      <c r="H137" s="48"/>
      <c r="I137" s="140"/>
      <c r="J137" s="48"/>
      <c r="K137" s="48"/>
      <c r="L137" s="36"/>
    </row>
  </sheetData>
  <sheetProtection algorithmName="SHA-512" hashValue="+fCUV6wz2feYX7cGMYuWgMOBCHZ8gr9DlRRx0aW8fr4zEywHwZphE2BtCPgP/KYt3HfEZ3nofecQJWCbL9YGZA==" saltValue="sM2Skof6olseStA2vBiuK/ZxRVzomyIbN1KqXrc9HTgK7/fmJ7Fy9uPWJVvhGvgSePLcStpd4VKz73nilP8RFw==" spinCount="100000" sheet="1" objects="1" scenarios="1" formatColumns="0" formatRows="0" autoFilter="0"/>
  <autoFilter ref="C120:K136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201-00 - Rekonštrukcia mosta</vt:lpstr>
      <vt:lpstr>601-00 - Preložka verejné...</vt:lpstr>
      <vt:lpstr>602-00 - Preložka vedenia...</vt:lpstr>
      <vt:lpstr>'201-00 - Rekonštrukcia mosta'!Názvy_tlače</vt:lpstr>
      <vt:lpstr>'601-00 - Preložka verejné...'!Názvy_tlače</vt:lpstr>
      <vt:lpstr>'602-00 - Preložka vedenia...'!Názvy_tlače</vt:lpstr>
      <vt:lpstr>'Rekapitulácia stavby'!Názvy_tlače</vt:lpstr>
      <vt:lpstr>'201-00 - Rekonštrukcia mosta'!Oblasť_tlače</vt:lpstr>
      <vt:lpstr>'601-00 - Preložka verejné...'!Oblasť_tlače</vt:lpstr>
      <vt:lpstr>'602-00 - Preložka vedenia...'!Oblasť_tlače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katarina.chovanova</cp:lastModifiedBy>
  <cp:lastPrinted>2019-07-08T13:08:51Z</cp:lastPrinted>
  <dcterms:created xsi:type="dcterms:W3CDTF">2019-05-17T08:03:26Z</dcterms:created>
  <dcterms:modified xsi:type="dcterms:W3CDTF">2019-07-17T12:45:17Z</dcterms:modified>
</cp:coreProperties>
</file>