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300\R4_PRESOV sever obchvat_II etapa\R4 Presov sev obch II et_ stavebny dozor\02 Sutazne podklady SD\"/>
    </mc:Choice>
  </mc:AlternateContent>
  <bookViews>
    <workbookView xWindow="0" yWindow="0" windowWidth="18030" windowHeight="7140" tabRatio="426" activeTab="1"/>
  </bookViews>
  <sheets>
    <sheet name="tab.č.1 &quot;NASADENIE&quot;" sheetId="1" r:id="rId1"/>
    <sheet name="tab.č.2 &quot;VÝPOČET CENY&quot;" sheetId="4" r:id="rId2"/>
    <sheet name="tab.č.3 &quot;FAKTURAČNÉ ETAPY&quot;" sheetId="5" r:id="rId3"/>
  </sheets>
  <definedNames>
    <definedName name="_xlnm.Print_Titles" localSheetId="0">'tab.č.1 "NASADENIE"'!$A:$B</definedName>
    <definedName name="_xlnm.Print_Titles" localSheetId="1">'tab.č.2 "VÝPOČET CENY"'!$B:$B</definedName>
    <definedName name="_xlnm.Print_Area" localSheetId="0">'tab.č.1 "NASADENIE"'!$A$1:$BP$38</definedName>
  </definedNames>
  <calcPr calcId="162913" fullPrecision="0"/>
</workbook>
</file>

<file path=xl/calcChain.xml><?xml version="1.0" encoding="utf-8"?>
<calcChain xmlns="http://schemas.openxmlformats.org/spreadsheetml/2006/main">
  <c r="BP5" i="1" l="1"/>
  <c r="AT5" i="1" l="1"/>
  <c r="BH27" i="1" l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1" i="1"/>
  <c r="BH10" i="1"/>
  <c r="BH9" i="1"/>
  <c r="BH8" i="1"/>
  <c r="BH7" i="1"/>
  <c r="BH5" i="1"/>
  <c r="BO26" i="1" l="1"/>
  <c r="AT26" i="1"/>
  <c r="BP26" i="1" l="1"/>
  <c r="C23" i="4" s="1"/>
  <c r="E23" i="4" s="1"/>
  <c r="AT7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7" i="1"/>
  <c r="AT13" i="1"/>
  <c r="AT8" i="1"/>
  <c r="AT9" i="1"/>
  <c r="AT10" i="1"/>
  <c r="AT11" i="1"/>
  <c r="BO10" i="1"/>
  <c r="BP10" i="1" l="1"/>
  <c r="C7" i="4" s="1"/>
  <c r="BO5" i="1" l="1"/>
  <c r="BO25" i="1" l="1"/>
  <c r="BP25" i="1" l="1"/>
  <c r="C22" i="4" l="1"/>
  <c r="E22" i="4" s="1"/>
  <c r="BO14" i="1"/>
  <c r="BO15" i="1"/>
  <c r="BO16" i="1"/>
  <c r="BO17" i="1"/>
  <c r="BO18" i="1"/>
  <c r="BO19" i="1"/>
  <c r="BO20" i="1"/>
  <c r="BO21" i="1"/>
  <c r="BO22" i="1"/>
  <c r="BO23" i="1"/>
  <c r="BO24" i="1"/>
  <c r="BO27" i="1"/>
  <c r="BO13" i="1"/>
  <c r="BO8" i="1"/>
  <c r="BO9" i="1"/>
  <c r="BO11" i="1"/>
  <c r="BO7" i="1"/>
  <c r="BP19" i="1" l="1"/>
  <c r="C16" i="4" s="1"/>
  <c r="E16" i="4" s="1"/>
  <c r="BP27" i="1"/>
  <c r="BP20" i="1"/>
  <c r="C17" i="4" s="1"/>
  <c r="E17" i="4" s="1"/>
  <c r="BP8" i="1"/>
  <c r="C5" i="4" s="1"/>
  <c r="E5" i="4" s="1"/>
  <c r="BP18" i="1"/>
  <c r="C15" i="4" s="1"/>
  <c r="E15" i="4" s="1"/>
  <c r="BP21" i="1"/>
  <c r="C18" i="4" s="1"/>
  <c r="E18" i="4" s="1"/>
  <c r="BP15" i="1"/>
  <c r="C12" i="4" s="1"/>
  <c r="E12" i="4" s="1"/>
  <c r="BP9" i="1"/>
  <c r="C6" i="4" s="1"/>
  <c r="E6" i="4" s="1"/>
  <c r="BP23" i="1"/>
  <c r="BP14" i="1"/>
  <c r="C11" i="4" s="1"/>
  <c r="E11" i="4" s="1"/>
  <c r="BP16" i="1"/>
  <c r="C13" i="4" s="1"/>
  <c r="E13" i="4" s="1"/>
  <c r="BP11" i="1"/>
  <c r="BP24" i="1"/>
  <c r="BP22" i="1"/>
  <c r="BP17" i="1"/>
  <c r="C14" i="4" s="1"/>
  <c r="E14" i="4" s="1"/>
  <c r="BP13" i="1"/>
  <c r="C10" i="4" s="1"/>
  <c r="E10" i="4" s="1"/>
  <c r="BP7" i="1"/>
  <c r="C4" i="4" s="1"/>
  <c r="E4" i="4" s="1"/>
  <c r="E7" i="4" l="1"/>
  <c r="C8" i="4"/>
  <c r="E8" i="4" s="1"/>
  <c r="C19" i="4"/>
  <c r="E19" i="4" s="1"/>
  <c r="C21" i="4"/>
  <c r="E21" i="4" s="1"/>
  <c r="C20" i="4"/>
  <c r="E20" i="4" s="1"/>
  <c r="C24" i="4"/>
  <c r="E24" i="4" s="1"/>
  <c r="E25" i="4" l="1"/>
  <c r="C3" i="5" s="1"/>
  <c r="C5" i="5" l="1"/>
  <c r="C4" i="5"/>
  <c r="C6" i="5" l="1"/>
  <c r="C7" i="5" s="1"/>
  <c r="C8" i="5" s="1"/>
  <c r="C9" i="5" s="1"/>
</calcChain>
</file>

<file path=xl/sharedStrings.xml><?xml version="1.0" encoding="utf-8"?>
<sst xmlns="http://schemas.openxmlformats.org/spreadsheetml/2006/main" count="212" uniqueCount="171">
  <si>
    <t>kľúčoví odborníci</t>
  </si>
  <si>
    <t>nekľúčoví odborníci</t>
  </si>
  <si>
    <t>1.</t>
  </si>
  <si>
    <t>2.</t>
  </si>
  <si>
    <t>3.</t>
  </si>
  <si>
    <t>4.</t>
  </si>
  <si>
    <t>5.</t>
  </si>
  <si>
    <t>6.</t>
  </si>
  <si>
    <t>7.</t>
  </si>
  <si>
    <t>8.</t>
  </si>
  <si>
    <t>Nasadenie celkom</t>
  </si>
  <si>
    <t>9.</t>
  </si>
  <si>
    <t>10.</t>
  </si>
  <si>
    <t>11.</t>
  </si>
  <si>
    <t>12.</t>
  </si>
  <si>
    <t>Nasadenie počas LOV</t>
  </si>
  <si>
    <t>Nasadenie počas LPZS</t>
  </si>
  <si>
    <t>odborník na mosty</t>
  </si>
  <si>
    <t>koordinátor bezpečnosti</t>
  </si>
  <si>
    <t>environmentálny dozor STD</t>
  </si>
  <si>
    <t>KALKULÁCIA / VÝPOČET CELKOVEJ CENY</t>
  </si>
  <si>
    <t>Nasadenie odborníkov celkom ( dni )</t>
  </si>
  <si>
    <t>p.č.</t>
  </si>
  <si>
    <t xml:space="preserve"> L E H O T A   N A   O Z N Á M E N I E   V Á D</t>
  </si>
  <si>
    <t xml:space="preserve"> LEHOTA NA PRÍPRAVU ZÁVEREČNEJ SPRÁVY</t>
  </si>
  <si>
    <t>Personál Dodávateľa</t>
  </si>
  <si>
    <t>Nasadenie počas Lehoty výstavby celkom</t>
  </si>
  <si>
    <t>Legenda:</t>
  </si>
  <si>
    <t>FAKTURAČNÉ ETAPY</t>
  </si>
  <si>
    <t>Fakturačné etapy</t>
  </si>
  <si>
    <t>Fakturačná etapa 1</t>
  </si>
  <si>
    <t>Fakturačná etapa 2</t>
  </si>
  <si>
    <t>Fakturačná etapa 3</t>
  </si>
  <si>
    <t>Fakturačná etapa 4</t>
  </si>
  <si>
    <t>% z ceny</t>
  </si>
  <si>
    <t>Suma (€ )</t>
  </si>
  <si>
    <t>Zmluvná cena bez DPH</t>
  </si>
  <si>
    <t>DPH 20%</t>
  </si>
  <si>
    <t>Zmluvná cena vrátane DPH</t>
  </si>
  <si>
    <t>0.</t>
  </si>
  <si>
    <t>Poznámka:</t>
  </si>
  <si>
    <r>
      <t xml:space="preserve"> </t>
    </r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uchádzač vypĺňa žlté polia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</si>
  <si>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LOV-  Lehota na oznámenie vád </t>
    </r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</si>
  <si>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LPZS - Lehota na prípravu záverečnej správy </t>
    </r>
  </si>
  <si>
    <r>
      <t>PREDPOKLADANÉ NASADENIE ODBORNÍKOV TÍMU STD</t>
    </r>
    <r>
      <rPr>
        <sz val="12"/>
        <color theme="1"/>
        <rFont val="Calibri"/>
        <family val="2"/>
        <charset val="238"/>
        <scheme val="minor"/>
      </rPr>
      <t xml:space="preserve"> (v dňoch)</t>
    </r>
  </si>
  <si>
    <t xml:space="preserve">vedúci tímu STD </t>
  </si>
  <si>
    <t>odborník na dopravné stavby so zameraním na cestné stavby (diaľnice a rýchlostné cesty)</t>
  </si>
  <si>
    <t>Denná sadzba  ( €/deň )bez DPH</t>
  </si>
  <si>
    <t>iní odborníci potrební na výkon činnosti STD (predstavuje ďalšie profesie/ odbornosti alebo činnosti nezahrnuté v predchádzajúcom zozname)</t>
  </si>
  <si>
    <t>odborník na dopravné stavby  - cesty</t>
  </si>
  <si>
    <t>odborník na technologické a riadiace systémy ( špecialista na tunelovú technológiu, vetranie a IS diaľnice)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</si>
  <si>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</si>
  <si>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</si>
  <si>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</si>
  <si>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</si>
  <si>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</si>
  <si>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</si>
  <si>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</si>
  <si>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</si>
  <si>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</si>
  <si>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</si>
  <si>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</si>
  <si>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</si>
  <si>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</si>
  <si>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</si>
  <si>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</si>
  <si>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</si>
  <si>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</si>
  <si>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</si>
  <si>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25.</t>
  </si>
  <si>
    <t>Suma na odborníkov (€ )</t>
  </si>
  <si>
    <t>odborník na tunel - razenie tunela (vrátane realizácie primárneho ostenia)</t>
  </si>
  <si>
    <t>odborník na tunel - výstavba tunela (počnúc začatím prác na sekundárnom ostení</t>
  </si>
  <si>
    <t>V prípade predpokladanej /prípadne viaczmennej prevádzky uchádzač zaráta tento počet zmien do svojho výpočtu.</t>
  </si>
  <si>
    <t>Príklad : Odborník č:5 : 550*3 pracovné zmeny =1650 dní .1650 sa musí zobraziť v stĺpci NASADENIE CELKOM.</t>
  </si>
  <si>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38"/>
        <scheme val="minor"/>
      </rPr>
      <t xml:space="preserve"> za deň nasadenia sa považuje deň, v ktorom jeden odborník v danej profesii odpracuje na stavbe plnú pracovnú dobu, t.j. 8 hod, resp. jednu pracovnú zmenu (počas jedného dňa môže byť nasadený ľubovoľný počet odborníkov a to aj vo viaczmennom nasadení)</t>
    </r>
  </si>
  <si>
    <t>Denná sadzba na jednotlivých odborníkov je suma pokrývajúca všetky náklady na činnosť jedného odborníka počas jednej 8 hodinovej pracovnej smeny vrátane všetkých rizík a nákladov súvisiacich  s poskytnutím tejto služby .</t>
  </si>
  <si>
    <t>geodet (Autorizovaný geodet a kartograf a banský merač)</t>
  </si>
  <si>
    <t>odborník na posudzovanie Dokumentácie Zhotoviteľa</t>
  </si>
  <si>
    <t>odborník -geotechnik</t>
  </si>
  <si>
    <t>odborník - geológ</t>
  </si>
  <si>
    <t>5/24</t>
  </si>
  <si>
    <t>6/24</t>
  </si>
  <si>
    <t>7/24</t>
  </si>
  <si>
    <t>8/24</t>
  </si>
  <si>
    <r>
      <rPr>
        <sz val="10"/>
        <color theme="1"/>
        <rFont val="Symbol"/>
        <family val="1"/>
        <charset val="2"/>
      </rPr>
      <t>·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PO - Prechodné obdobie</t>
    </r>
  </si>
  <si>
    <t>PO</t>
  </si>
  <si>
    <t>ZOSTÁVAJÚCA  LEHOTA VÝSTAVBY, časť – Služby poskytované počas realizácie diela   (v mesiacoch)</t>
  </si>
  <si>
    <t>9/24</t>
  </si>
  <si>
    <t>10/24</t>
  </si>
  <si>
    <t>11/24</t>
  </si>
  <si>
    <t>12/24</t>
  </si>
  <si>
    <t>1/25</t>
  </si>
  <si>
    <t xml:space="preserve">odborník na tunel </t>
  </si>
  <si>
    <t>odborník na tunel</t>
  </si>
  <si>
    <t>2/25</t>
  </si>
  <si>
    <t>3/25</t>
  </si>
  <si>
    <t>4/25</t>
  </si>
  <si>
    <t>5/25</t>
  </si>
  <si>
    <t>13.</t>
  </si>
  <si>
    <t>6/25</t>
  </si>
  <si>
    <t>7/25</t>
  </si>
  <si>
    <t>8/25</t>
  </si>
  <si>
    <t>9/25</t>
  </si>
  <si>
    <t>10/25</t>
  </si>
  <si>
    <t>11/25</t>
  </si>
  <si>
    <t>12/25</t>
  </si>
  <si>
    <t>1/26</t>
  </si>
  <si>
    <t>2/26</t>
  </si>
  <si>
    <t>3/26</t>
  </si>
  <si>
    <t>4/26</t>
  </si>
  <si>
    <t>5/26</t>
  </si>
  <si>
    <t>6/26</t>
  </si>
  <si>
    <t>7/26</t>
  </si>
  <si>
    <t>33.</t>
  </si>
  <si>
    <t>34.</t>
  </si>
  <si>
    <t>35.</t>
  </si>
  <si>
    <t>36.</t>
  </si>
  <si>
    <t>8/26</t>
  </si>
  <si>
    <t>9/26</t>
  </si>
  <si>
    <t>10/26</t>
  </si>
  <si>
    <t>37.</t>
  </si>
  <si>
    <t>38.</t>
  </si>
  <si>
    <t>39.</t>
  </si>
  <si>
    <t>40.</t>
  </si>
  <si>
    <t>41.</t>
  </si>
  <si>
    <t>42.</t>
  </si>
  <si>
    <t>11/26</t>
  </si>
  <si>
    <t>12/26</t>
  </si>
  <si>
    <t>1/27</t>
  </si>
  <si>
    <t>2/27</t>
  </si>
  <si>
    <t>3/27</t>
  </si>
  <si>
    <t>4/27</t>
  </si>
  <si>
    <t>5/27</t>
  </si>
  <si>
    <t>6/27</t>
  </si>
  <si>
    <t>7/27</t>
  </si>
  <si>
    <t>8/27</t>
  </si>
  <si>
    <t>9/27</t>
  </si>
  <si>
    <t>10/27</t>
  </si>
  <si>
    <t>11/27</t>
  </si>
  <si>
    <t>12/27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</si>
  <si>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</si>
  <si>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</si>
  <si>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</si>
  <si>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</si>
  <si>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</si>
  <si>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</si>
  <si>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</si>
  <si>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</si>
  <si>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</si>
  <si>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</si>
  <si>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</si>
  <si>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</si>
  <si>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1/29</t>
  </si>
  <si>
    <t>2/29</t>
  </si>
  <si>
    <t>3/29</t>
  </si>
  <si>
    <t xml:space="preserve">odborník na posudzovanie Dokumentácie Zhotoviteľa </t>
  </si>
  <si>
    <t xml:space="preserve">odborník na nároky </t>
  </si>
  <si>
    <t>odborník na nároky</t>
  </si>
  <si>
    <t>odborník -geotechnik STD</t>
  </si>
  <si>
    <t>odborník - geológ STD</t>
  </si>
  <si>
    <t>kvantitár (rozpočet, ceny, fakturácia)</t>
  </si>
  <si>
    <t>SPOLU suma v eur za všetkých odborníkov (bez DPH)  :</t>
  </si>
  <si>
    <t>Podpis oprávnenej osoby uchádzača</t>
  </si>
  <si>
    <t>..............................................................</t>
  </si>
  <si>
    <t>..........................................................</t>
  </si>
  <si>
    <t>Podpis oprávnenej osoby uchádzač</t>
  </si>
  <si>
    <t>..............................................</t>
  </si>
  <si>
    <t>odborník pre zabezpečenie kvality (kvalitár)</t>
  </si>
  <si>
    <t>dborník na tunel - výstavba tunela (počnúc začatím prác na sekundárnom ostení)</t>
  </si>
  <si>
    <r>
      <t xml:space="preserve">dni v mesiacoch (dátum začatia činnosti STD </t>
    </r>
    <r>
      <rPr>
        <b/>
        <sz val="9"/>
        <color theme="1"/>
        <rFont val="Calibri"/>
        <family val="2"/>
        <charset val="238"/>
        <scheme val="minor"/>
      </rPr>
      <t>1.4.2024</t>
    </r>
    <r>
      <rPr>
        <sz val="9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</si>
</sst>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1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left" vertical="center" wrapText="1"/>
    </xf>
    <xf numFmtId="0" fontId="1" fillId="8" borderId="5" xfId="0" applyFont="1" applyFill="1" applyBorder="1" applyAlignment="1" applyProtection="1">
      <alignment vertical="center"/>
    </xf>
    <xf numFmtId="0" fontId="1" fillId="8" borderId="6" xfId="0" applyFont="1" applyFill="1" applyBorder="1" applyAlignment="1" applyProtection="1">
      <alignment vertical="center"/>
    </xf>
    <xf numFmtId="0" fontId="1" fillId="6" borderId="4" xfId="0" applyFont="1" applyFill="1" applyBorder="1" applyAlignment="1" applyProtection="1">
      <alignment horizontal="left" vertical="center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6" borderId="6" xfId="0" applyFont="1" applyFill="1" applyBorder="1" applyAlignment="1" applyProtection="1">
      <alignment horizontal="left" vertical="center" wrapText="1"/>
    </xf>
    <xf numFmtId="0" fontId="1" fillId="7" borderId="4" xfId="0" applyFont="1" applyFill="1" applyBorder="1" applyAlignment="1" applyProtection="1">
      <alignment horizontal="left" vertical="center"/>
    </xf>
    <xf numFmtId="0" fontId="1" fillId="7" borderId="5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/>
    </xf>
    <xf numFmtId="1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1" fillId="4" borderId="22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7" borderId="28" xfId="0" applyFont="1" applyFill="1" applyBorder="1" applyAlignment="1" applyProtection="1">
      <alignment horizontal="left" vertical="center" wrapText="1"/>
    </xf>
    <xf numFmtId="0" fontId="1" fillId="4" borderId="27" xfId="0" applyFont="1" applyFill="1" applyBorder="1" applyAlignment="1" applyProtection="1">
      <alignment horizontal="left" vertical="center" wrapText="1"/>
    </xf>
    <xf numFmtId="0" fontId="1" fillId="3" borderId="24" xfId="0" applyFont="1" applyFill="1" applyBorder="1" applyAlignment="1" applyProtection="1">
      <alignment horizontal="left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9" fontId="1" fillId="0" borderId="34" xfId="0" applyNumberFormat="1" applyFont="1" applyBorder="1" applyAlignment="1">
      <alignment horizontal="center" vertical="center" wrapText="1"/>
    </xf>
    <xf numFmtId="4" fontId="4" fillId="0" borderId="35" xfId="0" applyNumberFormat="1" applyFont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 wrapText="1"/>
    </xf>
    <xf numFmtId="16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 vertical="center" wrapText="1"/>
    </xf>
    <xf numFmtId="1" fontId="1" fillId="4" borderId="26" xfId="0" applyNumberFormat="1" applyFont="1" applyFill="1" applyBorder="1" applyAlignment="1" applyProtection="1">
      <alignment horizontal="center" vertical="center" wrapText="1"/>
    </xf>
    <xf numFmtId="1" fontId="1" fillId="4" borderId="29" xfId="0" applyNumberFormat="1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right" vertical="center" wrapText="1"/>
    </xf>
    <xf numFmtId="1" fontId="12" fillId="0" borderId="8" xfId="0" applyNumberFormat="1" applyFont="1" applyBorder="1" applyAlignment="1" applyProtection="1">
      <alignment horizontal="center" vertical="center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43" xfId="0" applyFont="1" applyFill="1" applyBorder="1" applyAlignment="1" applyProtection="1">
      <alignment horizontal="center" vertical="center" wrapText="1"/>
    </xf>
    <xf numFmtId="49" fontId="1" fillId="3" borderId="29" xfId="0" applyNumberFormat="1" applyFont="1" applyFill="1" applyBorder="1" applyAlignment="1" applyProtection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wrapText="1"/>
    </xf>
    <xf numFmtId="0" fontId="13" fillId="0" borderId="0" xfId="0" applyFont="1" applyAlignment="1" applyProtection="1">
      <alignment wrapText="1"/>
    </xf>
    <xf numFmtId="49" fontId="1" fillId="3" borderId="1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horizontal="left" vertical="center" wrapText="1"/>
    </xf>
    <xf numFmtId="0" fontId="1" fillId="9" borderId="46" xfId="0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9" xfId="0" applyFont="1" applyFill="1" applyBorder="1" applyAlignment="1" applyProtection="1">
      <alignment horizontal="center" vertical="center" wrapText="1"/>
    </xf>
    <xf numFmtId="1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47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7" xfId="0" applyNumberFormat="1" applyFont="1" applyFill="1" applyBorder="1" applyAlignment="1" applyProtection="1">
      <alignment horizontal="right" vertical="center" wrapText="1"/>
    </xf>
    <xf numFmtId="1" fontId="1" fillId="2" borderId="2" xfId="0" applyNumberFormat="1" applyFont="1" applyFill="1" applyBorder="1" applyAlignment="1" applyProtection="1">
      <alignment horizontal="right" vertical="center" wrapText="1"/>
    </xf>
    <xf numFmtId="1" fontId="1" fillId="4" borderId="2" xfId="0" applyNumberFormat="1" applyFont="1" applyFill="1" applyBorder="1" applyAlignment="1" applyProtection="1">
      <alignment horizontal="right" vertical="center" wrapText="1"/>
    </xf>
    <xf numFmtId="1" fontId="1" fillId="2" borderId="50" xfId="0" applyNumberFormat="1" applyFont="1" applyFill="1" applyBorder="1" applyAlignment="1" applyProtection="1">
      <alignment horizontal="right" vertical="center" wrapText="1"/>
    </xf>
    <xf numFmtId="0" fontId="1" fillId="4" borderId="23" xfId="0" applyFont="1" applyFill="1" applyBorder="1" applyAlignment="1" applyProtection="1">
      <alignment horizontal="left" vertical="center" wrapText="1"/>
    </xf>
    <xf numFmtId="1" fontId="1" fillId="2" borderId="15" xfId="0" applyNumberFormat="1" applyFont="1" applyFill="1" applyBorder="1" applyAlignment="1" applyProtection="1">
      <alignment horizontal="right" vertical="center" wrapText="1"/>
    </xf>
    <xf numFmtId="1" fontId="1" fillId="4" borderId="15" xfId="0" applyNumberFormat="1" applyFont="1" applyFill="1" applyBorder="1" applyAlignment="1" applyProtection="1">
      <alignment horizontal="right" vertical="center" wrapText="1"/>
    </xf>
    <xf numFmtId="1" fontId="1" fillId="2" borderId="51" xfId="0" applyNumberFormat="1" applyFont="1" applyFill="1" applyBorder="1" applyAlignment="1" applyProtection="1">
      <alignment horizontal="right" vertical="center" wrapText="1"/>
    </xf>
    <xf numFmtId="0" fontId="3" fillId="0" borderId="45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left" vertical="center" wrapText="1"/>
    </xf>
    <xf numFmtId="1" fontId="1" fillId="5" borderId="34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left" vertical="center" wrapText="1"/>
    </xf>
    <xf numFmtId="164" fontId="1" fillId="0" borderId="0" xfId="0" applyNumberFormat="1" applyFont="1" applyAlignment="1" applyProtection="1">
      <alignment horizontal="left" vertical="center" wrapText="1"/>
    </xf>
    <xf numFmtId="1" fontId="12" fillId="10" borderId="8" xfId="0" applyNumberFormat="1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left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1" fontId="1" fillId="0" borderId="2" xfId="0" applyNumberFormat="1" applyFont="1" applyFill="1" applyBorder="1" applyAlignment="1" applyProtection="1">
      <alignment horizontal="right" vertical="center" wrapText="1"/>
    </xf>
    <xf numFmtId="1" fontId="1" fillId="0" borderId="23" xfId="0" applyNumberFormat="1" applyFont="1" applyFill="1" applyBorder="1" applyAlignment="1" applyProtection="1">
      <alignment horizontal="right" vertical="center" wrapText="1"/>
    </xf>
    <xf numFmtId="1" fontId="1" fillId="0" borderId="0" xfId="0" applyNumberFormat="1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1" fillId="3" borderId="41" xfId="0" applyFont="1" applyFill="1" applyBorder="1" applyAlignment="1" applyProtection="1">
      <alignment horizontal="center" vertical="center"/>
    </xf>
    <xf numFmtId="0" fontId="1" fillId="3" borderId="42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4" borderId="38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left" vertical="center"/>
    </xf>
    <xf numFmtId="0" fontId="1" fillId="4" borderId="39" xfId="0" applyFont="1" applyFill="1" applyBorder="1" applyAlignment="1" applyProtection="1">
      <alignment horizontal="left" vertical="center"/>
    </xf>
    <xf numFmtId="4" fontId="1" fillId="4" borderId="1" xfId="0" applyNumberFormat="1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center"/>
    </xf>
    <xf numFmtId="1" fontId="1" fillId="0" borderId="8" xfId="0" applyNumberFormat="1" applyFont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horizontal="right" vertical="center"/>
    </xf>
    <xf numFmtId="0" fontId="1" fillId="4" borderId="8" xfId="0" applyFont="1" applyFill="1" applyBorder="1" applyAlignment="1" applyProtection="1">
      <alignment horizontal="center" vertical="center"/>
    </xf>
    <xf numFmtId="1" fontId="1" fillId="4" borderId="8" xfId="0" applyNumberFormat="1" applyFont="1" applyFill="1" applyBorder="1" applyAlignment="1" applyProtection="1">
      <alignment horizontal="center" vertical="center"/>
    </xf>
    <xf numFmtId="4" fontId="4" fillId="4" borderId="11" xfId="0" applyNumberFormat="1" applyFont="1" applyFill="1" applyBorder="1" applyAlignment="1" applyProtection="1">
      <alignment horizontal="right" vertical="center"/>
    </xf>
    <xf numFmtId="16" fontId="1" fillId="0" borderId="8" xfId="0" applyNumberFormat="1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10" borderId="37" xfId="0" applyFont="1" applyFill="1" applyBorder="1" applyAlignment="1" applyProtection="1">
      <alignment horizontal="center" vertical="center"/>
    </xf>
    <xf numFmtId="0" fontId="1" fillId="10" borderId="0" xfId="0" applyFont="1" applyFill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left" vertical="center"/>
    </xf>
    <xf numFmtId="4" fontId="11" fillId="0" borderId="40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4" borderId="11" xfId="0" applyFont="1" applyFill="1" applyBorder="1" applyAlignment="1" applyProtection="1">
      <alignment horizontal="left" vertical="center" wrapText="1"/>
    </xf>
    <xf numFmtId="0" fontId="1" fillId="10" borderId="11" xfId="0" applyFont="1" applyFill="1" applyBorder="1" applyAlignment="1" applyProtection="1">
      <alignment horizontal="left" vertical="center" wrapText="1"/>
    </xf>
    <xf numFmtId="0" fontId="1" fillId="10" borderId="52" xfId="0" applyFont="1" applyFill="1" applyBorder="1" applyAlignment="1" applyProtection="1">
      <alignment horizontal="left" vertical="center" wrapText="1"/>
    </xf>
    <xf numFmtId="0" fontId="1" fillId="10" borderId="0" xfId="0" applyFont="1" applyFill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2" fontId="4" fillId="5" borderId="1" xfId="0" applyNumberFormat="1" applyFont="1" applyFill="1" applyBorder="1" applyAlignment="1" applyProtection="1">
      <alignment horizontal="right" vertical="center"/>
      <protection locked="0"/>
    </xf>
    <xf numFmtId="4" fontId="4" fillId="5" borderId="1" xfId="0" applyNumberFormat="1" applyFont="1" applyFill="1" applyBorder="1" applyAlignment="1" applyProtection="1">
      <alignment horizontal="right" vertical="center"/>
      <protection locked="0"/>
    </xf>
    <xf numFmtId="1" fontId="1" fillId="5" borderId="37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wrapText="1"/>
    </xf>
    <xf numFmtId="0" fontId="1" fillId="10" borderId="0" xfId="0" applyFont="1" applyFill="1" applyAlignment="1" applyProtection="1">
      <alignment horizontal="left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Q38"/>
  <sheetViews>
    <sheetView zoomScale="55" zoomScaleNormal="55" workbookViewId="0">
      <pane xSplit="2" topLeftCell="C1" activePane="topRight" state="frozen"/>
      <selection pane="topRight" activeCell="BI18" sqref="BI18"/>
    </sheetView>
  </sheetViews>
  <sheetFormatPr defaultColWidth="9.28515625" defaultRowHeight="12.75" x14ac:dyDescent="0.25"/>
  <cols>
    <col min="1" max="1" width="7.42578125" style="23" customWidth="1"/>
    <col min="2" max="2" width="44.28515625" style="127" customWidth="1"/>
    <col min="3" max="3" width="7.5703125" style="127" customWidth="1"/>
    <col min="4" max="45" width="5.7109375" style="127" customWidth="1"/>
    <col min="46" max="46" width="12.5703125" style="127" customWidth="1"/>
    <col min="47" max="58" width="5.7109375" style="127" customWidth="1"/>
    <col min="59" max="59" width="6.28515625" style="127" customWidth="1"/>
    <col min="60" max="60" width="10.28515625" style="127" customWidth="1"/>
    <col min="61" max="66" width="6.7109375" style="127" customWidth="1"/>
    <col min="67" max="271" width="10.28515625" style="127" customWidth="1"/>
    <col min="272" max="16384" width="9.28515625" style="127"/>
  </cols>
  <sheetData>
    <row r="1" spans="1:69" s="11" customFormat="1" ht="33" customHeight="1" thickBot="1" x14ac:dyDescent="0.3">
      <c r="A1" s="139" t="s">
        <v>44</v>
      </c>
      <c r="B1" s="139"/>
      <c r="C1" s="10"/>
    </row>
    <row r="2" spans="1:69" x14ac:dyDescent="0.25">
      <c r="A2" s="12"/>
      <c r="B2" s="13"/>
      <c r="C2" s="62" t="s">
        <v>86</v>
      </c>
      <c r="D2" s="14" t="s">
        <v>87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5"/>
      <c r="AU2" s="16" t="s">
        <v>23</v>
      </c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8"/>
      <c r="BI2" s="19" t="s">
        <v>24</v>
      </c>
      <c r="BJ2" s="80"/>
      <c r="BK2" s="20"/>
      <c r="BL2" s="20"/>
      <c r="BM2" s="20"/>
      <c r="BN2" s="20"/>
      <c r="BO2" s="33"/>
      <c r="BP2" s="35"/>
    </row>
    <row r="3" spans="1:69" s="23" customFormat="1" ht="15" customHeight="1" x14ac:dyDescent="0.25">
      <c r="A3" s="21"/>
      <c r="B3" s="140"/>
      <c r="C3" s="142" t="s">
        <v>39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99</v>
      </c>
      <c r="Q3" s="22" t="s">
        <v>51</v>
      </c>
      <c r="R3" s="22" t="s">
        <v>52</v>
      </c>
      <c r="S3" s="22" t="s">
        <v>53</v>
      </c>
      <c r="T3" s="22" t="s">
        <v>54</v>
      </c>
      <c r="U3" s="22" t="s">
        <v>55</v>
      </c>
      <c r="V3" s="22" t="s">
        <v>56</v>
      </c>
      <c r="W3" s="22" t="s">
        <v>57</v>
      </c>
      <c r="X3" s="22" t="s">
        <v>58</v>
      </c>
      <c r="Y3" s="22" t="s">
        <v>59</v>
      </c>
      <c r="Z3" s="22" t="s">
        <v>60</v>
      </c>
      <c r="AA3" s="22" t="s">
        <v>61</v>
      </c>
      <c r="AB3" s="22" t="s">
        <v>69</v>
      </c>
      <c r="AC3" s="22" t="s">
        <v>62</v>
      </c>
      <c r="AD3" s="22" t="s">
        <v>63</v>
      </c>
      <c r="AE3" s="22" t="s">
        <v>64</v>
      </c>
      <c r="AF3" s="22" t="s">
        <v>65</v>
      </c>
      <c r="AG3" s="22" t="s">
        <v>66</v>
      </c>
      <c r="AH3" s="22" t="s">
        <v>67</v>
      </c>
      <c r="AI3" s="22" t="s">
        <v>68</v>
      </c>
      <c r="AJ3" s="22" t="s">
        <v>114</v>
      </c>
      <c r="AK3" s="22" t="s">
        <v>115</v>
      </c>
      <c r="AL3" s="22" t="s">
        <v>116</v>
      </c>
      <c r="AM3" s="22" t="s">
        <v>117</v>
      </c>
      <c r="AN3" s="22" t="s">
        <v>121</v>
      </c>
      <c r="AO3" s="22" t="s">
        <v>122</v>
      </c>
      <c r="AP3" s="22" t="s">
        <v>123</v>
      </c>
      <c r="AQ3" s="22" t="s">
        <v>124</v>
      </c>
      <c r="AR3" s="22" t="s">
        <v>125</v>
      </c>
      <c r="AS3" s="22" t="s">
        <v>126</v>
      </c>
      <c r="AT3" s="144" t="s">
        <v>26</v>
      </c>
      <c r="AU3" s="22" t="s">
        <v>2</v>
      </c>
      <c r="AV3" s="22" t="s">
        <v>3</v>
      </c>
      <c r="AW3" s="22" t="s">
        <v>4</v>
      </c>
      <c r="AX3" s="22" t="s">
        <v>5</v>
      </c>
      <c r="AY3" s="22" t="s">
        <v>6</v>
      </c>
      <c r="AZ3" s="22" t="s">
        <v>7</v>
      </c>
      <c r="BA3" s="22" t="s">
        <v>8</v>
      </c>
      <c r="BB3" s="22" t="s">
        <v>9</v>
      </c>
      <c r="BC3" s="22" t="s">
        <v>11</v>
      </c>
      <c r="BD3" s="22" t="s">
        <v>12</v>
      </c>
      <c r="BE3" s="22" t="s">
        <v>13</v>
      </c>
      <c r="BF3" s="22" t="s">
        <v>14</v>
      </c>
      <c r="BG3" s="22" t="s">
        <v>99</v>
      </c>
      <c r="BH3" s="144" t="s">
        <v>15</v>
      </c>
      <c r="BI3" s="22" t="s">
        <v>2</v>
      </c>
      <c r="BJ3" s="22" t="s">
        <v>3</v>
      </c>
      <c r="BK3" s="22" t="s">
        <v>4</v>
      </c>
      <c r="BL3" s="22">
        <v>4</v>
      </c>
      <c r="BM3" s="22" t="s">
        <v>6</v>
      </c>
      <c r="BN3" s="32" t="s">
        <v>7</v>
      </c>
      <c r="BO3" s="135" t="s">
        <v>16</v>
      </c>
      <c r="BP3" s="137" t="s">
        <v>10</v>
      </c>
    </row>
    <row r="4" spans="1:69" s="59" customFormat="1" ht="18.75" customHeight="1" x14ac:dyDescent="0.25">
      <c r="A4" s="58"/>
      <c r="B4" s="141"/>
      <c r="C4" s="143"/>
      <c r="D4" s="54" t="s">
        <v>81</v>
      </c>
      <c r="E4" s="54" t="s">
        <v>82</v>
      </c>
      <c r="F4" s="54" t="s">
        <v>83</v>
      </c>
      <c r="G4" s="54" t="s">
        <v>84</v>
      </c>
      <c r="H4" s="54" t="s">
        <v>88</v>
      </c>
      <c r="I4" s="54" t="s">
        <v>89</v>
      </c>
      <c r="J4" s="54" t="s">
        <v>90</v>
      </c>
      <c r="K4" s="54" t="s">
        <v>91</v>
      </c>
      <c r="L4" s="54" t="s">
        <v>92</v>
      </c>
      <c r="M4" s="54" t="s">
        <v>95</v>
      </c>
      <c r="N4" s="54" t="s">
        <v>96</v>
      </c>
      <c r="O4" s="54" t="s">
        <v>97</v>
      </c>
      <c r="P4" s="54" t="s">
        <v>98</v>
      </c>
      <c r="Q4" s="54" t="s">
        <v>100</v>
      </c>
      <c r="R4" s="54" t="s">
        <v>101</v>
      </c>
      <c r="S4" s="54" t="s">
        <v>102</v>
      </c>
      <c r="T4" s="54" t="s">
        <v>103</v>
      </c>
      <c r="U4" s="54" t="s">
        <v>104</v>
      </c>
      <c r="V4" s="54" t="s">
        <v>105</v>
      </c>
      <c r="W4" s="54" t="s">
        <v>106</v>
      </c>
      <c r="X4" s="54" t="s">
        <v>107</v>
      </c>
      <c r="Y4" s="54" t="s">
        <v>108</v>
      </c>
      <c r="Z4" s="54" t="s">
        <v>109</v>
      </c>
      <c r="AA4" s="54" t="s">
        <v>110</v>
      </c>
      <c r="AB4" s="55" t="s">
        <v>111</v>
      </c>
      <c r="AC4" s="55" t="s">
        <v>112</v>
      </c>
      <c r="AD4" s="54" t="s">
        <v>113</v>
      </c>
      <c r="AE4" s="54" t="s">
        <v>118</v>
      </c>
      <c r="AF4" s="54" t="s">
        <v>119</v>
      </c>
      <c r="AG4" s="54" t="s">
        <v>120</v>
      </c>
      <c r="AH4" s="54" t="s">
        <v>127</v>
      </c>
      <c r="AI4" s="54" t="s">
        <v>128</v>
      </c>
      <c r="AJ4" s="54" t="s">
        <v>129</v>
      </c>
      <c r="AK4" s="54" t="s">
        <v>130</v>
      </c>
      <c r="AL4" s="54" t="s">
        <v>131</v>
      </c>
      <c r="AM4" s="54" t="s">
        <v>132</v>
      </c>
      <c r="AN4" s="54" t="s">
        <v>133</v>
      </c>
      <c r="AO4" s="54" t="s">
        <v>134</v>
      </c>
      <c r="AP4" s="54" t="s">
        <v>135</v>
      </c>
      <c r="AQ4" s="54" t="s">
        <v>136</v>
      </c>
      <c r="AR4" s="54" t="s">
        <v>137</v>
      </c>
      <c r="AS4" s="54" t="s">
        <v>138</v>
      </c>
      <c r="AT4" s="145"/>
      <c r="AU4" s="54" t="s">
        <v>138</v>
      </c>
      <c r="AV4" s="54" t="s">
        <v>139</v>
      </c>
      <c r="AW4" s="54" t="s">
        <v>140</v>
      </c>
      <c r="AX4" s="54" t="s">
        <v>141</v>
      </c>
      <c r="AY4" s="54" t="s">
        <v>142</v>
      </c>
      <c r="AZ4" s="54" t="s">
        <v>143</v>
      </c>
      <c r="BA4" s="54" t="s">
        <v>144</v>
      </c>
      <c r="BB4" s="55" t="s">
        <v>145</v>
      </c>
      <c r="BC4" s="55" t="s">
        <v>146</v>
      </c>
      <c r="BD4" s="54" t="s">
        <v>147</v>
      </c>
      <c r="BE4" s="54" t="s">
        <v>148</v>
      </c>
      <c r="BF4" s="54" t="s">
        <v>149</v>
      </c>
      <c r="BG4" s="54" t="s">
        <v>150</v>
      </c>
      <c r="BH4" s="145"/>
      <c r="BI4" s="55" t="s">
        <v>150</v>
      </c>
      <c r="BJ4" s="55" t="s">
        <v>151</v>
      </c>
      <c r="BK4" s="55" t="s">
        <v>152</v>
      </c>
      <c r="BL4" s="55" t="s">
        <v>153</v>
      </c>
      <c r="BM4" s="55" t="s">
        <v>154</v>
      </c>
      <c r="BN4" s="55" t="s">
        <v>155</v>
      </c>
      <c r="BO4" s="136"/>
      <c r="BP4" s="138"/>
    </row>
    <row r="5" spans="1:69" s="93" customFormat="1" ht="12.75" customHeight="1" x14ac:dyDescent="0.25">
      <c r="A5" s="85"/>
      <c r="B5" s="86" t="s">
        <v>170</v>
      </c>
      <c r="C5" s="87">
        <v>30</v>
      </c>
      <c r="D5" s="88">
        <v>31</v>
      </c>
      <c r="E5" s="88">
        <v>30</v>
      </c>
      <c r="F5" s="88">
        <v>31</v>
      </c>
      <c r="G5" s="88">
        <v>31</v>
      </c>
      <c r="H5" s="88">
        <v>30</v>
      </c>
      <c r="I5" s="88">
        <v>31</v>
      </c>
      <c r="J5" s="88">
        <v>30</v>
      </c>
      <c r="K5" s="88">
        <v>31</v>
      </c>
      <c r="L5" s="88">
        <v>31</v>
      </c>
      <c r="M5" s="88">
        <v>28</v>
      </c>
      <c r="N5" s="88">
        <v>31</v>
      </c>
      <c r="O5" s="88">
        <v>30</v>
      </c>
      <c r="P5" s="88">
        <v>31</v>
      </c>
      <c r="Q5" s="88">
        <v>30</v>
      </c>
      <c r="R5" s="88">
        <v>31</v>
      </c>
      <c r="S5" s="88">
        <v>31</v>
      </c>
      <c r="T5" s="88">
        <v>30</v>
      </c>
      <c r="U5" s="88">
        <v>31</v>
      </c>
      <c r="V5" s="88">
        <v>30</v>
      </c>
      <c r="W5" s="88">
        <v>31</v>
      </c>
      <c r="X5" s="88">
        <v>31</v>
      </c>
      <c r="Y5" s="88">
        <v>28</v>
      </c>
      <c r="Z5" s="88">
        <v>31</v>
      </c>
      <c r="AA5" s="88">
        <v>30</v>
      </c>
      <c r="AB5" s="88">
        <v>31</v>
      </c>
      <c r="AC5" s="88">
        <v>30</v>
      </c>
      <c r="AD5" s="88">
        <v>31</v>
      </c>
      <c r="AE5" s="88">
        <v>31</v>
      </c>
      <c r="AF5" s="88">
        <v>30</v>
      </c>
      <c r="AG5" s="88">
        <v>31</v>
      </c>
      <c r="AH5" s="88">
        <v>30</v>
      </c>
      <c r="AI5" s="88">
        <v>31</v>
      </c>
      <c r="AJ5" s="88">
        <v>31</v>
      </c>
      <c r="AK5" s="88">
        <v>28</v>
      </c>
      <c r="AL5" s="88">
        <v>31</v>
      </c>
      <c r="AM5" s="88">
        <v>30</v>
      </c>
      <c r="AN5" s="88">
        <v>31</v>
      </c>
      <c r="AO5" s="88">
        <v>30</v>
      </c>
      <c r="AP5" s="88">
        <v>31</v>
      </c>
      <c r="AQ5" s="88">
        <v>31</v>
      </c>
      <c r="AR5" s="88">
        <v>30</v>
      </c>
      <c r="AS5" s="88">
        <v>2</v>
      </c>
      <c r="AT5" s="89">
        <f>SUM(D5:AS5)</f>
        <v>1250</v>
      </c>
      <c r="AU5" s="88">
        <v>29</v>
      </c>
      <c r="AV5" s="88">
        <v>30</v>
      </c>
      <c r="AW5" s="88">
        <v>31</v>
      </c>
      <c r="AX5" s="88">
        <v>31</v>
      </c>
      <c r="AY5" s="88">
        <v>29</v>
      </c>
      <c r="AZ5" s="88">
        <v>31</v>
      </c>
      <c r="BA5" s="88">
        <v>30</v>
      </c>
      <c r="BB5" s="88">
        <v>31</v>
      </c>
      <c r="BC5" s="88">
        <v>30</v>
      </c>
      <c r="BD5" s="88">
        <v>31</v>
      </c>
      <c r="BE5" s="88">
        <v>31</v>
      </c>
      <c r="BF5" s="88">
        <v>30</v>
      </c>
      <c r="BG5" s="88">
        <v>1</v>
      </c>
      <c r="BH5" s="89">
        <f>SUM(AU5:BG5)</f>
        <v>365</v>
      </c>
      <c r="BI5" s="88">
        <v>30</v>
      </c>
      <c r="BJ5" s="88">
        <v>30</v>
      </c>
      <c r="BK5" s="88">
        <v>31</v>
      </c>
      <c r="BL5" s="88">
        <v>31</v>
      </c>
      <c r="BM5" s="88">
        <v>28</v>
      </c>
      <c r="BN5" s="88">
        <v>30</v>
      </c>
      <c r="BO5" s="90">
        <f>SUM(BI5:BN5)</f>
        <v>180</v>
      </c>
      <c r="BP5" s="91">
        <f>SUM(C5+AT5+BH5+BO5)</f>
        <v>1825</v>
      </c>
      <c r="BQ5" s="92"/>
    </row>
    <row r="6" spans="1:69" ht="14.25" customHeight="1" x14ac:dyDescent="0.25">
      <c r="A6" s="24" t="s">
        <v>22</v>
      </c>
      <c r="B6" s="84" t="s">
        <v>0</v>
      </c>
      <c r="C6" s="24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4"/>
      <c r="BP6" s="71"/>
    </row>
    <row r="7" spans="1:69" ht="29.25" customHeight="1" x14ac:dyDescent="0.25">
      <c r="A7" s="25">
        <v>1</v>
      </c>
      <c r="B7" s="26" t="s">
        <v>45</v>
      </c>
      <c r="C7" s="60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27">
        <f>SUM(D7:AS7)</f>
        <v>0</v>
      </c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27">
        <f>SUM(AU7:BG7)</f>
        <v>0</v>
      </c>
      <c r="BI7" s="9"/>
      <c r="BJ7" s="9"/>
      <c r="BK7" s="9"/>
      <c r="BL7" s="9"/>
      <c r="BM7" s="9"/>
      <c r="BN7" s="9"/>
      <c r="BO7" s="68">
        <f>SUM(BI7:BN7)</f>
        <v>0</v>
      </c>
      <c r="BP7" s="72">
        <f>SUM(C7+AT7+BH7+BO7)</f>
        <v>0</v>
      </c>
      <c r="BQ7" s="61"/>
    </row>
    <row r="8" spans="1:69" ht="29.25" customHeight="1" x14ac:dyDescent="0.25">
      <c r="A8" s="25">
        <v>2</v>
      </c>
      <c r="B8" s="46" t="s">
        <v>49</v>
      </c>
      <c r="C8" s="60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27">
        <f>SUM(D8:AS8)</f>
        <v>0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27">
        <f>SUM(AU8:BG8)</f>
        <v>0</v>
      </c>
      <c r="BI8" s="9"/>
      <c r="BJ8" s="9"/>
      <c r="BK8" s="9"/>
      <c r="BL8" s="9"/>
      <c r="BM8" s="9"/>
      <c r="BN8" s="9"/>
      <c r="BO8" s="68">
        <f>SUM(BI8:BN8)</f>
        <v>0</v>
      </c>
      <c r="BP8" s="72">
        <f>SUM(C8+AT8+BH8+BO8)</f>
        <v>0</v>
      </c>
    </row>
    <row r="9" spans="1:69" ht="29.25" customHeight="1" x14ac:dyDescent="0.25">
      <c r="A9" s="25">
        <v>3</v>
      </c>
      <c r="B9" s="46" t="s">
        <v>17</v>
      </c>
      <c r="C9" s="60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27">
        <f>SUM(D9:AS9)</f>
        <v>0</v>
      </c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27">
        <f>SUM(AU9:BG9)</f>
        <v>0</v>
      </c>
      <c r="BI9" s="9"/>
      <c r="BJ9" s="9"/>
      <c r="BK9" s="9"/>
      <c r="BL9" s="9"/>
      <c r="BM9" s="9"/>
      <c r="BN9" s="9"/>
      <c r="BO9" s="68">
        <f>SUM(BI9:BN9)</f>
        <v>0</v>
      </c>
      <c r="BP9" s="72">
        <f>SUM(C9+AT9+BH9+BO9)</f>
        <v>0</v>
      </c>
    </row>
    <row r="10" spans="1:69" ht="29.25" customHeight="1" x14ac:dyDescent="0.25">
      <c r="A10" s="25">
        <v>4</v>
      </c>
      <c r="B10" s="44" t="s">
        <v>93</v>
      </c>
      <c r="C10" s="60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27">
        <f>SUM(D10:AS10)</f>
        <v>0</v>
      </c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27">
        <f>SUM(AU10:BG10)</f>
        <v>0</v>
      </c>
      <c r="BI10" s="9"/>
      <c r="BJ10" s="9"/>
      <c r="BK10" s="9"/>
      <c r="BL10" s="9"/>
      <c r="BM10" s="9"/>
      <c r="BN10" s="9"/>
      <c r="BO10" s="68">
        <f>SUM(BI10:BN10)</f>
        <v>0</v>
      </c>
      <c r="BP10" s="72">
        <f>SUM(C10+AT10+BH10+BO10)</f>
        <v>0</v>
      </c>
    </row>
    <row r="11" spans="1:69" ht="29.25" customHeight="1" x14ac:dyDescent="0.25">
      <c r="A11" s="25">
        <v>5</v>
      </c>
      <c r="B11" s="46" t="s">
        <v>156</v>
      </c>
      <c r="C11" s="60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27">
        <f>SUM(D11:AS11)</f>
        <v>0</v>
      </c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27">
        <f>SUM(AU11:BG11)</f>
        <v>0</v>
      </c>
      <c r="BI11" s="9"/>
      <c r="BJ11" s="9"/>
      <c r="BK11" s="9"/>
      <c r="BL11" s="9"/>
      <c r="BM11" s="9"/>
      <c r="BN11" s="9"/>
      <c r="BO11" s="68">
        <f>SUM(BI11:BN11)</f>
        <v>0</v>
      </c>
      <c r="BP11" s="72">
        <f>SUM(C11+AT11+BH11+BO11)</f>
        <v>0</v>
      </c>
    </row>
    <row r="12" spans="1:69" x14ac:dyDescent="0.25">
      <c r="A12" s="24"/>
      <c r="B12" s="84" t="s">
        <v>1</v>
      </c>
      <c r="C12" s="64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9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9"/>
      <c r="BI12" s="47"/>
      <c r="BJ12" s="47"/>
      <c r="BK12" s="47"/>
      <c r="BL12" s="47"/>
      <c r="BM12" s="47"/>
      <c r="BN12" s="47"/>
      <c r="BO12" s="69"/>
      <c r="BP12" s="73"/>
    </row>
    <row r="13" spans="1:69" ht="29.25" customHeight="1" x14ac:dyDescent="0.25">
      <c r="A13" s="25">
        <v>1</v>
      </c>
      <c r="B13" s="26" t="s">
        <v>46</v>
      </c>
      <c r="C13" s="60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27">
        <f t="shared" ref="AT13:AT27" si="0">SUM(D13:AS13)</f>
        <v>0</v>
      </c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27">
        <f t="shared" ref="BH13:BH27" si="1">SUM(AU13:BG13)</f>
        <v>0</v>
      </c>
      <c r="BI13" s="9"/>
      <c r="BJ13" s="9"/>
      <c r="BK13" s="9"/>
      <c r="BL13" s="9"/>
      <c r="BM13" s="9"/>
      <c r="BN13" s="9"/>
      <c r="BO13" s="68">
        <f t="shared" ref="BO13:BO27" si="2">SUM(BI13:BN13)</f>
        <v>0</v>
      </c>
      <c r="BP13" s="72">
        <f t="shared" ref="BP13:BP27" si="3">SUM(C13+AT13+BH13+BO13)</f>
        <v>0</v>
      </c>
    </row>
    <row r="14" spans="1:69" ht="29.25" customHeight="1" x14ac:dyDescent="0.25">
      <c r="A14" s="25">
        <v>2</v>
      </c>
      <c r="B14" s="26" t="s">
        <v>17</v>
      </c>
      <c r="C14" s="60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27">
        <f t="shared" si="0"/>
        <v>0</v>
      </c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27">
        <f t="shared" si="1"/>
        <v>0</v>
      </c>
      <c r="BI14" s="9"/>
      <c r="BJ14" s="9"/>
      <c r="BK14" s="9"/>
      <c r="BL14" s="9"/>
      <c r="BM14" s="9"/>
      <c r="BN14" s="9"/>
      <c r="BO14" s="68">
        <f t="shared" si="2"/>
        <v>0</v>
      </c>
      <c r="BP14" s="72">
        <f t="shared" si="3"/>
        <v>0</v>
      </c>
    </row>
    <row r="15" spans="1:69" ht="29.25" customHeight="1" x14ac:dyDescent="0.25">
      <c r="A15" s="45">
        <v>41642</v>
      </c>
      <c r="B15" s="26" t="s">
        <v>71</v>
      </c>
      <c r="C15" s="60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27">
        <f t="shared" si="0"/>
        <v>0</v>
      </c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27">
        <f t="shared" si="1"/>
        <v>0</v>
      </c>
      <c r="BI15" s="9"/>
      <c r="BJ15" s="9"/>
      <c r="BK15" s="9"/>
      <c r="BL15" s="9"/>
      <c r="BM15" s="9"/>
      <c r="BN15" s="9"/>
      <c r="BO15" s="68">
        <f t="shared" si="2"/>
        <v>0</v>
      </c>
      <c r="BP15" s="72">
        <f t="shared" si="3"/>
        <v>0</v>
      </c>
    </row>
    <row r="16" spans="1:69" ht="29.25" customHeight="1" x14ac:dyDescent="0.25">
      <c r="A16" s="45">
        <v>41673</v>
      </c>
      <c r="B16" s="26" t="s">
        <v>72</v>
      </c>
      <c r="C16" s="60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27">
        <f t="shared" si="0"/>
        <v>0</v>
      </c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27">
        <f t="shared" si="1"/>
        <v>0</v>
      </c>
      <c r="BI16" s="9"/>
      <c r="BJ16" s="9"/>
      <c r="BK16" s="9"/>
      <c r="BL16" s="9"/>
      <c r="BM16" s="9"/>
      <c r="BN16" s="9"/>
      <c r="BO16" s="68">
        <f t="shared" si="2"/>
        <v>0</v>
      </c>
      <c r="BP16" s="72">
        <f t="shared" si="3"/>
        <v>0</v>
      </c>
    </row>
    <row r="17" spans="1:68" ht="29.25" customHeight="1" x14ac:dyDescent="0.25">
      <c r="A17" s="25">
        <v>4</v>
      </c>
      <c r="B17" s="26" t="s">
        <v>159</v>
      </c>
      <c r="C17" s="60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27">
        <f t="shared" si="0"/>
        <v>0</v>
      </c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27">
        <f t="shared" si="1"/>
        <v>0</v>
      </c>
      <c r="BI17" s="9"/>
      <c r="BJ17" s="9"/>
      <c r="BK17" s="9"/>
      <c r="BL17" s="9"/>
      <c r="BM17" s="9"/>
      <c r="BN17" s="9"/>
      <c r="BO17" s="68">
        <f t="shared" si="2"/>
        <v>0</v>
      </c>
      <c r="BP17" s="72">
        <f t="shared" si="3"/>
        <v>0</v>
      </c>
    </row>
    <row r="18" spans="1:68" ht="29.25" customHeight="1" x14ac:dyDescent="0.25">
      <c r="A18" s="25">
        <v>5</v>
      </c>
      <c r="B18" s="26" t="s">
        <v>160</v>
      </c>
      <c r="C18" s="60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27">
        <f t="shared" si="0"/>
        <v>0</v>
      </c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27">
        <f t="shared" si="1"/>
        <v>0</v>
      </c>
      <c r="BI18" s="9"/>
      <c r="BJ18" s="9"/>
      <c r="BK18" s="9"/>
      <c r="BL18" s="9"/>
      <c r="BM18" s="9"/>
      <c r="BN18" s="9"/>
      <c r="BO18" s="68">
        <f t="shared" si="2"/>
        <v>0</v>
      </c>
      <c r="BP18" s="72">
        <f t="shared" si="3"/>
        <v>0</v>
      </c>
    </row>
    <row r="19" spans="1:68" ht="38.25" x14ac:dyDescent="0.25">
      <c r="A19" s="25">
        <v>6</v>
      </c>
      <c r="B19" s="26" t="s">
        <v>50</v>
      </c>
      <c r="C19" s="60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27">
        <f t="shared" si="0"/>
        <v>0</v>
      </c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27">
        <f t="shared" si="1"/>
        <v>0</v>
      </c>
      <c r="BI19" s="9"/>
      <c r="BJ19" s="9"/>
      <c r="BK19" s="9"/>
      <c r="BL19" s="9"/>
      <c r="BM19" s="9"/>
      <c r="BN19" s="9"/>
      <c r="BO19" s="68">
        <f t="shared" si="2"/>
        <v>0</v>
      </c>
      <c r="BP19" s="72">
        <f t="shared" si="3"/>
        <v>0</v>
      </c>
    </row>
    <row r="20" spans="1:68" ht="29.25" customHeight="1" x14ac:dyDescent="0.25">
      <c r="A20" s="25">
        <v>7</v>
      </c>
      <c r="B20" s="26" t="s">
        <v>168</v>
      </c>
      <c r="C20" s="60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27">
        <f t="shared" si="0"/>
        <v>0</v>
      </c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27">
        <f t="shared" si="1"/>
        <v>0</v>
      </c>
      <c r="BI20" s="9"/>
      <c r="BJ20" s="9"/>
      <c r="BK20" s="9"/>
      <c r="BL20" s="9"/>
      <c r="BM20" s="9"/>
      <c r="BN20" s="9"/>
      <c r="BO20" s="68">
        <f t="shared" si="2"/>
        <v>0</v>
      </c>
      <c r="BP20" s="72">
        <f t="shared" si="3"/>
        <v>0</v>
      </c>
    </row>
    <row r="21" spans="1:68" ht="29.25" customHeight="1" x14ac:dyDescent="0.25">
      <c r="A21" s="25">
        <v>8</v>
      </c>
      <c r="B21" s="26" t="s">
        <v>77</v>
      </c>
      <c r="C21" s="60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27">
        <f t="shared" si="0"/>
        <v>0</v>
      </c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27">
        <f t="shared" si="1"/>
        <v>0</v>
      </c>
      <c r="BI21" s="9"/>
      <c r="BJ21" s="9"/>
      <c r="BK21" s="9"/>
      <c r="BL21" s="9"/>
      <c r="BM21" s="9"/>
      <c r="BN21" s="9"/>
      <c r="BO21" s="68">
        <f t="shared" si="2"/>
        <v>0</v>
      </c>
      <c r="BP21" s="72">
        <f t="shared" si="3"/>
        <v>0</v>
      </c>
    </row>
    <row r="22" spans="1:68" ht="29.25" customHeight="1" x14ac:dyDescent="0.25">
      <c r="A22" s="25">
        <v>9</v>
      </c>
      <c r="B22" s="26" t="s">
        <v>18</v>
      </c>
      <c r="C22" s="60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27">
        <f t="shared" si="0"/>
        <v>0</v>
      </c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27">
        <f t="shared" si="1"/>
        <v>0</v>
      </c>
      <c r="BI22" s="9"/>
      <c r="BJ22" s="9"/>
      <c r="BK22" s="9"/>
      <c r="BL22" s="9"/>
      <c r="BM22" s="9"/>
      <c r="BN22" s="9"/>
      <c r="BO22" s="68">
        <f t="shared" si="2"/>
        <v>0</v>
      </c>
      <c r="BP22" s="72">
        <f t="shared" si="3"/>
        <v>0</v>
      </c>
    </row>
    <row r="23" spans="1:68" ht="29.25" customHeight="1" x14ac:dyDescent="0.25">
      <c r="A23" s="25">
        <v>10</v>
      </c>
      <c r="B23" s="26" t="s">
        <v>78</v>
      </c>
      <c r="C23" s="60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27">
        <f t="shared" si="0"/>
        <v>0</v>
      </c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27">
        <f t="shared" si="1"/>
        <v>0</v>
      </c>
      <c r="BI23" s="9"/>
      <c r="BJ23" s="9"/>
      <c r="BK23" s="9"/>
      <c r="BL23" s="9"/>
      <c r="BM23" s="9"/>
      <c r="BN23" s="9"/>
      <c r="BO23" s="68">
        <f t="shared" si="2"/>
        <v>0</v>
      </c>
      <c r="BP23" s="72">
        <f t="shared" si="3"/>
        <v>0</v>
      </c>
    </row>
    <row r="24" spans="1:68" ht="29.25" customHeight="1" x14ac:dyDescent="0.25">
      <c r="A24" s="25">
        <v>11</v>
      </c>
      <c r="B24" s="26" t="s">
        <v>19</v>
      </c>
      <c r="C24" s="60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27">
        <f t="shared" si="0"/>
        <v>0</v>
      </c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27">
        <f t="shared" si="1"/>
        <v>0</v>
      </c>
      <c r="BI24" s="9"/>
      <c r="BJ24" s="9"/>
      <c r="BK24" s="9"/>
      <c r="BL24" s="9"/>
      <c r="BM24" s="9"/>
      <c r="BN24" s="9"/>
      <c r="BO24" s="68">
        <f t="shared" si="2"/>
        <v>0</v>
      </c>
      <c r="BP24" s="72">
        <f t="shared" si="3"/>
        <v>0</v>
      </c>
    </row>
    <row r="25" spans="1:68" ht="29.25" customHeight="1" x14ac:dyDescent="0.25">
      <c r="A25" s="76">
        <v>12</v>
      </c>
      <c r="B25" s="77" t="s">
        <v>161</v>
      </c>
      <c r="C25" s="130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78"/>
      <c r="AE25" s="63"/>
      <c r="AF25" s="63"/>
      <c r="AG25" s="63"/>
      <c r="AH25" s="63"/>
      <c r="AI25" s="63"/>
      <c r="AJ25" s="63"/>
      <c r="AK25" s="63"/>
      <c r="AL25" s="78"/>
      <c r="AM25" s="63"/>
      <c r="AN25" s="63"/>
      <c r="AO25" s="63"/>
      <c r="AP25" s="63"/>
      <c r="AQ25" s="78"/>
      <c r="AR25" s="78"/>
      <c r="AS25" s="78"/>
      <c r="AT25" s="27">
        <f t="shared" si="0"/>
        <v>0</v>
      </c>
      <c r="AU25" s="79"/>
      <c r="AV25" s="79"/>
      <c r="AW25" s="79"/>
      <c r="AX25" s="9"/>
      <c r="AY25" s="9"/>
      <c r="AZ25" s="9"/>
      <c r="BA25" s="9"/>
      <c r="BB25" s="9"/>
      <c r="BC25" s="9"/>
      <c r="BD25" s="79"/>
      <c r="BE25" s="79"/>
      <c r="BF25" s="79"/>
      <c r="BG25" s="79"/>
      <c r="BH25" s="27">
        <f t="shared" si="1"/>
        <v>0</v>
      </c>
      <c r="BI25" s="79"/>
      <c r="BJ25" s="79"/>
      <c r="BK25" s="79"/>
      <c r="BL25" s="79"/>
      <c r="BM25" s="79"/>
      <c r="BN25" s="79"/>
      <c r="BO25" s="68">
        <f t="shared" si="2"/>
        <v>0</v>
      </c>
      <c r="BP25" s="72">
        <f t="shared" si="3"/>
        <v>0</v>
      </c>
    </row>
    <row r="26" spans="1:68" ht="29.25" customHeight="1" x14ac:dyDescent="0.25">
      <c r="A26" s="76">
        <v>13</v>
      </c>
      <c r="B26" s="77" t="s">
        <v>158</v>
      </c>
      <c r="C26" s="130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27">
        <f t="shared" si="0"/>
        <v>0</v>
      </c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27">
        <f t="shared" si="1"/>
        <v>0</v>
      </c>
      <c r="BI26" s="79"/>
      <c r="BJ26" s="79"/>
      <c r="BK26" s="79"/>
      <c r="BL26" s="79"/>
      <c r="BM26" s="79"/>
      <c r="BN26" s="79"/>
      <c r="BO26" s="68">
        <f t="shared" si="2"/>
        <v>0</v>
      </c>
      <c r="BP26" s="72">
        <f t="shared" si="3"/>
        <v>0</v>
      </c>
    </row>
    <row r="27" spans="1:68" ht="39.75" customHeight="1" thickBot="1" x14ac:dyDescent="0.3">
      <c r="A27" s="28">
        <v>14</v>
      </c>
      <c r="B27" s="29" t="s">
        <v>48</v>
      </c>
      <c r="C27" s="131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27">
        <f t="shared" si="0"/>
        <v>0</v>
      </c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7">
        <f t="shared" si="1"/>
        <v>0</v>
      </c>
      <c r="BI27" s="66"/>
      <c r="BJ27" s="66"/>
      <c r="BK27" s="66"/>
      <c r="BL27" s="66"/>
      <c r="BM27" s="66"/>
      <c r="BN27" s="66"/>
      <c r="BO27" s="70">
        <f t="shared" si="2"/>
        <v>0</v>
      </c>
      <c r="BP27" s="74">
        <f t="shared" si="3"/>
        <v>0</v>
      </c>
    </row>
    <row r="28" spans="1:68" x14ac:dyDescent="0.25">
      <c r="BP28" s="61"/>
    </row>
    <row r="29" spans="1:68" x14ac:dyDescent="0.25">
      <c r="B29" s="30" t="s">
        <v>40</v>
      </c>
      <c r="BP29" s="61"/>
    </row>
    <row r="30" spans="1:68" ht="76.5" x14ac:dyDescent="0.25">
      <c r="B30" s="127" t="s">
        <v>75</v>
      </c>
      <c r="D30" s="134"/>
      <c r="E30" s="134"/>
      <c r="F30" s="134"/>
      <c r="G30" s="134"/>
      <c r="H30" s="134"/>
      <c r="I30" s="134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32"/>
      <c r="AP30" s="132"/>
      <c r="AQ30" s="132"/>
      <c r="AR30" s="132"/>
      <c r="AS30" s="13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</row>
    <row r="31" spans="1:68" ht="12.75" customHeight="1" x14ac:dyDescent="0.25">
      <c r="B31" s="133" t="s">
        <v>73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BA31" s="146" t="s">
        <v>164</v>
      </c>
      <c r="BB31" s="147"/>
      <c r="BC31" s="147"/>
      <c r="BD31" s="147"/>
      <c r="BE31" s="147"/>
    </row>
    <row r="32" spans="1:68" ht="35.25" customHeight="1" x14ac:dyDescent="0.25">
      <c r="B32" s="133"/>
      <c r="BA32" s="146" t="s">
        <v>163</v>
      </c>
      <c r="BB32" s="147"/>
      <c r="BC32" s="147"/>
      <c r="BD32" s="147"/>
      <c r="BE32" s="147"/>
      <c r="BF32" s="147"/>
      <c r="BG32" s="147"/>
      <c r="BH32" s="147"/>
    </row>
    <row r="33" spans="2:60" ht="38.25" x14ac:dyDescent="0.2">
      <c r="B33" s="56" t="s">
        <v>74</v>
      </c>
    </row>
    <row r="34" spans="2:60" x14ac:dyDescent="0.2">
      <c r="B34" s="57"/>
      <c r="BC34" s="61"/>
      <c r="BD34" s="61"/>
      <c r="BE34" s="81"/>
      <c r="BH34" s="82"/>
    </row>
    <row r="35" spans="2:60" x14ac:dyDescent="0.25">
      <c r="B35" s="30" t="s">
        <v>27</v>
      </c>
      <c r="BC35" s="61"/>
      <c r="BD35" s="61"/>
      <c r="BE35" s="81"/>
      <c r="BH35" s="82"/>
    </row>
    <row r="36" spans="2:60" ht="15.75" x14ac:dyDescent="0.25">
      <c r="B36" s="127" t="s">
        <v>85</v>
      </c>
      <c r="BC36" s="61"/>
      <c r="BD36" s="61"/>
      <c r="BE36" s="81"/>
      <c r="BH36" s="82"/>
    </row>
    <row r="37" spans="2:60" x14ac:dyDescent="0.25">
      <c r="B37" s="127" t="s">
        <v>42</v>
      </c>
      <c r="BC37" s="81"/>
      <c r="BD37" s="81"/>
      <c r="BE37" s="81"/>
      <c r="BH37" s="82"/>
    </row>
    <row r="38" spans="2:60" x14ac:dyDescent="0.25">
      <c r="B38" s="127" t="s">
        <v>43</v>
      </c>
      <c r="BE38" s="81"/>
    </row>
  </sheetData>
  <sheetProtection algorithmName="SHA-512" hashValue="hZjRf9wI0maF+k49LD+LtKn16F2tHQoaGugC/N/4EkS+T73fMlaLsgS5HjW+SWcQk5ZYK1ipy/5qHEwzONKUhg==" saltValue="bFPKmZdCqy51FVAXMqxKUA==" spinCount="100000" sheet="1" objects="1" scenarios="1"/>
  <mergeCells count="11">
    <mergeCell ref="B31:B32"/>
    <mergeCell ref="D30:I30"/>
    <mergeCell ref="BO3:BO4"/>
    <mergeCell ref="BP3:BP4"/>
    <mergeCell ref="A1:B1"/>
    <mergeCell ref="B3:B4"/>
    <mergeCell ref="C3:C4"/>
    <mergeCell ref="AT3:AT4"/>
    <mergeCell ref="BH3:BH4"/>
    <mergeCell ref="BA32:BH32"/>
    <mergeCell ref="BA31:BE31"/>
  </mergeCells>
  <pageMargins left="0.98425196850393704" right="0.19685039370078741" top="0.74803149606299213" bottom="0.35433070866141736" header="0.31496062992125984" footer="0.31496062992125984"/>
  <pageSetup paperSize="8" scale="44" orientation="landscape" r:id="rId1"/>
  <headerFooter>
    <oddHeader>&amp;L&amp;"Arial,Normálne"&amp;12R4 Prešov – severný obchvat (km 0 – 4,3) / činnosť Stavebnotechnického dozoru
&amp;RTabuľka č.1</oddHeader>
    <oddFooter>&amp;R&amp;10&amp;P/&amp;N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4"/>
  <sheetViews>
    <sheetView tabSelected="1" topLeftCell="A5" zoomScaleNormal="100" workbookViewId="0">
      <selection activeCell="D10" sqref="D10:D24"/>
    </sheetView>
  </sheetViews>
  <sheetFormatPr defaultColWidth="9.28515625" defaultRowHeight="12.75" x14ac:dyDescent="0.25"/>
  <cols>
    <col min="1" max="1" width="5.5703125" style="97" customWidth="1"/>
    <col min="2" max="2" width="38.5703125" style="103" customWidth="1"/>
    <col min="3" max="3" width="7.7109375" style="103" customWidth="1"/>
    <col min="4" max="4" width="11.7109375" style="103" customWidth="1"/>
    <col min="5" max="5" width="21.5703125" style="103" customWidth="1"/>
    <col min="6" max="253" width="10.28515625" style="103" customWidth="1"/>
    <col min="254" max="16384" width="9.28515625" style="103"/>
  </cols>
  <sheetData>
    <row r="1" spans="1:5" s="43" customFormat="1" ht="19.5" thickBot="1" x14ac:dyDescent="0.3">
      <c r="A1" s="94"/>
      <c r="B1" s="43" t="s">
        <v>20</v>
      </c>
    </row>
    <row r="2" spans="1:5" s="97" customFormat="1" ht="81.75" customHeight="1" thickBot="1" x14ac:dyDescent="0.3">
      <c r="A2" s="95" t="s">
        <v>22</v>
      </c>
      <c r="B2" s="96" t="s">
        <v>25</v>
      </c>
      <c r="C2" s="51" t="s">
        <v>21</v>
      </c>
      <c r="D2" s="53" t="s">
        <v>47</v>
      </c>
      <c r="E2" s="52" t="s">
        <v>70</v>
      </c>
    </row>
    <row r="3" spans="1:5" ht="14.25" customHeight="1" x14ac:dyDescent="0.25">
      <c r="A3" s="98"/>
      <c r="B3" s="99" t="s">
        <v>0</v>
      </c>
      <c r="C3" s="100"/>
      <c r="D3" s="101"/>
      <c r="E3" s="102"/>
    </row>
    <row r="4" spans="1:5" ht="21.75" customHeight="1" x14ac:dyDescent="0.25">
      <c r="A4" s="104">
        <v>1</v>
      </c>
      <c r="B4" s="26" t="s">
        <v>45</v>
      </c>
      <c r="C4" s="105">
        <f>'tab.č.1 "NASADENIE"'!BP7</f>
        <v>0</v>
      </c>
      <c r="D4" s="128"/>
      <c r="E4" s="106">
        <f>C4*D4</f>
        <v>0</v>
      </c>
    </row>
    <row r="5" spans="1:5" ht="21.75" customHeight="1" x14ac:dyDescent="0.25">
      <c r="A5" s="104">
        <v>2</v>
      </c>
      <c r="B5" s="46" t="s">
        <v>49</v>
      </c>
      <c r="C5" s="105">
        <f>'tab.č.1 "NASADENIE"'!BP8</f>
        <v>0</v>
      </c>
      <c r="D5" s="128"/>
      <c r="E5" s="106">
        <f>C5*D5</f>
        <v>0</v>
      </c>
    </row>
    <row r="6" spans="1:5" ht="21.75" customHeight="1" x14ac:dyDescent="0.25">
      <c r="A6" s="104">
        <v>3</v>
      </c>
      <c r="B6" s="46" t="s">
        <v>17</v>
      </c>
      <c r="C6" s="105">
        <f>'tab.č.1 "NASADENIE"'!BP9</f>
        <v>0</v>
      </c>
      <c r="D6" s="128"/>
      <c r="E6" s="106">
        <f t="shared" ref="E6:E8" si="0">C6*D6</f>
        <v>0</v>
      </c>
    </row>
    <row r="7" spans="1:5" x14ac:dyDescent="0.25">
      <c r="A7" s="104">
        <v>4</v>
      </c>
      <c r="B7" s="44" t="s">
        <v>94</v>
      </c>
      <c r="C7" s="105">
        <f>'tab.č.1 "NASADENIE"'!BP10</f>
        <v>0</v>
      </c>
      <c r="D7" s="128"/>
      <c r="E7" s="106">
        <f t="shared" si="0"/>
        <v>0</v>
      </c>
    </row>
    <row r="8" spans="1:5" ht="25.5" x14ac:dyDescent="0.25">
      <c r="A8" s="104">
        <v>5</v>
      </c>
      <c r="B8" s="46" t="s">
        <v>156</v>
      </c>
      <c r="C8" s="105">
        <f>'tab.č.1 "NASADENIE"'!BP11</f>
        <v>0</v>
      </c>
      <c r="D8" s="128"/>
      <c r="E8" s="106">
        <f t="shared" si="0"/>
        <v>0</v>
      </c>
    </row>
    <row r="9" spans="1:5" x14ac:dyDescent="0.25">
      <c r="A9" s="107"/>
      <c r="B9" s="123" t="s">
        <v>1</v>
      </c>
      <c r="C9" s="108"/>
      <c r="D9" s="101"/>
      <c r="E9" s="109"/>
    </row>
    <row r="10" spans="1:5" ht="25.5" x14ac:dyDescent="0.25">
      <c r="A10" s="104">
        <v>1</v>
      </c>
      <c r="B10" s="26" t="s">
        <v>46</v>
      </c>
      <c r="C10" s="105">
        <f>'tab.č.1 "NASADENIE"'!BP13</f>
        <v>0</v>
      </c>
      <c r="D10" s="128"/>
      <c r="E10" s="106">
        <f>C10*D10</f>
        <v>0</v>
      </c>
    </row>
    <row r="11" spans="1:5" ht="24" customHeight="1" x14ac:dyDescent="0.25">
      <c r="A11" s="104">
        <v>2</v>
      </c>
      <c r="B11" s="26" t="s">
        <v>17</v>
      </c>
      <c r="C11" s="105">
        <f>'tab.č.1 "NASADENIE"'!BP14</f>
        <v>0</v>
      </c>
      <c r="D11" s="129"/>
      <c r="E11" s="106">
        <f t="shared" ref="E11:E23" si="1">C11*D11</f>
        <v>0</v>
      </c>
    </row>
    <row r="12" spans="1:5" ht="25.5" x14ac:dyDescent="0.25">
      <c r="A12" s="110">
        <v>41642</v>
      </c>
      <c r="B12" s="26" t="s">
        <v>71</v>
      </c>
      <c r="C12" s="105">
        <f>'tab.č.1 "NASADENIE"'!BP15</f>
        <v>0</v>
      </c>
      <c r="D12" s="129"/>
      <c r="E12" s="106">
        <f t="shared" si="1"/>
        <v>0</v>
      </c>
    </row>
    <row r="13" spans="1:5" ht="25.5" x14ac:dyDescent="0.25">
      <c r="A13" s="110">
        <v>41673</v>
      </c>
      <c r="B13" s="124" t="s">
        <v>169</v>
      </c>
      <c r="C13" s="105">
        <f>'tab.č.1 "NASADENIE"'!BP16</f>
        <v>0</v>
      </c>
      <c r="D13" s="129"/>
      <c r="E13" s="106">
        <f t="shared" si="1"/>
        <v>0</v>
      </c>
    </row>
    <row r="14" spans="1:5" x14ac:dyDescent="0.25">
      <c r="A14" s="104">
        <v>4</v>
      </c>
      <c r="B14" s="26" t="s">
        <v>79</v>
      </c>
      <c r="C14" s="105">
        <f>'tab.č.1 "NASADENIE"'!BP17</f>
        <v>0</v>
      </c>
      <c r="D14" s="129"/>
      <c r="E14" s="106">
        <f t="shared" si="1"/>
        <v>0</v>
      </c>
    </row>
    <row r="15" spans="1:5" x14ac:dyDescent="0.25">
      <c r="A15" s="104">
        <v>5</v>
      </c>
      <c r="B15" s="26" t="s">
        <v>80</v>
      </c>
      <c r="C15" s="105">
        <f>'tab.č.1 "NASADENIE"'!BP18</f>
        <v>0</v>
      </c>
      <c r="D15" s="129"/>
      <c r="E15" s="106">
        <f t="shared" si="1"/>
        <v>0</v>
      </c>
    </row>
    <row r="16" spans="1:5" ht="38.25" x14ac:dyDescent="0.25">
      <c r="A16" s="104">
        <v>6</v>
      </c>
      <c r="B16" s="26" t="s">
        <v>50</v>
      </c>
      <c r="C16" s="105">
        <f>'tab.č.1 "NASADENIE"'!BP19</f>
        <v>0</v>
      </c>
      <c r="D16" s="129"/>
      <c r="E16" s="106">
        <f t="shared" si="1"/>
        <v>0</v>
      </c>
    </row>
    <row r="17" spans="1:5" ht="24" customHeight="1" x14ac:dyDescent="0.25">
      <c r="A17" s="104">
        <v>7</v>
      </c>
      <c r="B17" s="26" t="s">
        <v>168</v>
      </c>
      <c r="C17" s="105">
        <f>'tab.č.1 "NASADENIE"'!BP20</f>
        <v>0</v>
      </c>
      <c r="D17" s="129"/>
      <c r="E17" s="106">
        <f t="shared" si="1"/>
        <v>0</v>
      </c>
    </row>
    <row r="18" spans="1:5" ht="22.5" customHeight="1" x14ac:dyDescent="0.25">
      <c r="A18" s="104">
        <v>8</v>
      </c>
      <c r="B18" s="26" t="s">
        <v>77</v>
      </c>
      <c r="C18" s="50">
        <f>'tab.č.1 "NASADENIE"'!BP21</f>
        <v>0</v>
      </c>
      <c r="D18" s="129"/>
      <c r="E18" s="106">
        <f t="shared" si="1"/>
        <v>0</v>
      </c>
    </row>
    <row r="19" spans="1:5" ht="24" customHeight="1" x14ac:dyDescent="0.25">
      <c r="A19" s="104">
        <v>9</v>
      </c>
      <c r="B19" s="26" t="s">
        <v>18</v>
      </c>
      <c r="C19" s="50">
        <f>'tab.č.1 "NASADENIE"'!BP22</f>
        <v>0</v>
      </c>
      <c r="D19" s="129"/>
      <c r="E19" s="106">
        <f t="shared" si="1"/>
        <v>0</v>
      </c>
    </row>
    <row r="20" spans="1:5" ht="25.5" x14ac:dyDescent="0.25">
      <c r="A20" s="104">
        <v>10</v>
      </c>
      <c r="B20" s="26" t="s">
        <v>78</v>
      </c>
      <c r="C20" s="50">
        <f>'tab.č.1 "NASADENIE"'!BP23</f>
        <v>0</v>
      </c>
      <c r="D20" s="129"/>
      <c r="E20" s="106">
        <f t="shared" si="1"/>
        <v>0</v>
      </c>
    </row>
    <row r="21" spans="1:5" x14ac:dyDescent="0.25">
      <c r="A21" s="104">
        <v>11</v>
      </c>
      <c r="B21" s="26" t="s">
        <v>19</v>
      </c>
      <c r="C21" s="50">
        <f>'tab.č.1 "NASADENIE"'!BP24</f>
        <v>0</v>
      </c>
      <c r="D21" s="129"/>
      <c r="E21" s="106">
        <f t="shared" si="1"/>
        <v>0</v>
      </c>
    </row>
    <row r="22" spans="1:5" ht="24" customHeight="1" x14ac:dyDescent="0.25">
      <c r="A22" s="111">
        <v>12</v>
      </c>
      <c r="B22" s="125" t="s">
        <v>161</v>
      </c>
      <c r="C22" s="50">
        <f>'tab.č.1 "NASADENIE"'!BP25</f>
        <v>0</v>
      </c>
      <c r="D22" s="129"/>
      <c r="E22" s="106">
        <f t="shared" si="1"/>
        <v>0</v>
      </c>
    </row>
    <row r="23" spans="1:5" s="113" customFormat="1" ht="24" customHeight="1" x14ac:dyDescent="0.25">
      <c r="A23" s="112">
        <v>13</v>
      </c>
      <c r="B23" s="125" t="s">
        <v>157</v>
      </c>
      <c r="C23" s="83">
        <f>'tab.č.1 "NASADENIE"'!BP26</f>
        <v>0</v>
      </c>
      <c r="D23" s="129"/>
      <c r="E23" s="106">
        <f t="shared" si="1"/>
        <v>0</v>
      </c>
    </row>
    <row r="24" spans="1:5" ht="51.75" thickBot="1" x14ac:dyDescent="0.3">
      <c r="A24" s="114">
        <v>14</v>
      </c>
      <c r="B24" s="29" t="s">
        <v>48</v>
      </c>
      <c r="C24" s="50">
        <f>'tab.č.1 "NASADENIE"'!BP27</f>
        <v>0</v>
      </c>
      <c r="D24" s="129"/>
      <c r="E24" s="106">
        <f>C24*D24</f>
        <v>0</v>
      </c>
    </row>
    <row r="25" spans="1:5" ht="19.5" thickBot="1" x14ac:dyDescent="0.3">
      <c r="A25" s="115"/>
      <c r="B25" s="75" t="s">
        <v>162</v>
      </c>
      <c r="C25" s="75"/>
      <c r="D25" s="116"/>
      <c r="E25" s="117">
        <f>SUM(E10:E24)+SUM(E4:E8)</f>
        <v>0</v>
      </c>
    </row>
    <row r="27" spans="1:5" x14ac:dyDescent="0.25">
      <c r="B27" s="118" t="s">
        <v>40</v>
      </c>
    </row>
    <row r="28" spans="1:5" ht="51.75" customHeight="1" x14ac:dyDescent="0.25">
      <c r="B28" s="148" t="s">
        <v>76</v>
      </c>
      <c r="C28" s="149"/>
    </row>
    <row r="29" spans="1:5" ht="6" customHeight="1" x14ac:dyDescent="0.25"/>
    <row r="30" spans="1:5" ht="15.75" x14ac:dyDescent="0.25">
      <c r="B30" s="103" t="s">
        <v>41</v>
      </c>
      <c r="C30" s="120"/>
      <c r="D30" s="120"/>
      <c r="E30" s="120"/>
    </row>
    <row r="31" spans="1:5" x14ac:dyDescent="0.25">
      <c r="C31" s="120"/>
      <c r="D31" s="120"/>
      <c r="E31" s="120"/>
    </row>
    <row r="32" spans="1:5" x14ac:dyDescent="0.25">
      <c r="C32" s="120"/>
      <c r="D32" s="120"/>
      <c r="E32" s="120"/>
    </row>
    <row r="33" spans="4:5" ht="15" x14ac:dyDescent="0.25">
      <c r="D33" s="103" t="s">
        <v>165</v>
      </c>
      <c r="E33" s="119"/>
    </row>
    <row r="34" spans="4:5" ht="15" x14ac:dyDescent="0.25">
      <c r="D34" s="103" t="s">
        <v>163</v>
      </c>
      <c r="E34" s="119"/>
    </row>
  </sheetData>
  <sheetProtection algorithmName="SHA-512" hashValue="MunKTaQVwTJL8ja/JNlLlkEXPYDA05HUJe9z+0nejZ+VKRNq2kNPQbq6vnm1HEtzOyeA7NHTBEczetNjlhabZA==" saltValue="w+k/Tqkwu9tda1KJIHj4ag==" spinCount="100000" sheet="1" objects="1" scenarios="1"/>
  <mergeCells count="1">
    <mergeCell ref="B28:C28"/>
  </mergeCells>
  <printOptions horizontalCentered="1"/>
  <pageMargins left="0.39370078740157483" right="0.31496062992125984" top="0.74803149606299213" bottom="0.74803149606299213" header="0.31496062992125984" footer="0.31496062992125984"/>
  <pageSetup paperSize="9" orientation="portrait" horizontalDpi="4294967295" verticalDpi="4294967295" r:id="rId1"/>
  <headerFooter>
    <oddHeader>&amp;L&amp;"Arial,Normálne"&amp;12R4 Prešov – severný obchvat (km 0 – 4,3) / činnosť Stavebnotechnického dozoru
&amp;RTabuľka č.2</oddHeader>
    <oddFooter>&amp;R&amp;10&amp;P/&amp;N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B20" sqref="B20"/>
    </sheetView>
  </sheetViews>
  <sheetFormatPr defaultColWidth="9.28515625" defaultRowHeight="12.75" x14ac:dyDescent="0.25"/>
  <cols>
    <col min="1" max="1" width="33.7109375" style="1" customWidth="1"/>
    <col min="2" max="2" width="15" style="1" customWidth="1"/>
    <col min="3" max="3" width="26" style="1" customWidth="1"/>
    <col min="4" max="254" width="10.28515625" style="1" customWidth="1"/>
    <col min="255" max="16384" width="9.28515625" style="1"/>
  </cols>
  <sheetData>
    <row r="1" spans="1:3" s="4" customFormat="1" ht="44.25" customHeight="1" thickBot="1" x14ac:dyDescent="0.3">
      <c r="A1" s="3" t="s">
        <v>28</v>
      </c>
    </row>
    <row r="2" spans="1:3" s="2" customFormat="1" ht="42.75" customHeight="1" x14ac:dyDescent="0.25">
      <c r="A2" s="36" t="s">
        <v>29</v>
      </c>
      <c r="B2" s="5" t="s">
        <v>34</v>
      </c>
      <c r="C2" s="6" t="s">
        <v>35</v>
      </c>
    </row>
    <row r="3" spans="1:3" ht="20.25" customHeight="1" x14ac:dyDescent="0.25">
      <c r="A3" s="37" t="s">
        <v>30</v>
      </c>
      <c r="B3" s="8">
        <v>0.05</v>
      </c>
      <c r="C3" s="7">
        <f>'tab.č.2 "VÝPOČET CENY"'!E25*0.05</f>
        <v>0</v>
      </c>
    </row>
    <row r="4" spans="1:3" ht="20.25" customHeight="1" x14ac:dyDescent="0.25">
      <c r="A4" s="37" t="s">
        <v>31</v>
      </c>
      <c r="B4" s="8">
        <v>0.75</v>
      </c>
      <c r="C4" s="7">
        <f>'tab.č.2 "VÝPOČET CENY"'!E25*0.75</f>
        <v>0</v>
      </c>
    </row>
    <row r="5" spans="1:3" ht="20.25" customHeight="1" x14ac:dyDescent="0.25">
      <c r="A5" s="37" t="s">
        <v>32</v>
      </c>
      <c r="B5" s="8">
        <v>0.1</v>
      </c>
      <c r="C5" s="7">
        <f>'tab.č.2 "VÝPOČET CENY"'!E25*0.1</f>
        <v>0</v>
      </c>
    </row>
    <row r="6" spans="1:3" ht="20.25" customHeight="1" thickBot="1" x14ac:dyDescent="0.3">
      <c r="A6" s="38" t="s">
        <v>33</v>
      </c>
      <c r="B6" s="39">
        <v>0.1</v>
      </c>
      <c r="C6" s="40">
        <f>'tab.č.2 "VÝPOČET CENY"'!E25-('tab.č.3 "FAKTURAČNÉ ETAPY"'!C3+'tab.č.3 "FAKTURAČNÉ ETAPY"'!C4+'tab.č.3 "FAKTURAČNÉ ETAPY"'!C5)</f>
        <v>0</v>
      </c>
    </row>
    <row r="7" spans="1:3" ht="20.25" customHeight="1" x14ac:dyDescent="0.25">
      <c r="A7" s="150" t="s">
        <v>36</v>
      </c>
      <c r="B7" s="151"/>
      <c r="C7" s="41">
        <f>SUM(C3:C6)</f>
        <v>0</v>
      </c>
    </row>
    <row r="8" spans="1:3" ht="20.25" customHeight="1" x14ac:dyDescent="0.25">
      <c r="A8" s="152" t="s">
        <v>37</v>
      </c>
      <c r="B8" s="153"/>
      <c r="C8" s="7">
        <f>C7*0.2</f>
        <v>0</v>
      </c>
    </row>
    <row r="9" spans="1:3" ht="20.25" customHeight="1" thickBot="1" x14ac:dyDescent="0.3">
      <c r="A9" s="154" t="s">
        <v>38</v>
      </c>
      <c r="B9" s="155"/>
      <c r="C9" s="42">
        <f>C7+C8</f>
        <v>0</v>
      </c>
    </row>
    <row r="12" spans="1:3" x14ac:dyDescent="0.25">
      <c r="C12" s="121"/>
    </row>
    <row r="13" spans="1:3" x14ac:dyDescent="0.25">
      <c r="C13" s="121"/>
    </row>
    <row r="14" spans="1:3" x14ac:dyDescent="0.25">
      <c r="C14" s="121"/>
    </row>
    <row r="15" spans="1:3" x14ac:dyDescent="0.25">
      <c r="C15" s="1" t="s">
        <v>167</v>
      </c>
    </row>
    <row r="16" spans="1:3" ht="25.5" x14ac:dyDescent="0.25">
      <c r="C16" s="1" t="s">
        <v>166</v>
      </c>
    </row>
  </sheetData>
  <sheetProtection algorithmName="SHA-512" hashValue="E46cUQdKh9qyueLedy0Y4GKqia41oFO8a+q7nQwKSapKkMeljnrdrAIq/5C5j5SRDYFI0stoFWM393rRCaxVQw==" saltValue="m2kld8BJDtUw3fg32OYsfg==" spinCount="100000" sheet="1" objects="1" scenarios="1"/>
  <mergeCells count="3"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&amp;L&amp;"Arial,Normálne"&amp;12R4 Prešov – severný obchvat (km 0 – 4,3) / činnosť Stavebnotechnického dozoru
&amp;RTabuľka č.3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tab.č.1 "NASADENIE"</vt:lpstr>
      <vt:lpstr>tab.č.2 "VÝPOČET CENY"</vt:lpstr>
      <vt:lpstr>tab.č.3 "FAKTURAČNÉ ETAPY"</vt:lpstr>
      <vt:lpstr>'tab.č.1 "NASADENIE"'!Názvy_tlače</vt:lpstr>
      <vt:lpstr>'tab.č.2 "VÝPOČET CENY"'!Názvy_tlače</vt:lpstr>
      <vt:lpstr>'tab.č.1 "NASADENIE"'!Oblasť_tlače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Kertysová Mária</cp:lastModifiedBy>
  <cp:lastPrinted>2023-08-02T08:52:09Z</cp:lastPrinted>
  <dcterms:created xsi:type="dcterms:W3CDTF">2014-06-18T14:22:39Z</dcterms:created>
  <dcterms:modified xsi:type="dcterms:W3CDTF">2023-12-12T14:33:12Z</dcterms:modified>
</cp:coreProperties>
</file>