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PMB\1120 SPRÁVA BUDOV\ŽÁDOSTI O ZAKÁZKY\Oprava rozvodů vody a elektro - 4 kolej ve vozovně ED Medlánky\Výběr zhotovitele\"/>
    </mc:Choice>
  </mc:AlternateContent>
  <xr:revisionPtr revIDLastSave="0" documentId="13_ncr:1_{0F06B883-6F9C-42BB-A58F-CDA2A3703B8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Pol'!$A$1:$Y$141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3" i="1"/>
  <c r="I16" i="1" s="1"/>
  <c r="G8" i="12"/>
  <c r="G9" i="12"/>
  <c r="I9" i="12"/>
  <c r="I8" i="12" s="1"/>
  <c r="K9" i="12"/>
  <c r="M9" i="12"/>
  <c r="M8" i="12" s="1"/>
  <c r="O9" i="12"/>
  <c r="O8" i="12" s="1"/>
  <c r="Q9" i="12"/>
  <c r="Q8" i="12" s="1"/>
  <c r="V9" i="12"/>
  <c r="V8" i="12" s="1"/>
  <c r="G11" i="12"/>
  <c r="I11" i="12"/>
  <c r="K11" i="12"/>
  <c r="K8" i="12" s="1"/>
  <c r="M11" i="12"/>
  <c r="O11" i="12"/>
  <c r="Q11" i="12"/>
  <c r="V11" i="12"/>
  <c r="G15" i="12"/>
  <c r="M15" i="12" s="1"/>
  <c r="I15" i="12"/>
  <c r="I14" i="12" s="1"/>
  <c r="K15" i="12"/>
  <c r="O15" i="12"/>
  <c r="O14" i="12" s="1"/>
  <c r="Q15" i="12"/>
  <c r="V15" i="12"/>
  <c r="V14" i="12" s="1"/>
  <c r="G22" i="12"/>
  <c r="G14" i="12" s="1"/>
  <c r="I54" i="1" s="1"/>
  <c r="I17" i="1" s="1"/>
  <c r="I22" i="12"/>
  <c r="K22" i="12"/>
  <c r="K14" i="12" s="1"/>
  <c r="O22" i="12"/>
  <c r="Q22" i="12"/>
  <c r="V22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Q14" i="12" s="1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4" i="12"/>
  <c r="I84" i="12"/>
  <c r="K84" i="12"/>
  <c r="M84" i="12"/>
  <c r="O84" i="12"/>
  <c r="Q84" i="12"/>
  <c r="V84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M94" i="12"/>
  <c r="V94" i="12"/>
  <c r="G95" i="12"/>
  <c r="I95" i="12"/>
  <c r="K95" i="12"/>
  <c r="K94" i="12" s="1"/>
  <c r="M95" i="12"/>
  <c r="O95" i="12"/>
  <c r="O94" i="12" s="1"/>
  <c r="Q95" i="12"/>
  <c r="Q94" i="12" s="1"/>
  <c r="V95" i="12"/>
  <c r="Q97" i="12"/>
  <c r="G98" i="12"/>
  <c r="M98" i="12" s="1"/>
  <c r="I98" i="12"/>
  <c r="I97" i="12" s="1"/>
  <c r="K98" i="12"/>
  <c r="O98" i="12"/>
  <c r="O97" i="12" s="1"/>
  <c r="Q98" i="12"/>
  <c r="V98" i="12"/>
  <c r="V97" i="12" s="1"/>
  <c r="G100" i="12"/>
  <c r="G97" i="12" s="1"/>
  <c r="I100" i="12"/>
  <c r="K100" i="12"/>
  <c r="K97" i="12" s="1"/>
  <c r="O100" i="12"/>
  <c r="Q100" i="12"/>
  <c r="V100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I110" i="12"/>
  <c r="K110" i="12"/>
  <c r="O110" i="12"/>
  <c r="Q110" i="12"/>
  <c r="G111" i="12"/>
  <c r="M111" i="12" s="1"/>
  <c r="M110" i="12" s="1"/>
  <c r="I111" i="12"/>
  <c r="K111" i="12"/>
  <c r="O111" i="12"/>
  <c r="Q111" i="12"/>
  <c r="V111" i="12"/>
  <c r="V110" i="12" s="1"/>
  <c r="G115" i="12"/>
  <c r="G114" i="12" s="1"/>
  <c r="I115" i="12"/>
  <c r="K115" i="12"/>
  <c r="K114" i="12" s="1"/>
  <c r="O115" i="12"/>
  <c r="Q115" i="12"/>
  <c r="Q114" i="12" s="1"/>
  <c r="V115" i="12"/>
  <c r="G116" i="12"/>
  <c r="I116" i="12"/>
  <c r="I114" i="12" s="1"/>
  <c r="K116" i="12"/>
  <c r="M116" i="12"/>
  <c r="O116" i="12"/>
  <c r="Q116" i="12"/>
  <c r="V116" i="12"/>
  <c r="G117" i="12"/>
  <c r="I117" i="12"/>
  <c r="K117" i="12"/>
  <c r="M117" i="12"/>
  <c r="O117" i="12"/>
  <c r="O114" i="12" s="1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V114" i="12" s="1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G122" i="12" s="1"/>
  <c r="I123" i="12"/>
  <c r="K123" i="12"/>
  <c r="K122" i="12" s="1"/>
  <c r="O123" i="12"/>
  <c r="Q123" i="12"/>
  <c r="Q122" i="12" s="1"/>
  <c r="V123" i="12"/>
  <c r="G124" i="12"/>
  <c r="I124" i="12"/>
  <c r="I122" i="12" s="1"/>
  <c r="K124" i="12"/>
  <c r="M124" i="12"/>
  <c r="O124" i="12"/>
  <c r="Q124" i="12"/>
  <c r="V124" i="12"/>
  <c r="G125" i="12"/>
  <c r="I125" i="12"/>
  <c r="K125" i="12"/>
  <c r="M125" i="12"/>
  <c r="O125" i="12"/>
  <c r="O122" i="12" s="1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V122" i="12" s="1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AE131" i="12"/>
  <c r="F41" i="1" s="1"/>
  <c r="I20" i="1"/>
  <c r="I19" i="1"/>
  <c r="I18" i="1"/>
  <c r="AZ47" i="1"/>
  <c r="J28" i="1"/>
  <c r="J26" i="1"/>
  <c r="G38" i="1"/>
  <c r="F38" i="1"/>
  <c r="J23" i="1"/>
  <c r="J24" i="1"/>
  <c r="J25" i="1"/>
  <c r="J27" i="1"/>
  <c r="E24" i="1"/>
  <c r="E26" i="1"/>
  <c r="G131" i="12" l="1"/>
  <c r="AF131" i="12"/>
  <c r="F39" i="1"/>
  <c r="F40" i="1"/>
  <c r="I60" i="1"/>
  <c r="J58" i="1" s="1"/>
  <c r="M123" i="12"/>
  <c r="M122" i="12" s="1"/>
  <c r="M115" i="12"/>
  <c r="M114" i="12" s="1"/>
  <c r="G110" i="12"/>
  <c r="M100" i="12"/>
  <c r="M97" i="12" s="1"/>
  <c r="M22" i="12"/>
  <c r="M14" i="12" s="1"/>
  <c r="I21" i="1"/>
  <c r="G39" i="1" l="1"/>
  <c r="G41" i="1"/>
  <c r="H41" i="1" s="1"/>
  <c r="I41" i="1" s="1"/>
  <c r="G40" i="1"/>
  <c r="H40" i="1" s="1"/>
  <c r="I40" i="1" s="1"/>
  <c r="F42" i="1"/>
  <c r="J59" i="1"/>
  <c r="J54" i="1"/>
  <c r="J57" i="1"/>
  <c r="J53" i="1"/>
  <c r="J55" i="1"/>
  <c r="J56" i="1"/>
  <c r="G42" i="1" l="1"/>
  <c r="G25" i="1" s="1"/>
  <c r="A25" i="1" s="1"/>
  <c r="I39" i="1"/>
  <c r="I42" i="1" s="1"/>
  <c r="G23" i="1"/>
  <c r="A23" i="1" s="1"/>
  <c r="G24" i="1" s="1"/>
  <c r="H39" i="1"/>
  <c r="H42" i="1" s="1"/>
  <c r="J60" i="1"/>
  <c r="G26" i="1" l="1"/>
  <c r="A27" i="1" s="1"/>
  <c r="A26" i="1"/>
  <c r="A24" i="1"/>
  <c r="G28" i="1"/>
  <c r="J40" i="1"/>
  <c r="J39" i="1"/>
  <c r="J42" i="1" s="1"/>
  <c r="J41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937781FE-5F11-4B5C-A7E5-C9328752E38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80570F-DC71-4505-A6AD-B9E206F8DBD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<sst xmlns="http://schemas.openxmlformats.org/spreadsheetml/2006/main" count="775" uniqueCount="299">
  <si>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</si>
  <si>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</si>
  <si>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</si>
  <si>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</si>
  <si>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</si>
  <si>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</si>
  <si>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</si>
  <si>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</si>
  <si>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</si>
  <si>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</si>
  <si>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</si>
  <si>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</si>
  <si>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</si>
  <si>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</si>
  <si>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</si>
  <si>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</si>
  <si>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</si>
  <si>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</si>
  <si>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</si>
  <si>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</si>
  <si>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</si>
  <si>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</si>
  <si>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</si>
  <si>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</si>
  <si>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</si>
  <si>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</si>
  <si>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</si>
  <si>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</si>
  <si>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</si>
  <si>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</si>
  <si>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</si>
  <si>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</si>
  <si>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</si>
  <si>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</si>
  <si>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</si>
  <si>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</si>
  <si>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</si>
  <si>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</si>
  <si>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</si>
  <si>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</si>
  <si>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</si>
  <si>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</si>
  <si>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</si>
  <si>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</si>
  <si>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RTS 23-06-15</t>
  </si>
  <si>
    <t>01</t>
  </si>
  <si>
    <t xml:space="preserve">Kolej 4 přeložka rozvodů vody </t>
  </si>
  <si>
    <t>Objekt:</t>
  </si>
  <si>
    <t>Rozpočet:</t>
  </si>
  <si>
    <t>230408</t>
  </si>
  <si>
    <t xml:space="preserve">Tramvajová hala Medlánky </t>
  </si>
  <si>
    <t>Stavba</t>
  </si>
  <si>
    <t>Celkem za stavbu</t>
  </si>
  <si>
    <t>CZK</t>
  </si>
  <si>
    <t>#POPS</t>
  </si>
  <si>
    <t xml:space="preserve">Popis stavby: 230408 - Tramvajová hala Medlánky </t>
  </si>
  <si>
    <t>#POPO</t>
  </si>
  <si>
    <t xml:space="preserve">Popis objektu: 01 - Kolej 4 přeložka rozvodů vody </t>
  </si>
  <si>
    <t>#POPR</t>
  </si>
  <si>
    <t>Popis rozpočtu: 02 - RTS 23-06-15</t>
  </si>
  <si>
    <t>V rozpočtu je uvažováno s rozvodem hydrantové vody v materiálu PPR</t>
  </si>
  <si>
    <t>Rekapitulace dílů</t>
  </si>
  <si>
    <t>Typ dílu</t>
  </si>
  <si>
    <t>95</t>
  </si>
  <si>
    <t>Dokončovací konstrukce na pozemních stavbách</t>
  </si>
  <si>
    <t>722</t>
  </si>
  <si>
    <t>Vnitřní vodovod</t>
  </si>
  <si>
    <t>762</t>
  </si>
  <si>
    <t>Konstrukce tesařské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</si>
  <si>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</si>
  <si>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</si>
  <si>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</si>
  <si>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</si>
  <si>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</si>
  <si>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</si>
  <si>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</si>
  <si>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</si>
  <si>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</si>
  <si>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</si>
  <si>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</si>
  <si>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</si>
  <si>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</si>
  <si>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</si>
  <si>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</si>
  <si>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</si>
  <si>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</si>
  <si>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</si>
  <si>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</si>
  <si>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</si>
  <si>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</si>
  <si>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</si>
  <si>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</si>
  <si>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</si>
  <si>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</si>
  <si>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</si>
  <si>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</si>
  <si>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</si>
  <si>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</si>
  <si>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</si>
  <si>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</si>
  <si>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</si>
  <si>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</si>
  <si>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</si>
  <si>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</si>
  <si>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</si>
  <si>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</si>
  <si>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952902110R00</t>
  </si>
  <si>
    <t>Čištění zametáním v místnostech a chodbách</t>
  </si>
  <si>
    <t>m2</t>
  </si>
  <si>
    <t>RTS 23/ I</t>
  </si>
  <si>
    <t>Indiv</t>
  </si>
  <si>
    <t>Práce</t>
  </si>
  <si>
    <t>Běžná</t>
  </si>
  <si>
    <t>POL1_</t>
  </si>
  <si>
    <t>Odkaz na mn. položky pořadí 2 : 522,60000*3</t>
  </si>
  <si>
    <t>VV</t>
  </si>
  <si>
    <t>952901111R00</t>
  </si>
  <si>
    <t>Vyčištění budov o výšce podlaží do 4 m</t>
  </si>
  <si>
    <t>POL1_1</t>
  </si>
  <si>
    <t>126,7*3</t>
  </si>
  <si>
    <t>47,5*3</t>
  </si>
  <si>
    <t>722130801R00</t>
  </si>
  <si>
    <t>Demontáž potrubí ocelových závitových, DN 25 mm</t>
  </si>
  <si>
    <t>m</t>
  </si>
  <si>
    <t>cirkul rozvod 3/4" : 171,1</t>
  </si>
  <si>
    <t>studená 1" : 171,1</t>
  </si>
  <si>
    <t>teplá 1" : 56</t>
  </si>
  <si>
    <t>přípojky cirkul 1/2" : 4*14</t>
  </si>
  <si>
    <t>studená přípojka 3/4" : 4*14</t>
  </si>
  <si>
    <t>teplá přípojka  3/4" : 4*14</t>
  </si>
  <si>
    <t>722130804R00</t>
  </si>
  <si>
    <t>Demontáž potrubí ocelových závitových, DN 65 mm</t>
  </si>
  <si>
    <t>hydranty páteř 3" : 126,7</t>
  </si>
  <si>
    <t>hydranty přípojky 2" : 3*10</t>
  </si>
  <si>
    <t>722170921R00</t>
  </si>
  <si>
    <t>Oprava potrubí z PE, spojka přímá,vně.závit 20x1/2</t>
  </si>
  <si>
    <t>kus</t>
  </si>
  <si>
    <t>přípojky cirkul 1/2" : 4</t>
  </si>
  <si>
    <t>722170922R00</t>
  </si>
  <si>
    <t>Oprava potrubí z PE, spojka přímá,vně.závit 25x3/4</t>
  </si>
  <si>
    <t>14</t>
  </si>
  <si>
    <t>722170925R00</t>
  </si>
  <si>
    <t>Oprava potrubí z PE, spojka přímá,vně.závit 40x1</t>
  </si>
  <si>
    <t>6</t>
  </si>
  <si>
    <t>722170927R00</t>
  </si>
  <si>
    <t>Oprava potrubí z PE, spojka přímá,vně.závit 50x6/4</t>
  </si>
  <si>
    <t>5</t>
  </si>
  <si>
    <t>722170928R00</t>
  </si>
  <si>
    <t>Oprava potrubí z PE, spojka přímá,vně.závit 63x2</t>
  </si>
  <si>
    <t>4</t>
  </si>
  <si>
    <t>722172313R00</t>
  </si>
  <si>
    <t>Potrubí z PPR, D 32x4,4 mm, PN 16, studená přípojky</t>
  </si>
  <si>
    <t>4*14</t>
  </si>
  <si>
    <t>722172331R00</t>
  </si>
  <si>
    <t xml:space="preserve">Potrubí z PPR, D 20x3,4 mm, PN 20, cirkul přípojky </t>
  </si>
  <si>
    <t>722172333R00</t>
  </si>
  <si>
    <t xml:space="preserve">Potrubí z PPR D 32 x 5,4 mm, PN 20 teplá přípojky + cirkula </t>
  </si>
  <si>
    <t>722172334R00</t>
  </si>
  <si>
    <t xml:space="preserve">Potrubí z PPR, D 40x6,7 mm, PN 20, vč. zed. výpom. teplá + studená </t>
  </si>
  <si>
    <t>teplá 1" : 171,1</t>
  </si>
  <si>
    <t>722172335R00</t>
  </si>
  <si>
    <t xml:space="preserve">Potrubí z PPR, D 50x8,3 mm, PN 20, hydrant přípojky </t>
  </si>
  <si>
    <t>722172336R00</t>
  </si>
  <si>
    <t xml:space="preserve">Potrubí z PPR, D 63 x 10,5 mm, PN 20 hydrantová rozvod </t>
  </si>
  <si>
    <t>722181214RU1</t>
  </si>
  <si>
    <t>Izolace návleková MIRELON PRO tl. stěny 20 mm vnitřní průměr 32 mm</t>
  </si>
  <si>
    <t>Odkaz na mn. položky pořadí 10 : 56,00000</t>
  </si>
  <si>
    <t>722181214RY3</t>
  </si>
  <si>
    <t>Izolace návleková MIRELON PRO tl. stěny 20 mm vnitřní průměr 63 mm</t>
  </si>
  <si>
    <t>Odkaz na mn. položky pořadí 15 : 126,70000</t>
  </si>
  <si>
    <t>722181215RT8</t>
  </si>
  <si>
    <t>Izolace návleková  MIRELON PRO tl. stěny 25 mm vnitřní průměr 25 mm</t>
  </si>
  <si>
    <t>Odkaz na mn. položky pořadí 12 : 227,10000</t>
  </si>
  <si>
    <t>722181215RW2</t>
  </si>
  <si>
    <t>Izolace návleková  MIRELON PRO tl. stěny 25 mm vnitřní průměr 45 mm</t>
  </si>
  <si>
    <t>Odkaz na mn. položky pořadí 13 : 342,20000</t>
  </si>
  <si>
    <t>722181215RW6</t>
  </si>
  <si>
    <t>Izolace návleková  MIRELON PRO tl. stěny 25 mm vnitřní průměr 50 mm</t>
  </si>
  <si>
    <t>Odkaz na mn. položky pořadí 14 : 30,00000</t>
  </si>
  <si>
    <t>722181215RZ6</t>
  </si>
  <si>
    <t>Izolace návleková  MIRELON PRO tl. stěny 25 mm vnitřní průměr 20 mm</t>
  </si>
  <si>
    <t>RTS 22/ I</t>
  </si>
  <si>
    <t>Odkaz na mn. položky pořadí 11 : 56,00000</t>
  </si>
  <si>
    <t>722181812R00</t>
  </si>
  <si>
    <t>Demontáž plstěných pásů z trub D 50</t>
  </si>
  <si>
    <t>Odkaz na mn. položky pořadí 3 : 566,20000</t>
  </si>
  <si>
    <t>722181817R00</t>
  </si>
  <si>
    <t>Demontáž plstěných pásů z trub D 150</t>
  </si>
  <si>
    <t>Odkaz na mn. položky pořadí 4 : 156,70000</t>
  </si>
  <si>
    <t>722202512R00</t>
  </si>
  <si>
    <t>Ventil přímý PP-R INSTAPLAST D 20x1/2"</t>
  </si>
  <si>
    <t>722202513R00</t>
  </si>
  <si>
    <t>Ventil přímý PP-R INSTAPLAST D 25x3/4"</t>
  </si>
  <si>
    <t>722202515R00</t>
  </si>
  <si>
    <t>Ventil přímý PP-R INSTAPLAST D 40x5/4"</t>
  </si>
  <si>
    <t>722202516R00</t>
  </si>
  <si>
    <t>Ventil přímý PP-R INSTAPLAST D 50x6/4"</t>
  </si>
  <si>
    <t>722202517R00</t>
  </si>
  <si>
    <t>Ventil přímý PP-R INSTAPLAST D 63x2"</t>
  </si>
  <si>
    <t>722220874R00</t>
  </si>
  <si>
    <t>Demontáž armatur se závitem a šroubením G 5/4</t>
  </si>
  <si>
    <t>Odkaz na mn. položky pořadí 24 : 6,00000</t>
  </si>
  <si>
    <t>Odkaz na mn. položky pořadí 25 : 10,00000</t>
  </si>
  <si>
    <t>Odkaz na mn. položky pořadí 26 : 8,00000</t>
  </si>
  <si>
    <t>722220875R00</t>
  </si>
  <si>
    <t>Demontáž armatur se závitem a šroubením G 2</t>
  </si>
  <si>
    <t>Odkaz na mn. položky pořadí 27 : 5,00000</t>
  </si>
  <si>
    <t>Odkaz na mn. položky pořadí 28 : 2,00000</t>
  </si>
  <si>
    <t>722235863R00</t>
  </si>
  <si>
    <t>Kompenzátor vod.pryžový, IVAR.BRA.T8.500 DN 32</t>
  </si>
  <si>
    <t>722235866R00</t>
  </si>
  <si>
    <t>Kompenzátor vod.pryžový, IVAR.BRA.T8.500 DN 65</t>
  </si>
  <si>
    <t>722280106R00</t>
  </si>
  <si>
    <t>Tlaková zkouška vodovodního potrubí DN 32</t>
  </si>
  <si>
    <t>POL1_7</t>
  </si>
  <si>
    <t>722280109R00</t>
  </si>
  <si>
    <t>Tlaková zkouška vodovodního potrubí DN 65</t>
  </si>
  <si>
    <t>Hodnota z bývalého odkazu. : 22</t>
  </si>
  <si>
    <t>722290234R00</t>
  </si>
  <si>
    <t>Proplach a dezinfekce vodovod.potrubí DN 80</t>
  </si>
  <si>
    <t>Odkaz na mn. položky pořadí 33 : 681,30000</t>
  </si>
  <si>
    <t>Odkaz na mn. položky pořadí 34 : 52,00000</t>
  </si>
  <si>
    <t>M21000002</t>
  </si>
  <si>
    <t>Pomocné práce pro Elektromontáže</t>
  </si>
  <si>
    <t>hod</t>
  </si>
  <si>
    <t>Vlastní</t>
  </si>
  <si>
    <t>998722202R00</t>
  </si>
  <si>
    <t>Přesun hmot pro vnitřní vodovod, výšky do 12 m</t>
  </si>
  <si>
    <t>Přesun hmot</t>
  </si>
  <si>
    <t>POL7_</t>
  </si>
  <si>
    <t>998722294R00</t>
  </si>
  <si>
    <t>Příplatek zvětš. přesun, vnitřní vodovod do 1 km</t>
  </si>
  <si>
    <t>998722299R00</t>
  </si>
  <si>
    <t>Příplatek zvětš. přesun, vnitřní vodovod další 1km</t>
  </si>
  <si>
    <t>451971112R00</t>
  </si>
  <si>
    <t>Položení vrstvy z geotextilie, ochrana povrchů</t>
  </si>
  <si>
    <t>Odkaz na mn. položky pořadí 2 : 522,60000*0,5</t>
  </si>
  <si>
    <t>767885003R00</t>
  </si>
  <si>
    <t>Žlab podpůrný pro potrubí D 32</t>
  </si>
  <si>
    <t>767885004R00</t>
  </si>
  <si>
    <t>Žlab podpůrný pro potrubí D 40</t>
  </si>
  <si>
    <t>767885005R00</t>
  </si>
  <si>
    <t>Žlab podpůrný pro potrubí D 50</t>
  </si>
  <si>
    <t>767885006R00</t>
  </si>
  <si>
    <t>Žlab podpůrný pro potrubí D 63</t>
  </si>
  <si>
    <t>767995102R00</t>
  </si>
  <si>
    <t>Výroba a montáž kov. atypických konstr. do 10 kg</t>
  </si>
  <si>
    <t>kg</t>
  </si>
  <si>
    <t>konzoly : 171,1*2,5</t>
  </si>
  <si>
    <t>126,7*2,5</t>
  </si>
  <si>
    <t>998767202R00</t>
  </si>
  <si>
    <t>Přesun hmot pro zámečnické konstr., výšky do 12 m</t>
  </si>
  <si>
    <t>783225400R00</t>
  </si>
  <si>
    <t>Nátěr syntetický kov. konstr. 2x + 1x email + tmel</t>
  </si>
  <si>
    <t>poškozená místa po kotvách : 171,045*0,2</t>
  </si>
  <si>
    <t>126,7*0,3</t>
  </si>
  <si>
    <t>979990163R00</t>
  </si>
  <si>
    <t>Poplatek za uložení suti - plast + sklo, skupina odpadu 170904</t>
  </si>
  <si>
    <t>t</t>
  </si>
  <si>
    <t>Přesun suti</t>
  </si>
  <si>
    <t>POL8_</t>
  </si>
  <si>
    <t>979011211R00</t>
  </si>
  <si>
    <t>Svislá doprava suti a vybour. hmot za 2.NP nošením</t>
  </si>
  <si>
    <t>POL8_0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</si>
  <si>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</si>
  <si>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</si>
  <si>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</si>
  <si>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</si>
  <si>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</si>
  <si>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</si>
  <si>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</si>
  <si>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</si>
  <si>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</si>
  <si>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vybouraných hmot na dopravní prostředky</t>
  </si>
  <si>
    <t>90201</t>
  </si>
  <si>
    <t>Dokumentace skutečného provedení stavby</t>
  </si>
  <si>
    <t>soubor</t>
  </si>
  <si>
    <t>VRN0</t>
  </si>
  <si>
    <t>HZS prostoje provoz investora</t>
  </si>
  <si>
    <t xml:space="preserve">hod   </t>
  </si>
  <si>
    <t>Specifikace</t>
  </si>
  <si>
    <t>POL3_9</t>
  </si>
  <si>
    <t>Ztížené výrobní podmínky</t>
  </si>
  <si>
    <t>Soubor</t>
  </si>
  <si>
    <t>VRN</t>
  </si>
  <si>
    <t>POL99_8</t>
  </si>
  <si>
    <t>VRN1</t>
  </si>
  <si>
    <t>Oborová přirážka</t>
  </si>
  <si>
    <t>VRN3</t>
  </si>
  <si>
    <t>Mimostaveništní doprava</t>
  </si>
  <si>
    <t>VRN5</t>
  </si>
  <si>
    <t>Provoz investora</t>
  </si>
  <si>
    <t>VRN6</t>
  </si>
  <si>
    <t>Kompletační činnost (IČD)</t>
  </si>
  <si>
    <t>SUM</t>
  </si>
  <si>
    <t>Poznámky uchazeče k zadání</t>
  </si>
  <si>
    <t>POPUZIV</t>
  </si>
  <si>
    <t>END</t>
  </si>
  <si>
    <t>Oprava rozvodů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</si>
</sst>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O28" sqref="AO28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24</v>
      </c>
      <c r="C2" s="78"/>
      <c r="D2" s="79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">
      <c r="A4" s="76">
        <v>4071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SUMIF(F53:F59,A16,I53:I59)+SUMIF(F53:F59,"PSU",I53:I59)</f>
        <v>0</v>
      </c>
      <c r="J16" s="209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SUMIF(F53:F59,A17,I53:I59)</f>
        <v>0</v>
      </c>
      <c r="J17" s="209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SUMIF(F53:F59,A18,I53:I59)</f>
        <v>0</v>
      </c>
      <c r="J18" s="209"/>
    </row>
    <row r="19" spans="1:10" ht="23.25" customHeight="1" x14ac:dyDescent="0.2">
      <c r="A19" s="140" t="s">
        <v>76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SUMIF(F53:F59,A19,I53:I59)</f>
        <v>0</v>
      </c>
      <c r="J19" s="209"/>
    </row>
    <row r="20" spans="1:10" ht="23.25" customHeight="1" x14ac:dyDescent="0.2">
      <c r="A20" s="140" t="s">
        <v>77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SUMIF(F53:F59,A20,I53:I59)</f>
        <v>0</v>
      </c>
      <c r="J20" s="209"/>
    </row>
    <row r="21" spans="1:10" ht="23.25" customHeight="1" x14ac:dyDescent="0.2">
      <c r="A21" s="2"/>
      <c r="B21" s="48" t="s">
        <v>31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52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51</v>
      </c>
      <c r="C39" s="196"/>
      <c r="D39" s="196"/>
      <c r="E39" s="196"/>
      <c r="F39" s="99">
        <f>'01 02 Pol'!AE131</f>
        <v>0</v>
      </c>
      <c r="G39" s="100">
        <f>'01 02 Pol'!AF131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88">
        <v>2</v>
      </c>
      <c r="B40" s="103" t="s">
        <v>45</v>
      </c>
      <c r="C40" s="197" t="s">
        <v>46</v>
      </c>
      <c r="D40" s="197"/>
      <c r="E40" s="197"/>
      <c r="F40" s="104">
        <f>'01 02 Pol'!AE131</f>
        <v>0</v>
      </c>
      <c r="G40" s="105">
        <f>'01 02 Pol'!AF131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52" ht="25.5" hidden="1" customHeight="1" x14ac:dyDescent="0.2">
      <c r="A41" s="88">
        <v>3</v>
      </c>
      <c r="B41" s="107" t="s">
        <v>43</v>
      </c>
      <c r="C41" s="196" t="s">
        <v>44</v>
      </c>
      <c r="D41" s="196"/>
      <c r="E41" s="196"/>
      <c r="F41" s="108">
        <f>'01 02 Pol'!AE131</f>
        <v>0</v>
      </c>
      <c r="G41" s="101">
        <f>'01 02 Pol'!AF131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52" ht="25.5" hidden="1" customHeight="1" x14ac:dyDescent="0.2">
      <c r="A42" s="88"/>
      <c r="B42" s="198" t="s">
        <v>52</v>
      </c>
      <c r="C42" s="199"/>
      <c r="D42" s="199"/>
      <c r="E42" s="200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52" x14ac:dyDescent="0.2">
      <c r="A44" t="s">
        <v>54</v>
      </c>
      <c r="B44" t="s">
        <v>55</v>
      </c>
    </row>
    <row r="45" spans="1:52" x14ac:dyDescent="0.2">
      <c r="A45" t="s">
        <v>56</v>
      </c>
      <c r="B45" t="s">
        <v>57</v>
      </c>
    </row>
    <row r="46" spans="1:52" x14ac:dyDescent="0.2">
      <c r="A46" t="s">
        <v>58</v>
      </c>
      <c r="B46" t="s">
        <v>59</v>
      </c>
    </row>
    <row r="47" spans="1:52" x14ac:dyDescent="0.2">
      <c r="B47" s="201" t="s">
        <v>60</v>
      </c>
      <c r="C47" s="201"/>
      <c r="D47" s="201"/>
      <c r="E47" s="201"/>
      <c r="F47" s="201"/>
      <c r="G47" s="201"/>
      <c r="H47" s="201"/>
      <c r="I47" s="201"/>
      <c r="J47" s="201"/>
      <c r="AZ47" s="120" t="str">
        <f>B47</f>
        <v>V rozpočtu je uvažováno s rozvodem hydrantové vody v materiálu PPR</v>
      </c>
    </row>
    <row r="50" spans="1:10" ht="15.75" x14ac:dyDescent="0.25">
      <c r="B50" s="121" t="s">
        <v>61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62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63</v>
      </c>
      <c r="C53" s="194" t="s">
        <v>64</v>
      </c>
      <c r="D53" s="195"/>
      <c r="E53" s="195"/>
      <c r="F53" s="136" t="s">
        <v>26</v>
      </c>
      <c r="G53" s="137"/>
      <c r="H53" s="137"/>
      <c r="I53" s="137">
        <f>'01 02 Pol'!G8</f>
        <v>0</v>
      </c>
      <c r="J53" s="133" t="str">
        <f>IF(I60=0,"",I53/I60*100)</f>
        <v/>
      </c>
    </row>
    <row r="54" spans="1:10" ht="36.75" customHeight="1" x14ac:dyDescent="0.2">
      <c r="A54" s="124"/>
      <c r="B54" s="129" t="s">
        <v>65</v>
      </c>
      <c r="C54" s="194" t="s">
        <v>66</v>
      </c>
      <c r="D54" s="195"/>
      <c r="E54" s="195"/>
      <c r="F54" s="136" t="s">
        <v>27</v>
      </c>
      <c r="G54" s="137"/>
      <c r="H54" s="137"/>
      <c r="I54" s="137">
        <f>'01 02 Pol'!G14</f>
        <v>0</v>
      </c>
      <c r="J54" s="133" t="str">
        <f>IF(I60=0,"",I54/I60*100)</f>
        <v/>
      </c>
    </row>
    <row r="55" spans="1:10" ht="36.75" customHeight="1" x14ac:dyDescent="0.2">
      <c r="A55" s="124"/>
      <c r="B55" s="129" t="s">
        <v>67</v>
      </c>
      <c r="C55" s="194" t="s">
        <v>68</v>
      </c>
      <c r="D55" s="195"/>
      <c r="E55" s="195"/>
      <c r="F55" s="136" t="s">
        <v>27</v>
      </c>
      <c r="G55" s="137"/>
      <c r="H55" s="137"/>
      <c r="I55" s="137">
        <f>'01 02 Pol'!G94</f>
        <v>0</v>
      </c>
      <c r="J55" s="133" t="str">
        <f>IF(I60=0,"",I55/I60*100)</f>
        <v/>
      </c>
    </row>
    <row r="56" spans="1:10" ht="36.75" customHeight="1" x14ac:dyDescent="0.2">
      <c r="A56" s="124"/>
      <c r="B56" s="129" t="s">
        <v>69</v>
      </c>
      <c r="C56" s="194" t="s">
        <v>70</v>
      </c>
      <c r="D56" s="195"/>
      <c r="E56" s="195"/>
      <c r="F56" s="136" t="s">
        <v>27</v>
      </c>
      <c r="G56" s="137"/>
      <c r="H56" s="137"/>
      <c r="I56" s="137">
        <f>'01 02 Pol'!G97</f>
        <v>0</v>
      </c>
      <c r="J56" s="133" t="str">
        <f>IF(I60=0,"",I56/I60*100)</f>
        <v/>
      </c>
    </row>
    <row r="57" spans="1:10" ht="36.75" customHeight="1" x14ac:dyDescent="0.2">
      <c r="A57" s="124"/>
      <c r="B57" s="129" t="s">
        <v>71</v>
      </c>
      <c r="C57" s="194" t="s">
        <v>72</v>
      </c>
      <c r="D57" s="195"/>
      <c r="E57" s="195"/>
      <c r="F57" s="136" t="s">
        <v>27</v>
      </c>
      <c r="G57" s="137"/>
      <c r="H57" s="137"/>
      <c r="I57" s="137">
        <f>'01 02 Pol'!G110</f>
        <v>0</v>
      </c>
      <c r="J57" s="133" t="str">
        <f>IF(I60=0,"",I57/I60*100)</f>
        <v/>
      </c>
    </row>
    <row r="58" spans="1:10" ht="36.75" customHeight="1" x14ac:dyDescent="0.2">
      <c r="A58" s="124"/>
      <c r="B58" s="129" t="s">
        <v>73</v>
      </c>
      <c r="C58" s="194" t="s">
        <v>74</v>
      </c>
      <c r="D58" s="195"/>
      <c r="E58" s="195"/>
      <c r="F58" s="136" t="s">
        <v>75</v>
      </c>
      <c r="G58" s="137"/>
      <c r="H58" s="137"/>
      <c r="I58" s="137">
        <f>'01 02 Pol'!G114</f>
        <v>0</v>
      </c>
      <c r="J58" s="133" t="str">
        <f>IF(I60=0,"",I58/I60*100)</f>
        <v/>
      </c>
    </row>
    <row r="59" spans="1:10" ht="36.75" customHeight="1" x14ac:dyDescent="0.2">
      <c r="A59" s="124"/>
      <c r="B59" s="129" t="s">
        <v>76</v>
      </c>
      <c r="C59" s="194" t="s">
        <v>29</v>
      </c>
      <c r="D59" s="195"/>
      <c r="E59" s="195"/>
      <c r="F59" s="136" t="s">
        <v>76</v>
      </c>
      <c r="G59" s="137"/>
      <c r="H59" s="137"/>
      <c r="I59" s="137">
        <f>'01 02 Pol'!G122</f>
        <v>0</v>
      </c>
      <c r="J59" s="133" t="str">
        <f>IF(I60=0,"",I59/I60*100)</f>
        <v/>
      </c>
    </row>
    <row r="60" spans="1:10" ht="25.5" customHeight="1" x14ac:dyDescent="0.2">
      <c r="A60" s="125"/>
      <c r="B60" s="130" t="s">
        <v>1</v>
      </c>
      <c r="C60" s="131"/>
      <c r="D60" s="132"/>
      <c r="E60" s="132"/>
      <c r="F60" s="138"/>
      <c r="G60" s="139"/>
      <c r="H60" s="139"/>
      <c r="I60" s="139">
        <f>SUM(I53:I59)</f>
        <v>0</v>
      </c>
      <c r="J60" s="134">
        <f>SUM(J53:J59)</f>
        <v>0</v>
      </c>
    </row>
    <row r="61" spans="1:10" x14ac:dyDescent="0.2">
      <c r="F61" s="87"/>
      <c r="G61" s="87"/>
      <c r="H61" s="87"/>
      <c r="I61" s="87"/>
      <c r="J61" s="135"/>
    </row>
    <row r="62" spans="1:10" x14ac:dyDescent="0.2">
      <c r="F62" s="87"/>
      <c r="G62" s="87"/>
      <c r="H62" s="87"/>
      <c r="I62" s="87"/>
      <c r="J62" s="135"/>
    </row>
    <row r="63" spans="1:10" x14ac:dyDescent="0.2">
      <c r="F63" s="87"/>
      <c r="G63" s="87"/>
      <c r="H63" s="87"/>
      <c r="I63" s="87"/>
      <c r="J63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7:J47"/>
    <mergeCell ref="C58:E58"/>
    <mergeCell ref="C59:E59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1FB0-1E9B-4C8B-B2FC-27845B560734}">
  <sheetPr>
    <outlinePr summaryBelow="0"/>
  </sheetPr>
  <dimension ref="A1:BH5000"/>
  <sheetViews>
    <sheetView tabSelected="1" workbookViewId="0">
      <pane ySplit="7" topLeftCell="A14" activePane="bottomLeft" state="frozen"/>
      <selection pane="bottomLeft" activeCell="C39" sqref="C39"/>
    </sheetView>
  </sheetViews>
  <sheetFormatPr defaultRowHeight="12.75" outlineLevelRow="3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78</v>
      </c>
    </row>
    <row r="2" spans="1:60" ht="25.15" customHeight="1" x14ac:dyDescent="0.2">
      <c r="A2" s="50" t="s">
        <v>8</v>
      </c>
      <c r="B2" s="49" t="s">
        <v>49</v>
      </c>
      <c r="C2" s="264" t="s">
        <v>50</v>
      </c>
      <c r="D2" s="265"/>
      <c r="E2" s="265"/>
      <c r="F2" s="265"/>
      <c r="G2" s="266"/>
      <c r="AG2" t="s">
        <v>79</v>
      </c>
    </row>
    <row r="3" spans="1:60" ht="25.15" customHeight="1" x14ac:dyDescent="0.2">
      <c r="A3" s="50" t="s">
        <v>9</v>
      </c>
      <c r="B3" s="49" t="s">
        <v>45</v>
      </c>
      <c r="C3" s="264" t="s">
        <v>298</v>
      </c>
      <c r="D3" s="265"/>
      <c r="E3" s="265"/>
      <c r="F3" s="265"/>
      <c r="G3" s="266"/>
      <c r="AC3" s="122" t="s">
        <v>79</v>
      </c>
      <c r="AG3" t="s">
        <v>80</v>
      </c>
    </row>
    <row r="4" spans="1:60" ht="25.15" customHeight="1" x14ac:dyDescent="0.2">
      <c r="A4" s="141" t="s">
        <v>10</v>
      </c>
      <c r="B4" s="142" t="s">
        <v>43</v>
      </c>
      <c r="C4" s="267" t="s">
        <v>44</v>
      </c>
      <c r="D4" s="268"/>
      <c r="E4" s="268"/>
      <c r="F4" s="268"/>
      <c r="G4" s="269"/>
      <c r="AG4" t="s">
        <v>81</v>
      </c>
    </row>
    <row r="5" spans="1:60" x14ac:dyDescent="0.2">
      <c r="D5" s="10"/>
    </row>
    <row r="6" spans="1:60" ht="38.25" x14ac:dyDescent="0.2">
      <c r="A6" s="144" t="s">
        <v>82</v>
      </c>
      <c r="B6" s="146" t="s">
        <v>83</v>
      </c>
      <c r="C6" s="146" t="s">
        <v>84</v>
      </c>
      <c r="D6" s="145" t="s">
        <v>85</v>
      </c>
      <c r="E6" s="144" t="s">
        <v>86</v>
      </c>
      <c r="F6" s="143" t="s">
        <v>87</v>
      </c>
      <c r="G6" s="144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  <c r="W6" s="147" t="s">
        <v>101</v>
      </c>
      <c r="X6" s="147" t="s">
        <v>102</v>
      </c>
      <c r="Y6" s="147" t="s">
        <v>103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ht="25.5" x14ac:dyDescent="0.2">
      <c r="A8" s="165" t="s">
        <v>104</v>
      </c>
      <c r="B8" s="166" t="s">
        <v>63</v>
      </c>
      <c r="C8" s="185" t="s">
        <v>64</v>
      </c>
      <c r="D8" s="167"/>
      <c r="E8" s="168"/>
      <c r="F8" s="169"/>
      <c r="G8" s="170">
        <f>SUMIF(AG9:AG13,"&lt;&gt;NOR",G9:G13)</f>
        <v>0</v>
      </c>
      <c r="H8" s="164"/>
      <c r="I8" s="164">
        <f>SUM(I9:I13)</f>
        <v>0</v>
      </c>
      <c r="J8" s="164"/>
      <c r="K8" s="164">
        <f>SUM(K9:K13)</f>
        <v>0</v>
      </c>
      <c r="L8" s="164"/>
      <c r="M8" s="164">
        <f>SUM(M9:M13)</f>
        <v>0</v>
      </c>
      <c r="N8" s="163"/>
      <c r="O8" s="163">
        <f>SUM(O9:O13)</f>
        <v>0.02</v>
      </c>
      <c r="P8" s="163"/>
      <c r="Q8" s="163">
        <f>SUM(Q9:Q13)</f>
        <v>0</v>
      </c>
      <c r="R8" s="164"/>
      <c r="S8" s="164"/>
      <c r="T8" s="164"/>
      <c r="U8" s="164"/>
      <c r="V8" s="164">
        <f>SUM(V9:V13)</f>
        <v>184.48000000000002</v>
      </c>
      <c r="W8" s="164"/>
      <c r="X8" s="164"/>
      <c r="Y8" s="164"/>
      <c r="AG8" t="s">
        <v>105</v>
      </c>
    </row>
    <row r="9" spans="1:60" outlineLevel="1" x14ac:dyDescent="0.2">
      <c r="A9" s="172">
        <v>1</v>
      </c>
      <c r="B9" s="173" t="s">
        <v>106</v>
      </c>
      <c r="C9" s="186" t="s">
        <v>107</v>
      </c>
      <c r="D9" s="174" t="s">
        <v>108</v>
      </c>
      <c r="E9" s="175">
        <v>1567.8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9"/>
      <c r="S9" s="159" t="s">
        <v>109</v>
      </c>
      <c r="T9" s="159" t="s">
        <v>110</v>
      </c>
      <c r="U9" s="159">
        <v>1.4999999999999999E-2</v>
      </c>
      <c r="V9" s="159">
        <f>ROUND(E9*U9,2)</f>
        <v>23.52</v>
      </c>
      <c r="W9" s="159"/>
      <c r="X9" s="159" t="s">
        <v>111</v>
      </c>
      <c r="Y9" s="159" t="s">
        <v>112</v>
      </c>
      <c r="Z9" s="148"/>
      <c r="AA9" s="148"/>
      <c r="AB9" s="148"/>
      <c r="AC9" s="148"/>
      <c r="AD9" s="148"/>
      <c r="AE9" s="148"/>
      <c r="AF9" s="148"/>
      <c r="AG9" s="148" t="s">
        <v>113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187" t="s">
        <v>114</v>
      </c>
      <c r="D10" s="161"/>
      <c r="E10" s="162">
        <v>1567.8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>
        <v>5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2">
        <v>2</v>
      </c>
      <c r="B11" s="173" t="s">
        <v>116</v>
      </c>
      <c r="C11" s="186" t="s">
        <v>117</v>
      </c>
      <c r="D11" s="174" t="s">
        <v>108</v>
      </c>
      <c r="E11" s="175">
        <v>522.6</v>
      </c>
      <c r="F11" s="176"/>
      <c r="G11" s="177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4.0000000000000003E-5</v>
      </c>
      <c r="O11" s="158">
        <f>ROUND(E11*N11,2)</f>
        <v>0.02</v>
      </c>
      <c r="P11" s="158">
        <v>0</v>
      </c>
      <c r="Q11" s="158">
        <f>ROUND(E11*P11,2)</f>
        <v>0</v>
      </c>
      <c r="R11" s="159"/>
      <c r="S11" s="159" t="s">
        <v>109</v>
      </c>
      <c r="T11" s="159" t="s">
        <v>110</v>
      </c>
      <c r="U11" s="159">
        <v>0.308</v>
      </c>
      <c r="V11" s="159">
        <f>ROUND(E11*U11,2)</f>
        <v>160.96</v>
      </c>
      <c r="W11" s="159"/>
      <c r="X11" s="159" t="s">
        <v>111</v>
      </c>
      <c r="Y11" s="159" t="s">
        <v>112</v>
      </c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187" t="s">
        <v>119</v>
      </c>
      <c r="D12" s="161"/>
      <c r="E12" s="162">
        <v>380.1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115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3" x14ac:dyDescent="0.2">
      <c r="A13" s="155"/>
      <c r="B13" s="156"/>
      <c r="C13" s="187" t="s">
        <v>120</v>
      </c>
      <c r="D13" s="161"/>
      <c r="E13" s="162">
        <v>142.5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5" t="s">
        <v>104</v>
      </c>
      <c r="B14" s="166" t="s">
        <v>65</v>
      </c>
      <c r="C14" s="185" t="s">
        <v>66</v>
      </c>
      <c r="D14" s="167"/>
      <c r="E14" s="168"/>
      <c r="F14" s="169"/>
      <c r="G14" s="170">
        <f>SUMIF(AG15:AG93,"&lt;&gt;NOR",G15:G93)</f>
        <v>0</v>
      </c>
      <c r="H14" s="164"/>
      <c r="I14" s="164">
        <f>SUM(I15:I93)</f>
        <v>0</v>
      </c>
      <c r="J14" s="164"/>
      <c r="K14" s="164">
        <f>SUM(K15:K93)</f>
        <v>0</v>
      </c>
      <c r="L14" s="164"/>
      <c r="M14" s="164">
        <f>SUM(M15:M93)</f>
        <v>0</v>
      </c>
      <c r="N14" s="163"/>
      <c r="O14" s="163">
        <f>SUM(O15:O93)</f>
        <v>4.9199999999999982</v>
      </c>
      <c r="P14" s="163"/>
      <c r="Q14" s="163">
        <f>SUM(Q15:Q93)</f>
        <v>3.1299999999999994</v>
      </c>
      <c r="R14" s="164"/>
      <c r="S14" s="164"/>
      <c r="T14" s="164"/>
      <c r="U14" s="164"/>
      <c r="V14" s="164">
        <f>SUM(V15:V93)</f>
        <v>1081.5000000000002</v>
      </c>
      <c r="W14" s="164"/>
      <c r="X14" s="164"/>
      <c r="Y14" s="164"/>
      <c r="AG14" t="s">
        <v>105</v>
      </c>
    </row>
    <row r="15" spans="1:60" outlineLevel="1" x14ac:dyDescent="0.2">
      <c r="A15" s="172">
        <v>3</v>
      </c>
      <c r="B15" s="173" t="s">
        <v>121</v>
      </c>
      <c r="C15" s="186" t="s">
        <v>122</v>
      </c>
      <c r="D15" s="174" t="s">
        <v>123</v>
      </c>
      <c r="E15" s="175">
        <v>566.20000000000005</v>
      </c>
      <c r="F15" s="176"/>
      <c r="G15" s="177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8">
        <v>0</v>
      </c>
      <c r="O15" s="158">
        <f>ROUND(E15*N15,2)</f>
        <v>0</v>
      </c>
      <c r="P15" s="158">
        <v>2.1299999999999999E-3</v>
      </c>
      <c r="Q15" s="158">
        <f>ROUND(E15*P15,2)</f>
        <v>1.21</v>
      </c>
      <c r="R15" s="159"/>
      <c r="S15" s="159" t="s">
        <v>109</v>
      </c>
      <c r="T15" s="159" t="s">
        <v>110</v>
      </c>
      <c r="U15" s="159">
        <v>0.17299999999999999</v>
      </c>
      <c r="V15" s="159">
        <f>ROUND(E15*U15,2)</f>
        <v>97.95</v>
      </c>
      <c r="W15" s="159"/>
      <c r="X15" s="159" t="s">
        <v>111</v>
      </c>
      <c r="Y15" s="159" t="s">
        <v>112</v>
      </c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187" t="s">
        <v>124</v>
      </c>
      <c r="D16" s="161"/>
      <c r="E16" s="162">
        <v>171.1</v>
      </c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8"/>
      <c r="AA16" s="148"/>
      <c r="AB16" s="148"/>
      <c r="AC16" s="148"/>
      <c r="AD16" s="148"/>
      <c r="AE16" s="148"/>
      <c r="AF16" s="148"/>
      <c r="AG16" s="148" t="s">
        <v>115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3" x14ac:dyDescent="0.2">
      <c r="A17" s="155"/>
      <c r="B17" s="156"/>
      <c r="C17" s="187" t="s">
        <v>125</v>
      </c>
      <c r="D17" s="161"/>
      <c r="E17" s="162">
        <v>171.1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115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">
      <c r="A18" s="155"/>
      <c r="B18" s="156"/>
      <c r="C18" s="187" t="s">
        <v>126</v>
      </c>
      <c r="D18" s="161"/>
      <c r="E18" s="162">
        <v>56</v>
      </c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8"/>
      <c r="AA18" s="148"/>
      <c r="AB18" s="148"/>
      <c r="AC18" s="148"/>
      <c r="AD18" s="148"/>
      <c r="AE18" s="148"/>
      <c r="AF18" s="148"/>
      <c r="AG18" s="148" t="s">
        <v>115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2">
      <c r="A19" s="155"/>
      <c r="B19" s="156"/>
      <c r="C19" s="187" t="s">
        <v>127</v>
      </c>
      <c r="D19" s="161"/>
      <c r="E19" s="162">
        <v>56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8"/>
      <c r="AA19" s="148"/>
      <c r="AB19" s="148"/>
      <c r="AC19" s="148"/>
      <c r="AD19" s="148"/>
      <c r="AE19" s="148"/>
      <c r="AF19" s="148"/>
      <c r="AG19" s="148" t="s">
        <v>115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3" x14ac:dyDescent="0.2">
      <c r="A20" s="155"/>
      <c r="B20" s="156"/>
      <c r="C20" s="187" t="s">
        <v>128</v>
      </c>
      <c r="D20" s="161"/>
      <c r="E20" s="162">
        <v>56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8"/>
      <c r="AA20" s="148"/>
      <c r="AB20" s="148"/>
      <c r="AC20" s="148"/>
      <c r="AD20" s="148"/>
      <c r="AE20" s="148"/>
      <c r="AF20" s="148"/>
      <c r="AG20" s="148" t="s">
        <v>115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2">
      <c r="A21" s="155"/>
      <c r="B21" s="156"/>
      <c r="C21" s="187" t="s">
        <v>129</v>
      </c>
      <c r="D21" s="161"/>
      <c r="E21" s="162">
        <v>56</v>
      </c>
      <c r="F21" s="159"/>
      <c r="G21" s="159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8"/>
      <c r="AA21" s="148"/>
      <c r="AB21" s="148"/>
      <c r="AC21" s="148"/>
      <c r="AD21" s="148"/>
      <c r="AE21" s="148"/>
      <c r="AF21" s="148"/>
      <c r="AG21" s="148" t="s">
        <v>115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2">
        <v>4</v>
      </c>
      <c r="B22" s="173" t="s">
        <v>130</v>
      </c>
      <c r="C22" s="186" t="s">
        <v>131</v>
      </c>
      <c r="D22" s="174" t="s">
        <v>123</v>
      </c>
      <c r="E22" s="175">
        <v>156.69999999999999</v>
      </c>
      <c r="F22" s="176"/>
      <c r="G22" s="177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21</v>
      </c>
      <c r="M22" s="159">
        <f>G22*(1+L22/100)</f>
        <v>0</v>
      </c>
      <c r="N22" s="158">
        <v>0</v>
      </c>
      <c r="O22" s="158">
        <f>ROUND(E22*N22,2)</f>
        <v>0</v>
      </c>
      <c r="P22" s="158">
        <v>9.5899999999999996E-3</v>
      </c>
      <c r="Q22" s="158">
        <f>ROUND(E22*P22,2)</f>
        <v>1.5</v>
      </c>
      <c r="R22" s="159"/>
      <c r="S22" s="159" t="s">
        <v>109</v>
      </c>
      <c r="T22" s="159" t="s">
        <v>110</v>
      </c>
      <c r="U22" s="159">
        <v>0.25600000000000001</v>
      </c>
      <c r="V22" s="159">
        <f>ROUND(E22*U22,2)</f>
        <v>40.119999999999997</v>
      </c>
      <c r="W22" s="159"/>
      <c r="X22" s="159" t="s">
        <v>111</v>
      </c>
      <c r="Y22" s="159" t="s">
        <v>112</v>
      </c>
      <c r="Z22" s="148"/>
      <c r="AA22" s="148"/>
      <c r="AB22" s="148"/>
      <c r="AC22" s="148"/>
      <c r="AD22" s="148"/>
      <c r="AE22" s="148"/>
      <c r="AF22" s="148"/>
      <c r="AG22" s="148" t="s">
        <v>113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187" t="s">
        <v>132</v>
      </c>
      <c r="D23" s="161"/>
      <c r="E23" s="162">
        <v>126.7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8"/>
      <c r="AA23" s="148"/>
      <c r="AB23" s="148"/>
      <c r="AC23" s="148"/>
      <c r="AD23" s="148"/>
      <c r="AE23" s="148"/>
      <c r="AF23" s="148"/>
      <c r="AG23" s="148" t="s">
        <v>115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">
      <c r="A24" s="155"/>
      <c r="B24" s="156"/>
      <c r="C24" s="187" t="s">
        <v>133</v>
      </c>
      <c r="D24" s="161"/>
      <c r="E24" s="162">
        <v>30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115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2">
        <v>5</v>
      </c>
      <c r="B25" s="173" t="s">
        <v>134</v>
      </c>
      <c r="C25" s="186" t="s">
        <v>135</v>
      </c>
      <c r="D25" s="174" t="s">
        <v>136</v>
      </c>
      <c r="E25" s="175">
        <v>4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8">
        <v>1.4999999999999999E-4</v>
      </c>
      <c r="O25" s="158">
        <f>ROUND(E25*N25,2)</f>
        <v>0</v>
      </c>
      <c r="P25" s="158">
        <v>0</v>
      </c>
      <c r="Q25" s="158">
        <f>ROUND(E25*P25,2)</f>
        <v>0</v>
      </c>
      <c r="R25" s="159"/>
      <c r="S25" s="159" t="s">
        <v>109</v>
      </c>
      <c r="T25" s="159" t="s">
        <v>110</v>
      </c>
      <c r="U25" s="159">
        <v>0.245</v>
      </c>
      <c r="V25" s="159">
        <f>ROUND(E25*U25,2)</f>
        <v>0.98</v>
      </c>
      <c r="W25" s="159"/>
      <c r="X25" s="159" t="s">
        <v>111</v>
      </c>
      <c r="Y25" s="159" t="s">
        <v>112</v>
      </c>
      <c r="Z25" s="148"/>
      <c r="AA25" s="148"/>
      <c r="AB25" s="148"/>
      <c r="AC25" s="148"/>
      <c r="AD25" s="148"/>
      <c r="AE25" s="148"/>
      <c r="AF25" s="148"/>
      <c r="AG25" s="148" t="s">
        <v>113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187" t="s">
        <v>137</v>
      </c>
      <c r="D26" s="161"/>
      <c r="E26" s="162">
        <v>4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8"/>
      <c r="AA26" s="148"/>
      <c r="AB26" s="148"/>
      <c r="AC26" s="148"/>
      <c r="AD26" s="148"/>
      <c r="AE26" s="148"/>
      <c r="AF26" s="148"/>
      <c r="AG26" s="148" t="s">
        <v>115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2">
        <v>6</v>
      </c>
      <c r="B27" s="173" t="s">
        <v>138</v>
      </c>
      <c r="C27" s="186" t="s">
        <v>139</v>
      </c>
      <c r="D27" s="174" t="s">
        <v>136</v>
      </c>
      <c r="E27" s="175">
        <v>14</v>
      </c>
      <c r="F27" s="176"/>
      <c r="G27" s="177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21</v>
      </c>
      <c r="M27" s="159">
        <f>G27*(1+L27/100)</f>
        <v>0</v>
      </c>
      <c r="N27" s="158">
        <v>2.1000000000000001E-4</v>
      </c>
      <c r="O27" s="158">
        <f>ROUND(E27*N27,2)</f>
        <v>0</v>
      </c>
      <c r="P27" s="158">
        <v>0</v>
      </c>
      <c r="Q27" s="158">
        <f>ROUND(E27*P27,2)</f>
        <v>0</v>
      </c>
      <c r="R27" s="159"/>
      <c r="S27" s="159" t="s">
        <v>109</v>
      </c>
      <c r="T27" s="159" t="s">
        <v>110</v>
      </c>
      <c r="U27" s="159">
        <v>0.28599999999999998</v>
      </c>
      <c r="V27" s="159">
        <f>ROUND(E27*U27,2)</f>
        <v>4</v>
      </c>
      <c r="W27" s="159"/>
      <c r="X27" s="159" t="s">
        <v>111</v>
      </c>
      <c r="Y27" s="159" t="s">
        <v>112</v>
      </c>
      <c r="Z27" s="148"/>
      <c r="AA27" s="148"/>
      <c r="AB27" s="148"/>
      <c r="AC27" s="148"/>
      <c r="AD27" s="148"/>
      <c r="AE27" s="148"/>
      <c r="AF27" s="148"/>
      <c r="AG27" s="148" t="s">
        <v>113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187" t="s">
        <v>140</v>
      </c>
      <c r="D28" s="161"/>
      <c r="E28" s="162">
        <v>14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8"/>
      <c r="AA28" s="148"/>
      <c r="AB28" s="148"/>
      <c r="AC28" s="148"/>
      <c r="AD28" s="148"/>
      <c r="AE28" s="148"/>
      <c r="AF28" s="148"/>
      <c r="AG28" s="148" t="s">
        <v>115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2">
        <v>7</v>
      </c>
      <c r="B29" s="173" t="s">
        <v>141</v>
      </c>
      <c r="C29" s="186" t="s">
        <v>142</v>
      </c>
      <c r="D29" s="174" t="s">
        <v>136</v>
      </c>
      <c r="E29" s="175">
        <v>6</v>
      </c>
      <c r="F29" s="176"/>
      <c r="G29" s="177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8">
        <v>3.8000000000000002E-4</v>
      </c>
      <c r="O29" s="158">
        <f>ROUND(E29*N29,2)</f>
        <v>0</v>
      </c>
      <c r="P29" s="158">
        <v>0</v>
      </c>
      <c r="Q29" s="158">
        <f>ROUND(E29*P29,2)</f>
        <v>0</v>
      </c>
      <c r="R29" s="159"/>
      <c r="S29" s="159" t="s">
        <v>109</v>
      </c>
      <c r="T29" s="159" t="s">
        <v>110</v>
      </c>
      <c r="U29" s="159">
        <v>0.35099999999999998</v>
      </c>
      <c r="V29" s="159">
        <f>ROUND(E29*U29,2)</f>
        <v>2.11</v>
      </c>
      <c r="W29" s="159"/>
      <c r="X29" s="159" t="s">
        <v>111</v>
      </c>
      <c r="Y29" s="159" t="s">
        <v>112</v>
      </c>
      <c r="Z29" s="148"/>
      <c r="AA29" s="148"/>
      <c r="AB29" s="148"/>
      <c r="AC29" s="148"/>
      <c r="AD29" s="148"/>
      <c r="AE29" s="148"/>
      <c r="AF29" s="148"/>
      <c r="AG29" s="148" t="s">
        <v>113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187" t="s">
        <v>143</v>
      </c>
      <c r="D30" s="161"/>
      <c r="E30" s="162">
        <v>6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8"/>
      <c r="AA30" s="148"/>
      <c r="AB30" s="148"/>
      <c r="AC30" s="148"/>
      <c r="AD30" s="148"/>
      <c r="AE30" s="148"/>
      <c r="AF30" s="148"/>
      <c r="AG30" s="148" t="s">
        <v>115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2">
        <v>8</v>
      </c>
      <c r="B31" s="173" t="s">
        <v>144</v>
      </c>
      <c r="C31" s="186" t="s">
        <v>145</v>
      </c>
      <c r="D31" s="174" t="s">
        <v>136</v>
      </c>
      <c r="E31" s="175">
        <v>5</v>
      </c>
      <c r="F31" s="176"/>
      <c r="G31" s="177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8">
        <v>7.6000000000000004E-4</v>
      </c>
      <c r="O31" s="158">
        <f>ROUND(E31*N31,2)</f>
        <v>0</v>
      </c>
      <c r="P31" s="158">
        <v>0</v>
      </c>
      <c r="Q31" s="158">
        <f>ROUND(E31*P31,2)</f>
        <v>0</v>
      </c>
      <c r="R31" s="159"/>
      <c r="S31" s="159" t="s">
        <v>109</v>
      </c>
      <c r="T31" s="159" t="s">
        <v>110</v>
      </c>
      <c r="U31" s="159">
        <v>0.48899999999999999</v>
      </c>
      <c r="V31" s="159">
        <f>ROUND(E31*U31,2)</f>
        <v>2.4500000000000002</v>
      </c>
      <c r="W31" s="159"/>
      <c r="X31" s="159" t="s">
        <v>111</v>
      </c>
      <c r="Y31" s="159" t="s">
        <v>112</v>
      </c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187" t="s">
        <v>146</v>
      </c>
      <c r="D32" s="161"/>
      <c r="E32" s="162">
        <v>5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8"/>
      <c r="AA32" s="148"/>
      <c r="AB32" s="148"/>
      <c r="AC32" s="148"/>
      <c r="AD32" s="148"/>
      <c r="AE32" s="148"/>
      <c r="AF32" s="148"/>
      <c r="AG32" s="148" t="s">
        <v>115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2">
        <v>9</v>
      </c>
      <c r="B33" s="173" t="s">
        <v>147</v>
      </c>
      <c r="C33" s="186" t="s">
        <v>148</v>
      </c>
      <c r="D33" s="174" t="s">
        <v>136</v>
      </c>
      <c r="E33" s="175">
        <v>4</v>
      </c>
      <c r="F33" s="176"/>
      <c r="G33" s="177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21</v>
      </c>
      <c r="M33" s="159">
        <f>G33*(1+L33/100)</f>
        <v>0</v>
      </c>
      <c r="N33" s="158">
        <v>1.2999999999999999E-3</v>
      </c>
      <c r="O33" s="158">
        <f>ROUND(E33*N33,2)</f>
        <v>0.01</v>
      </c>
      <c r="P33" s="158">
        <v>0</v>
      </c>
      <c r="Q33" s="158">
        <f>ROUND(E33*P33,2)</f>
        <v>0</v>
      </c>
      <c r="R33" s="159"/>
      <c r="S33" s="159" t="s">
        <v>109</v>
      </c>
      <c r="T33" s="159" t="s">
        <v>110</v>
      </c>
      <c r="U33" s="159">
        <v>0.57199999999999995</v>
      </c>
      <c r="V33" s="159">
        <f>ROUND(E33*U33,2)</f>
        <v>2.29</v>
      </c>
      <c r="W33" s="159"/>
      <c r="X33" s="159" t="s">
        <v>111</v>
      </c>
      <c r="Y33" s="159" t="s">
        <v>112</v>
      </c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187" t="s">
        <v>149</v>
      </c>
      <c r="D34" s="161"/>
      <c r="E34" s="162">
        <v>4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59"/>
      <c r="Z34" s="148"/>
      <c r="AA34" s="148"/>
      <c r="AB34" s="148"/>
      <c r="AC34" s="148"/>
      <c r="AD34" s="148"/>
      <c r="AE34" s="148"/>
      <c r="AF34" s="148"/>
      <c r="AG34" s="148" t="s">
        <v>115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2">
        <v>10</v>
      </c>
      <c r="B35" s="173" t="s">
        <v>150</v>
      </c>
      <c r="C35" s="186" t="s">
        <v>151</v>
      </c>
      <c r="D35" s="174" t="s">
        <v>123</v>
      </c>
      <c r="E35" s="175">
        <v>56</v>
      </c>
      <c r="F35" s="176"/>
      <c r="G35" s="177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21</v>
      </c>
      <c r="M35" s="159">
        <f>G35*(1+L35/100)</f>
        <v>0</v>
      </c>
      <c r="N35" s="158">
        <v>5.3499999999999997E-3</v>
      </c>
      <c r="O35" s="158">
        <f>ROUND(E35*N35,2)</f>
        <v>0.3</v>
      </c>
      <c r="P35" s="158">
        <v>0</v>
      </c>
      <c r="Q35" s="158">
        <f>ROUND(E35*P35,2)</f>
        <v>0</v>
      </c>
      <c r="R35" s="159"/>
      <c r="S35" s="159" t="s">
        <v>109</v>
      </c>
      <c r="T35" s="159" t="s">
        <v>110</v>
      </c>
      <c r="U35" s="159">
        <v>0.68279999999999996</v>
      </c>
      <c r="V35" s="159">
        <f>ROUND(E35*U35,2)</f>
        <v>38.24</v>
      </c>
      <c r="W35" s="159"/>
      <c r="X35" s="159" t="s">
        <v>111</v>
      </c>
      <c r="Y35" s="159" t="s">
        <v>112</v>
      </c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187" t="s">
        <v>152</v>
      </c>
      <c r="D36" s="161"/>
      <c r="E36" s="162">
        <v>56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8"/>
      <c r="AA36" s="148"/>
      <c r="AB36" s="148"/>
      <c r="AC36" s="148"/>
      <c r="AD36" s="148"/>
      <c r="AE36" s="148"/>
      <c r="AF36" s="148"/>
      <c r="AG36" s="148" t="s">
        <v>115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2">
        <v>11</v>
      </c>
      <c r="B37" s="173" t="s">
        <v>153</v>
      </c>
      <c r="C37" s="186" t="s">
        <v>154</v>
      </c>
      <c r="D37" s="174" t="s">
        <v>123</v>
      </c>
      <c r="E37" s="175">
        <v>56</v>
      </c>
      <c r="F37" s="176"/>
      <c r="G37" s="177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8">
        <v>4.0099999999999997E-3</v>
      </c>
      <c r="O37" s="158">
        <f>ROUND(E37*N37,2)</f>
        <v>0.22</v>
      </c>
      <c r="P37" s="158">
        <v>0</v>
      </c>
      <c r="Q37" s="158">
        <f>ROUND(E37*P37,2)</f>
        <v>0</v>
      </c>
      <c r="R37" s="159"/>
      <c r="S37" s="159" t="s">
        <v>109</v>
      </c>
      <c r="T37" s="159" t="s">
        <v>110</v>
      </c>
      <c r="U37" s="159">
        <v>0.54290000000000005</v>
      </c>
      <c r="V37" s="159">
        <f>ROUND(E37*U37,2)</f>
        <v>30.4</v>
      </c>
      <c r="W37" s="159"/>
      <c r="X37" s="159" t="s">
        <v>111</v>
      </c>
      <c r="Y37" s="159" t="s">
        <v>112</v>
      </c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187" t="s">
        <v>152</v>
      </c>
      <c r="D38" s="161"/>
      <c r="E38" s="162">
        <v>56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8"/>
      <c r="AA38" s="148"/>
      <c r="AB38" s="148"/>
      <c r="AC38" s="148"/>
      <c r="AD38" s="148"/>
      <c r="AE38" s="148"/>
      <c r="AF38" s="148"/>
      <c r="AG38" s="148" t="s">
        <v>115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2">
        <v>12</v>
      </c>
      <c r="B39" s="173" t="s">
        <v>155</v>
      </c>
      <c r="C39" s="186" t="s">
        <v>156</v>
      </c>
      <c r="D39" s="174" t="s">
        <v>123</v>
      </c>
      <c r="E39" s="175">
        <v>227.1</v>
      </c>
      <c r="F39" s="176"/>
      <c r="G39" s="177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8">
        <v>5.4099999999999999E-3</v>
      </c>
      <c r="O39" s="158">
        <f>ROUND(E39*N39,2)</f>
        <v>1.23</v>
      </c>
      <c r="P39" s="158">
        <v>0</v>
      </c>
      <c r="Q39" s="158">
        <f>ROUND(E39*P39,2)</f>
        <v>0</v>
      </c>
      <c r="R39" s="159"/>
      <c r="S39" s="159" t="s">
        <v>109</v>
      </c>
      <c r="T39" s="159" t="s">
        <v>110</v>
      </c>
      <c r="U39" s="159">
        <v>0.68279999999999996</v>
      </c>
      <c r="V39" s="159">
        <f>ROUND(E39*U39,2)</f>
        <v>155.06</v>
      </c>
      <c r="W39" s="159"/>
      <c r="X39" s="159" t="s">
        <v>111</v>
      </c>
      <c r="Y39" s="159" t="s">
        <v>112</v>
      </c>
      <c r="Z39" s="148"/>
      <c r="AA39" s="148"/>
      <c r="AB39" s="148"/>
      <c r="AC39" s="148"/>
      <c r="AD39" s="148"/>
      <c r="AE39" s="148"/>
      <c r="AF39" s="148"/>
      <c r="AG39" s="148" t="s">
        <v>113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5"/>
      <c r="B40" s="156"/>
      <c r="C40" s="187" t="s">
        <v>124</v>
      </c>
      <c r="D40" s="161"/>
      <c r="E40" s="162">
        <v>171.1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8"/>
      <c r="AA40" s="148"/>
      <c r="AB40" s="148"/>
      <c r="AC40" s="148"/>
      <c r="AD40" s="148"/>
      <c r="AE40" s="148"/>
      <c r="AF40" s="148"/>
      <c r="AG40" s="148" t="s">
        <v>115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">
      <c r="A41" s="155"/>
      <c r="B41" s="156"/>
      <c r="C41" s="187" t="s">
        <v>129</v>
      </c>
      <c r="D41" s="161"/>
      <c r="E41" s="162">
        <v>56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8"/>
      <c r="AA41" s="148"/>
      <c r="AB41" s="148"/>
      <c r="AC41" s="148"/>
      <c r="AD41" s="148"/>
      <c r="AE41" s="148"/>
      <c r="AF41" s="148"/>
      <c r="AG41" s="148" t="s">
        <v>115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2">
        <v>13</v>
      </c>
      <c r="B42" s="173" t="s">
        <v>157</v>
      </c>
      <c r="C42" s="186" t="s">
        <v>158</v>
      </c>
      <c r="D42" s="174" t="s">
        <v>123</v>
      </c>
      <c r="E42" s="175">
        <v>342.2</v>
      </c>
      <c r="F42" s="176"/>
      <c r="G42" s="177">
        <f>ROUND(E42*F42,2)</f>
        <v>0</v>
      </c>
      <c r="H42" s="160"/>
      <c r="I42" s="159">
        <f>ROUND(E42*H42,2)</f>
        <v>0</v>
      </c>
      <c r="J42" s="160"/>
      <c r="K42" s="159">
        <f>ROUND(E42*J42,2)</f>
        <v>0</v>
      </c>
      <c r="L42" s="159">
        <v>21</v>
      </c>
      <c r="M42" s="159">
        <f>G42*(1+L42/100)</f>
        <v>0</v>
      </c>
      <c r="N42" s="158">
        <v>5.7299999999999999E-3</v>
      </c>
      <c r="O42" s="158">
        <f>ROUND(E42*N42,2)</f>
        <v>1.96</v>
      </c>
      <c r="P42" s="158">
        <v>0</v>
      </c>
      <c r="Q42" s="158">
        <f>ROUND(E42*P42,2)</f>
        <v>0</v>
      </c>
      <c r="R42" s="159"/>
      <c r="S42" s="159" t="s">
        <v>109</v>
      </c>
      <c r="T42" s="159" t="s">
        <v>110</v>
      </c>
      <c r="U42" s="159">
        <v>0.75470000000000004</v>
      </c>
      <c r="V42" s="159">
        <f>ROUND(E42*U42,2)</f>
        <v>258.26</v>
      </c>
      <c r="W42" s="159"/>
      <c r="X42" s="159" t="s">
        <v>111</v>
      </c>
      <c r="Y42" s="159" t="s">
        <v>112</v>
      </c>
      <c r="Z42" s="148"/>
      <c r="AA42" s="148"/>
      <c r="AB42" s="148"/>
      <c r="AC42" s="148"/>
      <c r="AD42" s="148"/>
      <c r="AE42" s="148"/>
      <c r="AF42" s="148"/>
      <c r="AG42" s="148" t="s">
        <v>113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">
      <c r="A43" s="155"/>
      <c r="B43" s="156"/>
      <c r="C43" s="187" t="s">
        <v>125</v>
      </c>
      <c r="D43" s="161"/>
      <c r="E43" s="162">
        <v>171.1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8"/>
      <c r="AA43" s="148"/>
      <c r="AB43" s="148"/>
      <c r="AC43" s="148"/>
      <c r="AD43" s="148"/>
      <c r="AE43" s="148"/>
      <c r="AF43" s="148"/>
      <c r="AG43" s="148" t="s">
        <v>115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2">
      <c r="A44" s="155"/>
      <c r="B44" s="156"/>
      <c r="C44" s="187" t="s">
        <v>159</v>
      </c>
      <c r="D44" s="161"/>
      <c r="E44" s="162">
        <v>171.1</v>
      </c>
      <c r="F44" s="159"/>
      <c r="G44" s="159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8"/>
      <c r="AA44" s="148"/>
      <c r="AB44" s="148"/>
      <c r="AC44" s="148"/>
      <c r="AD44" s="148"/>
      <c r="AE44" s="148"/>
      <c r="AF44" s="148"/>
      <c r="AG44" s="148" t="s">
        <v>115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2">
        <v>14</v>
      </c>
      <c r="B45" s="173" t="s">
        <v>160</v>
      </c>
      <c r="C45" s="186" t="s">
        <v>161</v>
      </c>
      <c r="D45" s="174" t="s">
        <v>123</v>
      </c>
      <c r="E45" s="175">
        <v>30</v>
      </c>
      <c r="F45" s="176"/>
      <c r="G45" s="177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21</v>
      </c>
      <c r="M45" s="159">
        <f>G45*(1+L45/100)</f>
        <v>0</v>
      </c>
      <c r="N45" s="158">
        <v>6.1000000000000004E-3</v>
      </c>
      <c r="O45" s="158">
        <f>ROUND(E45*N45,2)</f>
        <v>0.18</v>
      </c>
      <c r="P45" s="158">
        <v>0</v>
      </c>
      <c r="Q45" s="158">
        <f>ROUND(E45*P45,2)</f>
        <v>0</v>
      </c>
      <c r="R45" s="159"/>
      <c r="S45" s="159" t="s">
        <v>109</v>
      </c>
      <c r="T45" s="159" t="s">
        <v>110</v>
      </c>
      <c r="U45" s="159">
        <v>0.92569999999999997</v>
      </c>
      <c r="V45" s="159">
        <f>ROUND(E45*U45,2)</f>
        <v>27.77</v>
      </c>
      <c r="W45" s="159"/>
      <c r="X45" s="159" t="s">
        <v>111</v>
      </c>
      <c r="Y45" s="159" t="s">
        <v>112</v>
      </c>
      <c r="Z45" s="148"/>
      <c r="AA45" s="148"/>
      <c r="AB45" s="148"/>
      <c r="AC45" s="148"/>
      <c r="AD45" s="148"/>
      <c r="AE45" s="148"/>
      <c r="AF45" s="148"/>
      <c r="AG45" s="148" t="s">
        <v>113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187" t="s">
        <v>133</v>
      </c>
      <c r="D46" s="161"/>
      <c r="E46" s="162">
        <v>30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115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2">
        <v>15</v>
      </c>
      <c r="B47" s="173" t="s">
        <v>162</v>
      </c>
      <c r="C47" s="186" t="s">
        <v>163</v>
      </c>
      <c r="D47" s="174" t="s">
        <v>123</v>
      </c>
      <c r="E47" s="175">
        <v>126.7</v>
      </c>
      <c r="F47" s="176"/>
      <c r="G47" s="177">
        <f>ROUND(E47*F47,2)</f>
        <v>0</v>
      </c>
      <c r="H47" s="160"/>
      <c r="I47" s="159">
        <f>ROUND(E47*H47,2)</f>
        <v>0</v>
      </c>
      <c r="J47" s="160"/>
      <c r="K47" s="159">
        <f>ROUND(E47*J47,2)</f>
        <v>0</v>
      </c>
      <c r="L47" s="159">
        <v>21</v>
      </c>
      <c r="M47" s="159">
        <f>G47*(1+L47/100)</f>
        <v>0</v>
      </c>
      <c r="N47" s="158">
        <v>6.7999999999999996E-3</v>
      </c>
      <c r="O47" s="158">
        <f>ROUND(E47*N47,2)</f>
        <v>0.86</v>
      </c>
      <c r="P47" s="158">
        <v>0</v>
      </c>
      <c r="Q47" s="158">
        <f>ROUND(E47*P47,2)</f>
        <v>0</v>
      </c>
      <c r="R47" s="159"/>
      <c r="S47" s="159" t="s">
        <v>109</v>
      </c>
      <c r="T47" s="159" t="s">
        <v>110</v>
      </c>
      <c r="U47" s="159">
        <v>1.0047999999999999</v>
      </c>
      <c r="V47" s="159">
        <f>ROUND(E47*U47,2)</f>
        <v>127.31</v>
      </c>
      <c r="W47" s="159"/>
      <c r="X47" s="159" t="s">
        <v>111</v>
      </c>
      <c r="Y47" s="159" t="s">
        <v>112</v>
      </c>
      <c r="Z47" s="148"/>
      <c r="AA47" s="148"/>
      <c r="AB47" s="148"/>
      <c r="AC47" s="148"/>
      <c r="AD47" s="148"/>
      <c r="AE47" s="148"/>
      <c r="AF47" s="148"/>
      <c r="AG47" s="148" t="s">
        <v>113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5"/>
      <c r="B48" s="156"/>
      <c r="C48" s="187" t="s">
        <v>132</v>
      </c>
      <c r="D48" s="161"/>
      <c r="E48" s="162">
        <v>126.7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8"/>
      <c r="AA48" s="148"/>
      <c r="AB48" s="148"/>
      <c r="AC48" s="148"/>
      <c r="AD48" s="148"/>
      <c r="AE48" s="148"/>
      <c r="AF48" s="148"/>
      <c r="AG48" s="148" t="s">
        <v>115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2">
        <v>16</v>
      </c>
      <c r="B49" s="173" t="s">
        <v>164</v>
      </c>
      <c r="C49" s="186" t="s">
        <v>165</v>
      </c>
      <c r="D49" s="174" t="s">
        <v>123</v>
      </c>
      <c r="E49" s="175">
        <v>56</v>
      </c>
      <c r="F49" s="176"/>
      <c r="G49" s="177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8">
        <v>6.9999999999999994E-5</v>
      </c>
      <c r="O49" s="158">
        <f>ROUND(E49*N49,2)</f>
        <v>0</v>
      </c>
      <c r="P49" s="158">
        <v>0</v>
      </c>
      <c r="Q49" s="158">
        <f>ROUND(E49*P49,2)</f>
        <v>0</v>
      </c>
      <c r="R49" s="159"/>
      <c r="S49" s="159" t="s">
        <v>109</v>
      </c>
      <c r="T49" s="159" t="s">
        <v>110</v>
      </c>
      <c r="U49" s="159">
        <v>0.14199999999999999</v>
      </c>
      <c r="V49" s="159">
        <f>ROUND(E49*U49,2)</f>
        <v>7.95</v>
      </c>
      <c r="W49" s="159"/>
      <c r="X49" s="159" t="s">
        <v>111</v>
      </c>
      <c r="Y49" s="159" t="s">
        <v>112</v>
      </c>
      <c r="Z49" s="148"/>
      <c r="AA49" s="148"/>
      <c r="AB49" s="148"/>
      <c r="AC49" s="148"/>
      <c r="AD49" s="148"/>
      <c r="AE49" s="148"/>
      <c r="AF49" s="148"/>
      <c r="AG49" s="148" t="s">
        <v>113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187" t="s">
        <v>166</v>
      </c>
      <c r="D50" s="161"/>
      <c r="E50" s="162">
        <v>56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8"/>
      <c r="AA50" s="148"/>
      <c r="AB50" s="148"/>
      <c r="AC50" s="148"/>
      <c r="AD50" s="148"/>
      <c r="AE50" s="148"/>
      <c r="AF50" s="148"/>
      <c r="AG50" s="148" t="s">
        <v>115</v>
      </c>
      <c r="AH50" s="148">
        <v>5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2">
        <v>17</v>
      </c>
      <c r="B51" s="173" t="s">
        <v>167</v>
      </c>
      <c r="C51" s="186" t="s">
        <v>168</v>
      </c>
      <c r="D51" s="174" t="s">
        <v>123</v>
      </c>
      <c r="E51" s="175">
        <v>126.7</v>
      </c>
      <c r="F51" s="176"/>
      <c r="G51" s="177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8">
        <v>2.1000000000000001E-4</v>
      </c>
      <c r="O51" s="158">
        <f>ROUND(E51*N51,2)</f>
        <v>0.03</v>
      </c>
      <c r="P51" s="158">
        <v>0</v>
      </c>
      <c r="Q51" s="158">
        <f>ROUND(E51*P51,2)</f>
        <v>0</v>
      </c>
      <c r="R51" s="159"/>
      <c r="S51" s="159" t="s">
        <v>109</v>
      </c>
      <c r="T51" s="159" t="s">
        <v>110</v>
      </c>
      <c r="U51" s="159">
        <v>0.2</v>
      </c>
      <c r="V51" s="159">
        <f>ROUND(E51*U51,2)</f>
        <v>25.34</v>
      </c>
      <c r="W51" s="159"/>
      <c r="X51" s="159" t="s">
        <v>111</v>
      </c>
      <c r="Y51" s="159" t="s">
        <v>112</v>
      </c>
      <c r="Z51" s="148"/>
      <c r="AA51" s="148"/>
      <c r="AB51" s="148"/>
      <c r="AC51" s="148"/>
      <c r="AD51" s="148"/>
      <c r="AE51" s="148"/>
      <c r="AF51" s="148"/>
      <c r="AG51" s="148" t="s">
        <v>113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187" t="s">
        <v>169</v>
      </c>
      <c r="D52" s="161"/>
      <c r="E52" s="162">
        <v>126.7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8"/>
      <c r="AA52" s="148"/>
      <c r="AB52" s="148"/>
      <c r="AC52" s="148"/>
      <c r="AD52" s="148"/>
      <c r="AE52" s="148"/>
      <c r="AF52" s="148"/>
      <c r="AG52" s="148" t="s">
        <v>115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2">
        <v>18</v>
      </c>
      <c r="B53" s="173" t="s">
        <v>170</v>
      </c>
      <c r="C53" s="186" t="s">
        <v>171</v>
      </c>
      <c r="D53" s="174" t="s">
        <v>123</v>
      </c>
      <c r="E53" s="175">
        <v>227.1</v>
      </c>
      <c r="F53" s="176"/>
      <c r="G53" s="177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8">
        <v>6.9999999999999994E-5</v>
      </c>
      <c r="O53" s="158">
        <f>ROUND(E53*N53,2)</f>
        <v>0.02</v>
      </c>
      <c r="P53" s="158">
        <v>0</v>
      </c>
      <c r="Q53" s="158">
        <f>ROUND(E53*P53,2)</f>
        <v>0</v>
      </c>
      <c r="R53" s="159"/>
      <c r="S53" s="159" t="s">
        <v>109</v>
      </c>
      <c r="T53" s="159" t="s">
        <v>110</v>
      </c>
      <c r="U53" s="159">
        <v>0.129</v>
      </c>
      <c r="V53" s="159">
        <f>ROUND(E53*U53,2)</f>
        <v>29.3</v>
      </c>
      <c r="W53" s="159"/>
      <c r="X53" s="159" t="s">
        <v>111</v>
      </c>
      <c r="Y53" s="159" t="s">
        <v>112</v>
      </c>
      <c r="Z53" s="148"/>
      <c r="AA53" s="148"/>
      <c r="AB53" s="148"/>
      <c r="AC53" s="148"/>
      <c r="AD53" s="148"/>
      <c r="AE53" s="148"/>
      <c r="AF53" s="148"/>
      <c r="AG53" s="148" t="s">
        <v>113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187" t="s">
        <v>172</v>
      </c>
      <c r="D54" s="161"/>
      <c r="E54" s="162">
        <v>227.1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115</v>
      </c>
      <c r="AH54" s="148">
        <v>5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2">
        <v>19</v>
      </c>
      <c r="B55" s="173" t="s">
        <v>173</v>
      </c>
      <c r="C55" s="186" t="s">
        <v>174</v>
      </c>
      <c r="D55" s="174" t="s">
        <v>123</v>
      </c>
      <c r="E55" s="175">
        <v>342.2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1.4999999999999999E-4</v>
      </c>
      <c r="O55" s="158">
        <f>ROUND(E55*N55,2)</f>
        <v>0.05</v>
      </c>
      <c r="P55" s="158">
        <v>0</v>
      </c>
      <c r="Q55" s="158">
        <f>ROUND(E55*P55,2)</f>
        <v>0</v>
      </c>
      <c r="R55" s="159"/>
      <c r="S55" s="159" t="s">
        <v>109</v>
      </c>
      <c r="T55" s="159" t="s">
        <v>110</v>
      </c>
      <c r="U55" s="159">
        <v>0.17</v>
      </c>
      <c r="V55" s="159">
        <f>ROUND(E55*U55,2)</f>
        <v>58.17</v>
      </c>
      <c r="W55" s="159"/>
      <c r="X55" s="159" t="s">
        <v>111</v>
      </c>
      <c r="Y55" s="159" t="s">
        <v>112</v>
      </c>
      <c r="Z55" s="148"/>
      <c r="AA55" s="148"/>
      <c r="AB55" s="148"/>
      <c r="AC55" s="148"/>
      <c r="AD55" s="148"/>
      <c r="AE55" s="148"/>
      <c r="AF55" s="148"/>
      <c r="AG55" s="148" t="s">
        <v>113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187" t="s">
        <v>175</v>
      </c>
      <c r="D56" s="161"/>
      <c r="E56" s="162">
        <v>342.2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115</v>
      </c>
      <c r="AH56" s="148">
        <v>5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2">
        <v>20</v>
      </c>
      <c r="B57" s="173" t="s">
        <v>176</v>
      </c>
      <c r="C57" s="186" t="s">
        <v>177</v>
      </c>
      <c r="D57" s="174" t="s">
        <v>123</v>
      </c>
      <c r="E57" s="175">
        <v>30</v>
      </c>
      <c r="F57" s="176"/>
      <c r="G57" s="177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1.9000000000000001E-4</v>
      </c>
      <c r="O57" s="158">
        <f>ROUND(E57*N57,2)</f>
        <v>0.01</v>
      </c>
      <c r="P57" s="158">
        <v>0</v>
      </c>
      <c r="Q57" s="158">
        <f>ROUND(E57*P57,2)</f>
        <v>0</v>
      </c>
      <c r="R57" s="159"/>
      <c r="S57" s="159" t="s">
        <v>109</v>
      </c>
      <c r="T57" s="159" t="s">
        <v>110</v>
      </c>
      <c r="U57" s="159">
        <v>0.17</v>
      </c>
      <c r="V57" s="159">
        <f>ROUND(E57*U57,2)</f>
        <v>5.0999999999999996</v>
      </c>
      <c r="W57" s="159"/>
      <c r="X57" s="159" t="s">
        <v>111</v>
      </c>
      <c r="Y57" s="159" t="s">
        <v>112</v>
      </c>
      <c r="Z57" s="148"/>
      <c r="AA57" s="148"/>
      <c r="AB57" s="148"/>
      <c r="AC57" s="148"/>
      <c r="AD57" s="148"/>
      <c r="AE57" s="148"/>
      <c r="AF57" s="148"/>
      <c r="AG57" s="148" t="s">
        <v>113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187" t="s">
        <v>178</v>
      </c>
      <c r="D58" s="161"/>
      <c r="E58" s="162">
        <v>30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8"/>
      <c r="AA58" s="148"/>
      <c r="AB58" s="148"/>
      <c r="AC58" s="148"/>
      <c r="AD58" s="148"/>
      <c r="AE58" s="148"/>
      <c r="AF58" s="148"/>
      <c r="AG58" s="148" t="s">
        <v>115</v>
      </c>
      <c r="AH58" s="148">
        <v>5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2">
        <v>21</v>
      </c>
      <c r="B59" s="173" t="s">
        <v>179</v>
      </c>
      <c r="C59" s="186" t="s">
        <v>180</v>
      </c>
      <c r="D59" s="174" t="s">
        <v>123</v>
      </c>
      <c r="E59" s="175">
        <v>56</v>
      </c>
      <c r="F59" s="176"/>
      <c r="G59" s="177">
        <f>ROUND(E59*F59,2)</f>
        <v>0</v>
      </c>
      <c r="H59" s="160"/>
      <c r="I59" s="159">
        <f>ROUND(E59*H59,2)</f>
        <v>0</v>
      </c>
      <c r="J59" s="160"/>
      <c r="K59" s="159">
        <f>ROUND(E59*J59,2)</f>
        <v>0</v>
      </c>
      <c r="L59" s="159">
        <v>21</v>
      </c>
      <c r="M59" s="159">
        <f>G59*(1+L59/100)</f>
        <v>0</v>
      </c>
      <c r="N59" s="158">
        <v>5.0000000000000002E-5</v>
      </c>
      <c r="O59" s="158">
        <f>ROUND(E59*N59,2)</f>
        <v>0</v>
      </c>
      <c r="P59" s="158">
        <v>0</v>
      </c>
      <c r="Q59" s="158">
        <f>ROUND(E59*P59,2)</f>
        <v>0</v>
      </c>
      <c r="R59" s="159"/>
      <c r="S59" s="159" t="s">
        <v>181</v>
      </c>
      <c r="T59" s="159" t="s">
        <v>110</v>
      </c>
      <c r="U59" s="159">
        <v>0.129</v>
      </c>
      <c r="V59" s="159">
        <f>ROUND(E59*U59,2)</f>
        <v>7.22</v>
      </c>
      <c r="W59" s="159"/>
      <c r="X59" s="159" t="s">
        <v>111</v>
      </c>
      <c r="Y59" s="159" t="s">
        <v>112</v>
      </c>
      <c r="Z59" s="148"/>
      <c r="AA59" s="148"/>
      <c r="AB59" s="148"/>
      <c r="AC59" s="148"/>
      <c r="AD59" s="148"/>
      <c r="AE59" s="148"/>
      <c r="AF59" s="148"/>
      <c r="AG59" s="148" t="s">
        <v>113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87" t="s">
        <v>182</v>
      </c>
      <c r="D60" s="161"/>
      <c r="E60" s="162">
        <v>56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115</v>
      </c>
      <c r="AH60" s="148">
        <v>5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2">
        <v>22</v>
      </c>
      <c r="B61" s="173" t="s">
        <v>183</v>
      </c>
      <c r="C61" s="186" t="s">
        <v>184</v>
      </c>
      <c r="D61" s="174" t="s">
        <v>123</v>
      </c>
      <c r="E61" s="175">
        <v>566.20000000000005</v>
      </c>
      <c r="F61" s="176"/>
      <c r="G61" s="177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8">
        <v>0</v>
      </c>
      <c r="O61" s="158">
        <f>ROUND(E61*N61,2)</f>
        <v>0</v>
      </c>
      <c r="P61" s="158">
        <v>2.3000000000000001E-4</v>
      </c>
      <c r="Q61" s="158">
        <f>ROUND(E61*P61,2)</f>
        <v>0.13</v>
      </c>
      <c r="R61" s="159"/>
      <c r="S61" s="159" t="s">
        <v>109</v>
      </c>
      <c r="T61" s="159" t="s">
        <v>110</v>
      </c>
      <c r="U61" s="159">
        <v>7.1999999999999995E-2</v>
      </c>
      <c r="V61" s="159">
        <f>ROUND(E61*U61,2)</f>
        <v>40.770000000000003</v>
      </c>
      <c r="W61" s="159"/>
      <c r="X61" s="159" t="s">
        <v>111</v>
      </c>
      <c r="Y61" s="159" t="s">
        <v>112</v>
      </c>
      <c r="Z61" s="148"/>
      <c r="AA61" s="148"/>
      <c r="AB61" s="148"/>
      <c r="AC61" s="148"/>
      <c r="AD61" s="148"/>
      <c r="AE61" s="148"/>
      <c r="AF61" s="148"/>
      <c r="AG61" s="148" t="s">
        <v>113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5"/>
      <c r="B62" s="156"/>
      <c r="C62" s="187" t="s">
        <v>185</v>
      </c>
      <c r="D62" s="161"/>
      <c r="E62" s="162">
        <v>566.20000000000005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8"/>
      <c r="AA62" s="148"/>
      <c r="AB62" s="148"/>
      <c r="AC62" s="148"/>
      <c r="AD62" s="148"/>
      <c r="AE62" s="148"/>
      <c r="AF62" s="148"/>
      <c r="AG62" s="148" t="s">
        <v>115</v>
      </c>
      <c r="AH62" s="148">
        <v>5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2">
        <v>23</v>
      </c>
      <c r="B63" s="173" t="s">
        <v>186</v>
      </c>
      <c r="C63" s="186" t="s">
        <v>187</v>
      </c>
      <c r="D63" s="174" t="s">
        <v>123</v>
      </c>
      <c r="E63" s="175">
        <v>156.69999999999999</v>
      </c>
      <c r="F63" s="176"/>
      <c r="G63" s="177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21</v>
      </c>
      <c r="M63" s="159">
        <f>G63*(1+L63/100)</f>
        <v>0</v>
      </c>
      <c r="N63" s="158">
        <v>0</v>
      </c>
      <c r="O63" s="158">
        <f>ROUND(E63*N63,2)</f>
        <v>0</v>
      </c>
      <c r="P63" s="158">
        <v>5.9999999999999995E-4</v>
      </c>
      <c r="Q63" s="158">
        <f>ROUND(E63*P63,2)</f>
        <v>0.09</v>
      </c>
      <c r="R63" s="159"/>
      <c r="S63" s="159" t="s">
        <v>109</v>
      </c>
      <c r="T63" s="159" t="s">
        <v>110</v>
      </c>
      <c r="U63" s="159">
        <v>0.217</v>
      </c>
      <c r="V63" s="159">
        <f>ROUND(E63*U63,2)</f>
        <v>34</v>
      </c>
      <c r="W63" s="159"/>
      <c r="X63" s="159" t="s">
        <v>111</v>
      </c>
      <c r="Y63" s="159" t="s">
        <v>112</v>
      </c>
      <c r="Z63" s="148"/>
      <c r="AA63" s="148"/>
      <c r="AB63" s="148"/>
      <c r="AC63" s="148"/>
      <c r="AD63" s="148"/>
      <c r="AE63" s="148"/>
      <c r="AF63" s="148"/>
      <c r="AG63" s="148" t="s">
        <v>113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187" t="s">
        <v>188</v>
      </c>
      <c r="D64" s="161"/>
      <c r="E64" s="162">
        <v>156.69999999999999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115</v>
      </c>
      <c r="AH64" s="148">
        <v>5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8">
        <v>24</v>
      </c>
      <c r="B65" s="179" t="s">
        <v>189</v>
      </c>
      <c r="C65" s="188" t="s">
        <v>190</v>
      </c>
      <c r="D65" s="180" t="s">
        <v>136</v>
      </c>
      <c r="E65" s="181">
        <v>6</v>
      </c>
      <c r="F65" s="182"/>
      <c r="G65" s="183">
        <f t="shared" ref="G65:G70" si="0">ROUND(E65*F65,2)</f>
        <v>0</v>
      </c>
      <c r="H65" s="160"/>
      <c r="I65" s="159">
        <f t="shared" ref="I65:I70" si="1">ROUND(E65*H65,2)</f>
        <v>0</v>
      </c>
      <c r="J65" s="160"/>
      <c r="K65" s="159">
        <f t="shared" ref="K65:K70" si="2">ROUND(E65*J65,2)</f>
        <v>0</v>
      </c>
      <c r="L65" s="159">
        <v>21</v>
      </c>
      <c r="M65" s="159">
        <f t="shared" ref="M65:M70" si="3">G65*(1+L65/100)</f>
        <v>0</v>
      </c>
      <c r="N65" s="158">
        <v>1.2999999999999999E-4</v>
      </c>
      <c r="O65" s="158">
        <f t="shared" ref="O65:O70" si="4">ROUND(E65*N65,2)</f>
        <v>0</v>
      </c>
      <c r="P65" s="158">
        <v>0</v>
      </c>
      <c r="Q65" s="158">
        <f t="shared" ref="Q65:Q70" si="5">ROUND(E65*P65,2)</f>
        <v>0</v>
      </c>
      <c r="R65" s="159"/>
      <c r="S65" s="159" t="s">
        <v>109</v>
      </c>
      <c r="T65" s="159" t="s">
        <v>110</v>
      </c>
      <c r="U65" s="159">
        <v>0.18554999999999999</v>
      </c>
      <c r="V65" s="159">
        <f t="shared" ref="V65:V70" si="6">ROUND(E65*U65,2)</f>
        <v>1.1100000000000001</v>
      </c>
      <c r="W65" s="159"/>
      <c r="X65" s="159" t="s">
        <v>111</v>
      </c>
      <c r="Y65" s="159" t="s">
        <v>112</v>
      </c>
      <c r="Z65" s="148"/>
      <c r="AA65" s="148"/>
      <c r="AB65" s="148"/>
      <c r="AC65" s="148"/>
      <c r="AD65" s="148"/>
      <c r="AE65" s="148"/>
      <c r="AF65" s="148"/>
      <c r="AG65" s="148" t="s">
        <v>113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8">
        <v>25</v>
      </c>
      <c r="B66" s="179" t="s">
        <v>191</v>
      </c>
      <c r="C66" s="188" t="s">
        <v>192</v>
      </c>
      <c r="D66" s="180" t="s">
        <v>136</v>
      </c>
      <c r="E66" s="181">
        <v>10</v>
      </c>
      <c r="F66" s="182"/>
      <c r="G66" s="183">
        <f t="shared" si="0"/>
        <v>0</v>
      </c>
      <c r="H66" s="160"/>
      <c r="I66" s="159">
        <f t="shared" si="1"/>
        <v>0</v>
      </c>
      <c r="J66" s="160"/>
      <c r="K66" s="159">
        <f t="shared" si="2"/>
        <v>0</v>
      </c>
      <c r="L66" s="159">
        <v>21</v>
      </c>
      <c r="M66" s="159">
        <f t="shared" si="3"/>
        <v>0</v>
      </c>
      <c r="N66" s="158">
        <v>2.4000000000000001E-4</v>
      </c>
      <c r="O66" s="158">
        <f t="shared" si="4"/>
        <v>0</v>
      </c>
      <c r="P66" s="158">
        <v>0</v>
      </c>
      <c r="Q66" s="158">
        <f t="shared" si="5"/>
        <v>0</v>
      </c>
      <c r="R66" s="159"/>
      <c r="S66" s="159" t="s">
        <v>109</v>
      </c>
      <c r="T66" s="159" t="s">
        <v>110</v>
      </c>
      <c r="U66" s="159">
        <v>0.20269000000000001</v>
      </c>
      <c r="V66" s="159">
        <f t="shared" si="6"/>
        <v>2.0299999999999998</v>
      </c>
      <c r="W66" s="159"/>
      <c r="X66" s="159" t="s">
        <v>111</v>
      </c>
      <c r="Y66" s="159" t="s">
        <v>112</v>
      </c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8">
        <v>26</v>
      </c>
      <c r="B67" s="179" t="s">
        <v>193</v>
      </c>
      <c r="C67" s="188" t="s">
        <v>194</v>
      </c>
      <c r="D67" s="180" t="s">
        <v>136</v>
      </c>
      <c r="E67" s="181">
        <v>8</v>
      </c>
      <c r="F67" s="182"/>
      <c r="G67" s="183">
        <f t="shared" si="0"/>
        <v>0</v>
      </c>
      <c r="H67" s="160"/>
      <c r="I67" s="159">
        <f t="shared" si="1"/>
        <v>0</v>
      </c>
      <c r="J67" s="160"/>
      <c r="K67" s="159">
        <f t="shared" si="2"/>
        <v>0</v>
      </c>
      <c r="L67" s="159">
        <v>21</v>
      </c>
      <c r="M67" s="159">
        <f t="shared" si="3"/>
        <v>0</v>
      </c>
      <c r="N67" s="158">
        <v>4.2000000000000002E-4</v>
      </c>
      <c r="O67" s="158">
        <f t="shared" si="4"/>
        <v>0</v>
      </c>
      <c r="P67" s="158">
        <v>0</v>
      </c>
      <c r="Q67" s="158">
        <f t="shared" si="5"/>
        <v>0</v>
      </c>
      <c r="R67" s="159"/>
      <c r="S67" s="159" t="s">
        <v>109</v>
      </c>
      <c r="T67" s="159" t="s">
        <v>110</v>
      </c>
      <c r="U67" s="159">
        <v>0.27782000000000001</v>
      </c>
      <c r="V67" s="159">
        <f t="shared" si="6"/>
        <v>2.2200000000000002</v>
      </c>
      <c r="W67" s="159"/>
      <c r="X67" s="159" t="s">
        <v>111</v>
      </c>
      <c r="Y67" s="159" t="s">
        <v>112</v>
      </c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8">
        <v>27</v>
      </c>
      <c r="B68" s="179" t="s">
        <v>195</v>
      </c>
      <c r="C68" s="188" t="s">
        <v>196</v>
      </c>
      <c r="D68" s="180" t="s">
        <v>136</v>
      </c>
      <c r="E68" s="181">
        <v>5</v>
      </c>
      <c r="F68" s="182"/>
      <c r="G68" s="183">
        <f t="shared" si="0"/>
        <v>0</v>
      </c>
      <c r="H68" s="160"/>
      <c r="I68" s="159">
        <f t="shared" si="1"/>
        <v>0</v>
      </c>
      <c r="J68" s="160"/>
      <c r="K68" s="159">
        <f t="shared" si="2"/>
        <v>0</v>
      </c>
      <c r="L68" s="159">
        <v>21</v>
      </c>
      <c r="M68" s="159">
        <f t="shared" si="3"/>
        <v>0</v>
      </c>
      <c r="N68" s="158">
        <v>6.4000000000000005E-4</v>
      </c>
      <c r="O68" s="158">
        <f t="shared" si="4"/>
        <v>0</v>
      </c>
      <c r="P68" s="158">
        <v>0</v>
      </c>
      <c r="Q68" s="158">
        <f t="shared" si="5"/>
        <v>0</v>
      </c>
      <c r="R68" s="159"/>
      <c r="S68" s="159" t="s">
        <v>109</v>
      </c>
      <c r="T68" s="159" t="s">
        <v>110</v>
      </c>
      <c r="U68" s="159">
        <v>0.35375000000000001</v>
      </c>
      <c r="V68" s="159">
        <f t="shared" si="6"/>
        <v>1.77</v>
      </c>
      <c r="W68" s="159"/>
      <c r="X68" s="159" t="s">
        <v>111</v>
      </c>
      <c r="Y68" s="159" t="s">
        <v>112</v>
      </c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8">
        <v>28</v>
      </c>
      <c r="B69" s="179" t="s">
        <v>197</v>
      </c>
      <c r="C69" s="188" t="s">
        <v>198</v>
      </c>
      <c r="D69" s="180" t="s">
        <v>136</v>
      </c>
      <c r="E69" s="181">
        <v>2</v>
      </c>
      <c r="F69" s="182"/>
      <c r="G69" s="183">
        <f t="shared" si="0"/>
        <v>0</v>
      </c>
      <c r="H69" s="160"/>
      <c r="I69" s="159">
        <f t="shared" si="1"/>
        <v>0</v>
      </c>
      <c r="J69" s="160"/>
      <c r="K69" s="159">
        <f t="shared" si="2"/>
        <v>0</v>
      </c>
      <c r="L69" s="159">
        <v>21</v>
      </c>
      <c r="M69" s="159">
        <f t="shared" si="3"/>
        <v>0</v>
      </c>
      <c r="N69" s="158">
        <v>1.1199999999999999E-3</v>
      </c>
      <c r="O69" s="158">
        <f t="shared" si="4"/>
        <v>0</v>
      </c>
      <c r="P69" s="158">
        <v>0</v>
      </c>
      <c r="Q69" s="158">
        <f t="shared" si="5"/>
        <v>0</v>
      </c>
      <c r="R69" s="159"/>
      <c r="S69" s="159" t="s">
        <v>109</v>
      </c>
      <c r="T69" s="159" t="s">
        <v>110</v>
      </c>
      <c r="U69" s="159">
        <v>0.41825000000000001</v>
      </c>
      <c r="V69" s="159">
        <f t="shared" si="6"/>
        <v>0.84</v>
      </c>
      <c r="W69" s="159"/>
      <c r="X69" s="159" t="s">
        <v>111</v>
      </c>
      <c r="Y69" s="159" t="s">
        <v>112</v>
      </c>
      <c r="Z69" s="148"/>
      <c r="AA69" s="148"/>
      <c r="AB69" s="148"/>
      <c r="AC69" s="148"/>
      <c r="AD69" s="148"/>
      <c r="AE69" s="148"/>
      <c r="AF69" s="148"/>
      <c r="AG69" s="148" t="s">
        <v>113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2">
        <v>29</v>
      </c>
      <c r="B70" s="173" t="s">
        <v>199</v>
      </c>
      <c r="C70" s="186" t="s">
        <v>200</v>
      </c>
      <c r="D70" s="174" t="s">
        <v>136</v>
      </c>
      <c r="E70" s="175">
        <v>24</v>
      </c>
      <c r="F70" s="176"/>
      <c r="G70" s="177">
        <f t="shared" si="0"/>
        <v>0</v>
      </c>
      <c r="H70" s="160"/>
      <c r="I70" s="159">
        <f t="shared" si="1"/>
        <v>0</v>
      </c>
      <c r="J70" s="160"/>
      <c r="K70" s="159">
        <f t="shared" si="2"/>
        <v>0</v>
      </c>
      <c r="L70" s="159">
        <v>21</v>
      </c>
      <c r="M70" s="159">
        <f t="shared" si="3"/>
        <v>0</v>
      </c>
      <c r="N70" s="158">
        <v>0</v>
      </c>
      <c r="O70" s="158">
        <f t="shared" si="4"/>
        <v>0</v>
      </c>
      <c r="P70" s="158">
        <v>6.1199999999999996E-3</v>
      </c>
      <c r="Q70" s="158">
        <f t="shared" si="5"/>
        <v>0.15</v>
      </c>
      <c r="R70" s="159"/>
      <c r="S70" s="159" t="s">
        <v>109</v>
      </c>
      <c r="T70" s="159" t="s">
        <v>110</v>
      </c>
      <c r="U70" s="159">
        <v>0.124</v>
      </c>
      <c r="V70" s="159">
        <f t="shared" si="6"/>
        <v>2.98</v>
      </c>
      <c r="W70" s="159"/>
      <c r="X70" s="159" t="s">
        <v>111</v>
      </c>
      <c r="Y70" s="159" t="s">
        <v>112</v>
      </c>
      <c r="Z70" s="148"/>
      <c r="AA70" s="148"/>
      <c r="AB70" s="148"/>
      <c r="AC70" s="148"/>
      <c r="AD70" s="148"/>
      <c r="AE70" s="148"/>
      <c r="AF70" s="148"/>
      <c r="AG70" s="148" t="s">
        <v>113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187" t="s">
        <v>201</v>
      </c>
      <c r="D71" s="161"/>
      <c r="E71" s="162">
        <v>6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8"/>
      <c r="AA71" s="148"/>
      <c r="AB71" s="148"/>
      <c r="AC71" s="148"/>
      <c r="AD71" s="148"/>
      <c r="AE71" s="148"/>
      <c r="AF71" s="148"/>
      <c r="AG71" s="148" t="s">
        <v>115</v>
      </c>
      <c r="AH71" s="148">
        <v>5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3" x14ac:dyDescent="0.2">
      <c r="A72" s="155"/>
      <c r="B72" s="156"/>
      <c r="C72" s="187" t="s">
        <v>202</v>
      </c>
      <c r="D72" s="161"/>
      <c r="E72" s="162">
        <v>10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8"/>
      <c r="AA72" s="148"/>
      <c r="AB72" s="148"/>
      <c r="AC72" s="148"/>
      <c r="AD72" s="148"/>
      <c r="AE72" s="148"/>
      <c r="AF72" s="148"/>
      <c r="AG72" s="148" t="s">
        <v>115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3" x14ac:dyDescent="0.2">
      <c r="A73" s="155"/>
      <c r="B73" s="156"/>
      <c r="C73" s="187" t="s">
        <v>203</v>
      </c>
      <c r="D73" s="161"/>
      <c r="E73" s="162">
        <v>8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8"/>
      <c r="AA73" s="148"/>
      <c r="AB73" s="148"/>
      <c r="AC73" s="148"/>
      <c r="AD73" s="148"/>
      <c r="AE73" s="148"/>
      <c r="AF73" s="148"/>
      <c r="AG73" s="148" t="s">
        <v>115</v>
      </c>
      <c r="AH73" s="148">
        <v>5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2">
        <v>30</v>
      </c>
      <c r="B74" s="173" t="s">
        <v>204</v>
      </c>
      <c r="C74" s="186" t="s">
        <v>205</v>
      </c>
      <c r="D74" s="174" t="s">
        <v>136</v>
      </c>
      <c r="E74" s="175">
        <v>7</v>
      </c>
      <c r="F74" s="176"/>
      <c r="G74" s="177">
        <f>ROUND(E74*F74,2)</f>
        <v>0</v>
      </c>
      <c r="H74" s="160"/>
      <c r="I74" s="159">
        <f>ROUND(E74*H74,2)</f>
        <v>0</v>
      </c>
      <c r="J74" s="160"/>
      <c r="K74" s="159">
        <f>ROUND(E74*J74,2)</f>
        <v>0</v>
      </c>
      <c r="L74" s="159">
        <v>21</v>
      </c>
      <c r="M74" s="159">
        <f>G74*(1+L74/100)</f>
        <v>0</v>
      </c>
      <c r="N74" s="158">
        <v>0</v>
      </c>
      <c r="O74" s="158">
        <f>ROUND(E74*N74,2)</f>
        <v>0</v>
      </c>
      <c r="P74" s="158">
        <v>6.79E-3</v>
      </c>
      <c r="Q74" s="158">
        <f>ROUND(E74*P74,2)</f>
        <v>0.05</v>
      </c>
      <c r="R74" s="159"/>
      <c r="S74" s="159" t="s">
        <v>109</v>
      </c>
      <c r="T74" s="159" t="s">
        <v>110</v>
      </c>
      <c r="U74" s="159">
        <v>0.13400000000000001</v>
      </c>
      <c r="V74" s="159">
        <f>ROUND(E74*U74,2)</f>
        <v>0.94</v>
      </c>
      <c r="W74" s="159"/>
      <c r="X74" s="159" t="s">
        <v>111</v>
      </c>
      <c r="Y74" s="159" t="s">
        <v>112</v>
      </c>
      <c r="Z74" s="148"/>
      <c r="AA74" s="148"/>
      <c r="AB74" s="148"/>
      <c r="AC74" s="148"/>
      <c r="AD74" s="148"/>
      <c r="AE74" s="148"/>
      <c r="AF74" s="148"/>
      <c r="AG74" s="148" t="s">
        <v>113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187" t="s">
        <v>206</v>
      </c>
      <c r="D75" s="161"/>
      <c r="E75" s="162">
        <v>5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8"/>
      <c r="AA75" s="148"/>
      <c r="AB75" s="148"/>
      <c r="AC75" s="148"/>
      <c r="AD75" s="148"/>
      <c r="AE75" s="148"/>
      <c r="AF75" s="148"/>
      <c r="AG75" s="148" t="s">
        <v>115</v>
      </c>
      <c r="AH75" s="148">
        <v>5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187" t="s">
        <v>207</v>
      </c>
      <c r="D76" s="161"/>
      <c r="E76" s="162">
        <v>2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8"/>
      <c r="AA76" s="148"/>
      <c r="AB76" s="148"/>
      <c r="AC76" s="148"/>
      <c r="AD76" s="148"/>
      <c r="AE76" s="148"/>
      <c r="AF76" s="148"/>
      <c r="AG76" s="148" t="s">
        <v>115</v>
      </c>
      <c r="AH76" s="148">
        <v>5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8">
        <v>31</v>
      </c>
      <c r="B77" s="179" t="s">
        <v>208</v>
      </c>
      <c r="C77" s="188" t="s">
        <v>209</v>
      </c>
      <c r="D77" s="180" t="s">
        <v>136</v>
      </c>
      <c r="E77" s="181">
        <v>14</v>
      </c>
      <c r="F77" s="182"/>
      <c r="G77" s="183">
        <f>ROUND(E77*F77,2)</f>
        <v>0</v>
      </c>
      <c r="H77" s="160"/>
      <c r="I77" s="159">
        <f>ROUND(E77*H77,2)</f>
        <v>0</v>
      </c>
      <c r="J77" s="160"/>
      <c r="K77" s="159">
        <f>ROUND(E77*J77,2)</f>
        <v>0</v>
      </c>
      <c r="L77" s="159">
        <v>21</v>
      </c>
      <c r="M77" s="159">
        <f>G77*(1+L77/100)</f>
        <v>0</v>
      </c>
      <c r="N77" s="158">
        <v>1.25E-3</v>
      </c>
      <c r="O77" s="158">
        <f>ROUND(E77*N77,2)</f>
        <v>0.02</v>
      </c>
      <c r="P77" s="158">
        <v>0</v>
      </c>
      <c r="Q77" s="158">
        <f>ROUND(E77*P77,2)</f>
        <v>0</v>
      </c>
      <c r="R77" s="159"/>
      <c r="S77" s="159" t="s">
        <v>109</v>
      </c>
      <c r="T77" s="159" t="s">
        <v>110</v>
      </c>
      <c r="U77" s="159">
        <v>0.26900000000000002</v>
      </c>
      <c r="V77" s="159">
        <f>ROUND(E77*U77,2)</f>
        <v>3.77</v>
      </c>
      <c r="W77" s="159"/>
      <c r="X77" s="159" t="s">
        <v>111</v>
      </c>
      <c r="Y77" s="159" t="s">
        <v>112</v>
      </c>
      <c r="Z77" s="148"/>
      <c r="AA77" s="148"/>
      <c r="AB77" s="148"/>
      <c r="AC77" s="148"/>
      <c r="AD77" s="148"/>
      <c r="AE77" s="148"/>
      <c r="AF77" s="148"/>
      <c r="AG77" s="148" t="s">
        <v>113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8">
        <v>32</v>
      </c>
      <c r="B78" s="179" t="s">
        <v>210</v>
      </c>
      <c r="C78" s="188" t="s">
        <v>211</v>
      </c>
      <c r="D78" s="180" t="s">
        <v>136</v>
      </c>
      <c r="E78" s="181">
        <v>6</v>
      </c>
      <c r="F78" s="182"/>
      <c r="G78" s="183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21</v>
      </c>
      <c r="M78" s="159">
        <f>G78*(1+L78/100)</f>
        <v>0</v>
      </c>
      <c r="N78" s="158">
        <v>3.5999999999999999E-3</v>
      </c>
      <c r="O78" s="158">
        <f>ROUND(E78*N78,2)</f>
        <v>0.02</v>
      </c>
      <c r="P78" s="158">
        <v>0</v>
      </c>
      <c r="Q78" s="158">
        <f>ROUND(E78*P78,2)</f>
        <v>0</v>
      </c>
      <c r="R78" s="159"/>
      <c r="S78" s="159" t="s">
        <v>109</v>
      </c>
      <c r="T78" s="159" t="s">
        <v>110</v>
      </c>
      <c r="U78" s="159">
        <v>0.53800000000000003</v>
      </c>
      <c r="V78" s="159">
        <f>ROUND(E78*U78,2)</f>
        <v>3.23</v>
      </c>
      <c r="W78" s="159"/>
      <c r="X78" s="159" t="s">
        <v>111</v>
      </c>
      <c r="Y78" s="159" t="s">
        <v>112</v>
      </c>
      <c r="Z78" s="148"/>
      <c r="AA78" s="148"/>
      <c r="AB78" s="148"/>
      <c r="AC78" s="148"/>
      <c r="AD78" s="148"/>
      <c r="AE78" s="148"/>
      <c r="AF78" s="148"/>
      <c r="AG78" s="148" t="s">
        <v>113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2">
        <v>33</v>
      </c>
      <c r="B79" s="173" t="s">
        <v>212</v>
      </c>
      <c r="C79" s="186" t="s">
        <v>213</v>
      </c>
      <c r="D79" s="174" t="s">
        <v>123</v>
      </c>
      <c r="E79" s="175">
        <v>681.3</v>
      </c>
      <c r="F79" s="176"/>
      <c r="G79" s="177">
        <f>ROUND(E79*F79,2)</f>
        <v>0</v>
      </c>
      <c r="H79" s="160"/>
      <c r="I79" s="159">
        <f>ROUND(E79*H79,2)</f>
        <v>0</v>
      </c>
      <c r="J79" s="160"/>
      <c r="K79" s="159">
        <f>ROUND(E79*J79,2)</f>
        <v>0</v>
      </c>
      <c r="L79" s="159">
        <v>21</v>
      </c>
      <c r="M79" s="159">
        <f>G79*(1+L79/100)</f>
        <v>0</v>
      </c>
      <c r="N79" s="158">
        <v>0</v>
      </c>
      <c r="O79" s="158">
        <f>ROUND(E79*N79,2)</f>
        <v>0</v>
      </c>
      <c r="P79" s="158">
        <v>0</v>
      </c>
      <c r="Q79" s="158">
        <f>ROUND(E79*P79,2)</f>
        <v>0</v>
      </c>
      <c r="R79" s="159"/>
      <c r="S79" s="159" t="s">
        <v>109</v>
      </c>
      <c r="T79" s="159" t="s">
        <v>110</v>
      </c>
      <c r="U79" s="159">
        <v>2.9000000000000001E-2</v>
      </c>
      <c r="V79" s="159">
        <f>ROUND(E79*U79,2)</f>
        <v>19.760000000000002</v>
      </c>
      <c r="W79" s="159"/>
      <c r="X79" s="159" t="s">
        <v>111</v>
      </c>
      <c r="Y79" s="159" t="s">
        <v>112</v>
      </c>
      <c r="Z79" s="148"/>
      <c r="AA79" s="148"/>
      <c r="AB79" s="148"/>
      <c r="AC79" s="148"/>
      <c r="AD79" s="148"/>
      <c r="AE79" s="148"/>
      <c r="AF79" s="148"/>
      <c r="AG79" s="148" t="s">
        <v>214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2">
      <c r="A80" s="155"/>
      <c r="B80" s="156"/>
      <c r="C80" s="187" t="s">
        <v>166</v>
      </c>
      <c r="D80" s="161"/>
      <c r="E80" s="162">
        <v>56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8"/>
      <c r="AA80" s="148"/>
      <c r="AB80" s="148"/>
      <c r="AC80" s="148"/>
      <c r="AD80" s="148"/>
      <c r="AE80" s="148"/>
      <c r="AF80" s="148"/>
      <c r="AG80" s="148" t="s">
        <v>115</v>
      </c>
      <c r="AH80" s="148">
        <v>5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87" t="s">
        <v>172</v>
      </c>
      <c r="D81" s="161"/>
      <c r="E81" s="162">
        <v>227.1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8"/>
      <c r="AA81" s="148"/>
      <c r="AB81" s="148"/>
      <c r="AC81" s="148"/>
      <c r="AD81" s="148"/>
      <c r="AE81" s="148"/>
      <c r="AF81" s="148"/>
      <c r="AG81" s="148" t="s">
        <v>115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187" t="s">
        <v>182</v>
      </c>
      <c r="D82" s="161"/>
      <c r="E82" s="162">
        <v>56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8"/>
      <c r="AA82" s="148"/>
      <c r="AB82" s="148"/>
      <c r="AC82" s="148"/>
      <c r="AD82" s="148"/>
      <c r="AE82" s="148"/>
      <c r="AF82" s="148"/>
      <c r="AG82" s="148" t="s">
        <v>115</v>
      </c>
      <c r="AH82" s="148">
        <v>5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3" x14ac:dyDescent="0.2">
      <c r="A83" s="155"/>
      <c r="B83" s="156"/>
      <c r="C83" s="187" t="s">
        <v>175</v>
      </c>
      <c r="D83" s="161"/>
      <c r="E83" s="162">
        <v>342.2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8"/>
      <c r="AA83" s="148"/>
      <c r="AB83" s="148"/>
      <c r="AC83" s="148"/>
      <c r="AD83" s="148"/>
      <c r="AE83" s="148"/>
      <c r="AF83" s="148"/>
      <c r="AG83" s="148" t="s">
        <v>115</v>
      </c>
      <c r="AH83" s="148">
        <v>5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2">
        <v>34</v>
      </c>
      <c r="B84" s="173" t="s">
        <v>215</v>
      </c>
      <c r="C84" s="186" t="s">
        <v>216</v>
      </c>
      <c r="D84" s="174" t="s">
        <v>123</v>
      </c>
      <c r="E84" s="175">
        <v>52</v>
      </c>
      <c r="F84" s="176"/>
      <c r="G84" s="177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21</v>
      </c>
      <c r="M84" s="159">
        <f>G84*(1+L84/100)</f>
        <v>0</v>
      </c>
      <c r="N84" s="158">
        <v>0</v>
      </c>
      <c r="O84" s="158">
        <f>ROUND(E84*N84,2)</f>
        <v>0</v>
      </c>
      <c r="P84" s="158">
        <v>0</v>
      </c>
      <c r="Q84" s="158">
        <f>ROUND(E84*P84,2)</f>
        <v>0</v>
      </c>
      <c r="R84" s="159"/>
      <c r="S84" s="159" t="s">
        <v>109</v>
      </c>
      <c r="T84" s="159" t="s">
        <v>110</v>
      </c>
      <c r="U84" s="159">
        <v>0.05</v>
      </c>
      <c r="V84" s="159">
        <f>ROUND(E84*U84,2)</f>
        <v>2.6</v>
      </c>
      <c r="W84" s="159"/>
      <c r="X84" s="159" t="s">
        <v>111</v>
      </c>
      <c r="Y84" s="159" t="s">
        <v>112</v>
      </c>
      <c r="Z84" s="148"/>
      <c r="AA84" s="148"/>
      <c r="AB84" s="148"/>
      <c r="AC84" s="148"/>
      <c r="AD84" s="148"/>
      <c r="AE84" s="148"/>
      <c r="AF84" s="148"/>
      <c r="AG84" s="148" t="s">
        <v>113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">
      <c r="A85" s="155"/>
      <c r="B85" s="156"/>
      <c r="C85" s="187" t="s">
        <v>178</v>
      </c>
      <c r="D85" s="161"/>
      <c r="E85" s="162">
        <v>30</v>
      </c>
      <c r="F85" s="159"/>
      <c r="G85" s="159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59"/>
      <c r="Z85" s="148"/>
      <c r="AA85" s="148"/>
      <c r="AB85" s="148"/>
      <c r="AC85" s="148"/>
      <c r="AD85" s="148"/>
      <c r="AE85" s="148"/>
      <c r="AF85" s="148"/>
      <c r="AG85" s="148" t="s">
        <v>115</v>
      </c>
      <c r="AH85" s="148">
        <v>5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3" x14ac:dyDescent="0.2">
      <c r="A86" s="155"/>
      <c r="B86" s="156"/>
      <c r="C86" s="187" t="s">
        <v>217</v>
      </c>
      <c r="D86" s="161"/>
      <c r="E86" s="162">
        <v>22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8"/>
      <c r="AA86" s="148"/>
      <c r="AB86" s="148"/>
      <c r="AC86" s="148"/>
      <c r="AD86" s="148"/>
      <c r="AE86" s="148"/>
      <c r="AF86" s="148"/>
      <c r="AG86" s="148" t="s">
        <v>115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2">
        <v>35</v>
      </c>
      <c r="B87" s="173" t="s">
        <v>218</v>
      </c>
      <c r="C87" s="186" t="s">
        <v>219</v>
      </c>
      <c r="D87" s="174" t="s">
        <v>123</v>
      </c>
      <c r="E87" s="175">
        <v>733.3</v>
      </c>
      <c r="F87" s="176"/>
      <c r="G87" s="177">
        <f>ROUND(E87*F87,2)</f>
        <v>0</v>
      </c>
      <c r="H87" s="160"/>
      <c r="I87" s="159">
        <f>ROUND(E87*H87,2)</f>
        <v>0</v>
      </c>
      <c r="J87" s="160"/>
      <c r="K87" s="159">
        <f>ROUND(E87*J87,2)</f>
        <v>0</v>
      </c>
      <c r="L87" s="159">
        <v>21</v>
      </c>
      <c r="M87" s="159">
        <f>G87*(1+L87/100)</f>
        <v>0</v>
      </c>
      <c r="N87" s="158">
        <v>1.0000000000000001E-5</v>
      </c>
      <c r="O87" s="158">
        <f>ROUND(E87*N87,2)</f>
        <v>0.01</v>
      </c>
      <c r="P87" s="158">
        <v>0</v>
      </c>
      <c r="Q87" s="158">
        <f>ROUND(E87*P87,2)</f>
        <v>0</v>
      </c>
      <c r="R87" s="159"/>
      <c r="S87" s="159" t="s">
        <v>109</v>
      </c>
      <c r="T87" s="159" t="s">
        <v>110</v>
      </c>
      <c r="U87" s="159">
        <v>6.2E-2</v>
      </c>
      <c r="V87" s="159">
        <f>ROUND(E87*U87,2)</f>
        <v>45.46</v>
      </c>
      <c r="W87" s="159"/>
      <c r="X87" s="159" t="s">
        <v>111</v>
      </c>
      <c r="Y87" s="159" t="s">
        <v>112</v>
      </c>
      <c r="Z87" s="148"/>
      <c r="AA87" s="148"/>
      <c r="AB87" s="148"/>
      <c r="AC87" s="148"/>
      <c r="AD87" s="148"/>
      <c r="AE87" s="148"/>
      <c r="AF87" s="148"/>
      <c r="AG87" s="148" t="s">
        <v>214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187" t="s">
        <v>220</v>
      </c>
      <c r="D88" s="161"/>
      <c r="E88" s="162">
        <v>681.3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8"/>
      <c r="AA88" s="148"/>
      <c r="AB88" s="148"/>
      <c r="AC88" s="148"/>
      <c r="AD88" s="148"/>
      <c r="AE88" s="148"/>
      <c r="AF88" s="148"/>
      <c r="AG88" s="148" t="s">
        <v>115</v>
      </c>
      <c r="AH88" s="148">
        <v>5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3" x14ac:dyDescent="0.2">
      <c r="A89" s="155"/>
      <c r="B89" s="156"/>
      <c r="C89" s="187" t="s">
        <v>221</v>
      </c>
      <c r="D89" s="161"/>
      <c r="E89" s="162">
        <v>52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8"/>
      <c r="AA89" s="148"/>
      <c r="AB89" s="148"/>
      <c r="AC89" s="148"/>
      <c r="AD89" s="148"/>
      <c r="AE89" s="148"/>
      <c r="AF89" s="148"/>
      <c r="AG89" s="148" t="s">
        <v>115</v>
      </c>
      <c r="AH89" s="148">
        <v>5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2">
        <v>36</v>
      </c>
      <c r="B90" s="173" t="s">
        <v>222</v>
      </c>
      <c r="C90" s="186" t="s">
        <v>223</v>
      </c>
      <c r="D90" s="174" t="s">
        <v>224</v>
      </c>
      <c r="E90" s="175">
        <v>25</v>
      </c>
      <c r="F90" s="176"/>
      <c r="G90" s="177">
        <f>ROUND(E90*F90,2)</f>
        <v>0</v>
      </c>
      <c r="H90" s="160"/>
      <c r="I90" s="159">
        <f>ROUND(E90*H90,2)</f>
        <v>0</v>
      </c>
      <c r="J90" s="160"/>
      <c r="K90" s="159">
        <f>ROUND(E90*J90,2)</f>
        <v>0</v>
      </c>
      <c r="L90" s="159">
        <v>21</v>
      </c>
      <c r="M90" s="159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9"/>
      <c r="S90" s="159" t="s">
        <v>225</v>
      </c>
      <c r="T90" s="159" t="s">
        <v>110</v>
      </c>
      <c r="U90" s="159">
        <v>0</v>
      </c>
      <c r="V90" s="159">
        <f>ROUND(E90*U90,2)</f>
        <v>0</v>
      </c>
      <c r="W90" s="159"/>
      <c r="X90" s="159" t="s">
        <v>111</v>
      </c>
      <c r="Y90" s="159" t="s">
        <v>112</v>
      </c>
      <c r="Z90" s="148"/>
      <c r="AA90" s="148"/>
      <c r="AB90" s="148"/>
      <c r="AC90" s="148"/>
      <c r="AD90" s="148"/>
      <c r="AE90" s="148"/>
      <c r="AF90" s="148"/>
      <c r="AG90" s="148" t="s">
        <v>113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>
        <v>37</v>
      </c>
      <c r="B91" s="156" t="s">
        <v>226</v>
      </c>
      <c r="C91" s="189" t="s">
        <v>227</v>
      </c>
      <c r="D91" s="157" t="s">
        <v>0</v>
      </c>
      <c r="E91" s="184"/>
      <c r="F91" s="160"/>
      <c r="G91" s="159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9"/>
      <c r="S91" s="159" t="s">
        <v>109</v>
      </c>
      <c r="T91" s="159" t="s">
        <v>110</v>
      </c>
      <c r="U91" s="159">
        <v>0</v>
      </c>
      <c r="V91" s="159">
        <f>ROUND(E91*U91,2)</f>
        <v>0</v>
      </c>
      <c r="W91" s="159"/>
      <c r="X91" s="159" t="s">
        <v>228</v>
      </c>
      <c r="Y91" s="159" t="s">
        <v>112</v>
      </c>
      <c r="Z91" s="148"/>
      <c r="AA91" s="148"/>
      <c r="AB91" s="148"/>
      <c r="AC91" s="148"/>
      <c r="AD91" s="148"/>
      <c r="AE91" s="148"/>
      <c r="AF91" s="148"/>
      <c r="AG91" s="148" t="s">
        <v>229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>
        <v>38</v>
      </c>
      <c r="B92" s="156" t="s">
        <v>230</v>
      </c>
      <c r="C92" s="189" t="s">
        <v>231</v>
      </c>
      <c r="D92" s="157" t="s">
        <v>0</v>
      </c>
      <c r="E92" s="184"/>
      <c r="F92" s="160"/>
      <c r="G92" s="159">
        <f>ROUND(E92*F92,2)</f>
        <v>0</v>
      </c>
      <c r="H92" s="160"/>
      <c r="I92" s="159">
        <f>ROUND(E92*H92,2)</f>
        <v>0</v>
      </c>
      <c r="J92" s="160"/>
      <c r="K92" s="159">
        <f>ROUND(E92*J92,2)</f>
        <v>0</v>
      </c>
      <c r="L92" s="159">
        <v>21</v>
      </c>
      <c r="M92" s="159">
        <f>G92*(1+L92/100)</f>
        <v>0</v>
      </c>
      <c r="N92" s="158">
        <v>0</v>
      </c>
      <c r="O92" s="158">
        <f>ROUND(E92*N92,2)</f>
        <v>0</v>
      </c>
      <c r="P92" s="158">
        <v>0</v>
      </c>
      <c r="Q92" s="158">
        <f>ROUND(E92*P92,2)</f>
        <v>0</v>
      </c>
      <c r="R92" s="159"/>
      <c r="S92" s="159" t="s">
        <v>109</v>
      </c>
      <c r="T92" s="159" t="s">
        <v>110</v>
      </c>
      <c r="U92" s="159">
        <v>0</v>
      </c>
      <c r="V92" s="159">
        <f>ROUND(E92*U92,2)</f>
        <v>0</v>
      </c>
      <c r="W92" s="159"/>
      <c r="X92" s="159" t="s">
        <v>228</v>
      </c>
      <c r="Y92" s="159" t="s">
        <v>112</v>
      </c>
      <c r="Z92" s="148"/>
      <c r="AA92" s="148"/>
      <c r="AB92" s="148"/>
      <c r="AC92" s="148"/>
      <c r="AD92" s="148"/>
      <c r="AE92" s="148"/>
      <c r="AF92" s="148"/>
      <c r="AG92" s="148" t="s">
        <v>229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>
        <v>39</v>
      </c>
      <c r="B93" s="156" t="s">
        <v>232</v>
      </c>
      <c r="C93" s="189" t="s">
        <v>233</v>
      </c>
      <c r="D93" s="157" t="s">
        <v>0</v>
      </c>
      <c r="E93" s="184"/>
      <c r="F93" s="160"/>
      <c r="G93" s="159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8">
        <v>0</v>
      </c>
      <c r="O93" s="158">
        <f>ROUND(E93*N93,2)</f>
        <v>0</v>
      </c>
      <c r="P93" s="158">
        <v>0</v>
      </c>
      <c r="Q93" s="158">
        <f>ROUND(E93*P93,2)</f>
        <v>0</v>
      </c>
      <c r="R93" s="159"/>
      <c r="S93" s="159" t="s">
        <v>109</v>
      </c>
      <c r="T93" s="159" t="s">
        <v>110</v>
      </c>
      <c r="U93" s="159">
        <v>0</v>
      </c>
      <c r="V93" s="159">
        <f>ROUND(E93*U93,2)</f>
        <v>0</v>
      </c>
      <c r="W93" s="159"/>
      <c r="X93" s="159" t="s">
        <v>228</v>
      </c>
      <c r="Y93" s="159" t="s">
        <v>112</v>
      </c>
      <c r="Z93" s="148"/>
      <c r="AA93" s="148"/>
      <c r="AB93" s="148"/>
      <c r="AC93" s="148"/>
      <c r="AD93" s="148"/>
      <c r="AE93" s="148"/>
      <c r="AF93" s="148"/>
      <c r="AG93" s="148" t="s">
        <v>229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x14ac:dyDescent="0.2">
      <c r="A94" s="165" t="s">
        <v>104</v>
      </c>
      <c r="B94" s="166" t="s">
        <v>67</v>
      </c>
      <c r="C94" s="185" t="s">
        <v>68</v>
      </c>
      <c r="D94" s="167"/>
      <c r="E94" s="168"/>
      <c r="F94" s="169"/>
      <c r="G94" s="170">
        <f>SUMIF(AG95:AG96,"&lt;&gt;NOR",G95:G96)</f>
        <v>0</v>
      </c>
      <c r="H94" s="164"/>
      <c r="I94" s="164">
        <f>SUM(I95:I96)</f>
        <v>0</v>
      </c>
      <c r="J94" s="164"/>
      <c r="K94" s="164">
        <f>SUM(K95:K96)</f>
        <v>0</v>
      </c>
      <c r="L94" s="164"/>
      <c r="M94" s="164">
        <f>SUM(M95:M96)</f>
        <v>0</v>
      </c>
      <c r="N94" s="163"/>
      <c r="O94" s="163">
        <f>SUM(O95:O96)</f>
        <v>0.59</v>
      </c>
      <c r="P94" s="163"/>
      <c r="Q94" s="163">
        <f>SUM(Q95:Q96)</f>
        <v>0</v>
      </c>
      <c r="R94" s="164"/>
      <c r="S94" s="164"/>
      <c r="T94" s="164"/>
      <c r="U94" s="164"/>
      <c r="V94" s="164">
        <f>SUM(V95:V96)</f>
        <v>32.14</v>
      </c>
      <c r="W94" s="164"/>
      <c r="X94" s="164"/>
      <c r="Y94" s="164"/>
      <c r="AG94" t="s">
        <v>105</v>
      </c>
    </row>
    <row r="95" spans="1:60" outlineLevel="1" x14ac:dyDescent="0.2">
      <c r="A95" s="172">
        <v>40</v>
      </c>
      <c r="B95" s="173" t="s">
        <v>234</v>
      </c>
      <c r="C95" s="186" t="s">
        <v>235</v>
      </c>
      <c r="D95" s="174" t="s">
        <v>108</v>
      </c>
      <c r="E95" s="175">
        <v>261.3</v>
      </c>
      <c r="F95" s="176"/>
      <c r="G95" s="177">
        <f>ROUND(E95*F95,2)</f>
        <v>0</v>
      </c>
      <c r="H95" s="160"/>
      <c r="I95" s="159">
        <f>ROUND(E95*H95,2)</f>
        <v>0</v>
      </c>
      <c r="J95" s="160"/>
      <c r="K95" s="159">
        <f>ROUND(E95*J95,2)</f>
        <v>0</v>
      </c>
      <c r="L95" s="159">
        <v>21</v>
      </c>
      <c r="M95" s="159">
        <f>G95*(1+L95/100)</f>
        <v>0</v>
      </c>
      <c r="N95" s="158">
        <v>2.2499999999999998E-3</v>
      </c>
      <c r="O95" s="158">
        <f>ROUND(E95*N95,2)</f>
        <v>0.59</v>
      </c>
      <c r="P95" s="158">
        <v>0</v>
      </c>
      <c r="Q95" s="158">
        <f>ROUND(E95*P95,2)</f>
        <v>0</v>
      </c>
      <c r="R95" s="159"/>
      <c r="S95" s="159" t="s">
        <v>109</v>
      </c>
      <c r="T95" s="159" t="s">
        <v>110</v>
      </c>
      <c r="U95" s="159">
        <v>0.123</v>
      </c>
      <c r="V95" s="159">
        <f>ROUND(E95*U95,2)</f>
        <v>32.14</v>
      </c>
      <c r="W95" s="159"/>
      <c r="X95" s="159" t="s">
        <v>111</v>
      </c>
      <c r="Y95" s="159" t="s">
        <v>112</v>
      </c>
      <c r="Z95" s="148"/>
      <c r="AA95" s="148"/>
      <c r="AB95" s="148"/>
      <c r="AC95" s="148"/>
      <c r="AD95" s="148"/>
      <c r="AE95" s="148"/>
      <c r="AF95" s="148"/>
      <c r="AG95" s="148" t="s">
        <v>113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5"/>
      <c r="B96" s="156"/>
      <c r="C96" s="187" t="s">
        <v>236</v>
      </c>
      <c r="D96" s="161"/>
      <c r="E96" s="162">
        <v>261.3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8"/>
      <c r="AA96" s="148"/>
      <c r="AB96" s="148"/>
      <c r="AC96" s="148"/>
      <c r="AD96" s="148"/>
      <c r="AE96" s="148"/>
      <c r="AF96" s="148"/>
      <c r="AG96" s="148" t="s">
        <v>115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x14ac:dyDescent="0.2">
      <c r="A97" s="165" t="s">
        <v>104</v>
      </c>
      <c r="B97" s="166" t="s">
        <v>69</v>
      </c>
      <c r="C97" s="185" t="s">
        <v>70</v>
      </c>
      <c r="D97" s="167"/>
      <c r="E97" s="168"/>
      <c r="F97" s="169"/>
      <c r="G97" s="170">
        <f>SUMIF(AG98:AG109,"&lt;&gt;NOR",G98:G109)</f>
        <v>0</v>
      </c>
      <c r="H97" s="164"/>
      <c r="I97" s="164">
        <f>SUM(I98:I109)</f>
        <v>0</v>
      </c>
      <c r="J97" s="164"/>
      <c r="K97" s="164">
        <f>SUM(K98:K109)</f>
        <v>0</v>
      </c>
      <c r="L97" s="164"/>
      <c r="M97" s="164">
        <f>SUM(M98:M109)</f>
        <v>0</v>
      </c>
      <c r="N97" s="163"/>
      <c r="O97" s="163">
        <f>SUM(O98:O109)</f>
        <v>0.04</v>
      </c>
      <c r="P97" s="163"/>
      <c r="Q97" s="163">
        <f>SUM(Q98:Q109)</f>
        <v>4.47</v>
      </c>
      <c r="R97" s="164"/>
      <c r="S97" s="164"/>
      <c r="T97" s="164"/>
      <c r="U97" s="164"/>
      <c r="V97" s="164">
        <f>SUM(V98:V109)</f>
        <v>235</v>
      </c>
      <c r="W97" s="164"/>
      <c r="X97" s="164"/>
      <c r="Y97" s="164"/>
      <c r="AG97" t="s">
        <v>105</v>
      </c>
    </row>
    <row r="98" spans="1:60" outlineLevel="1" x14ac:dyDescent="0.2">
      <c r="A98" s="172">
        <v>41</v>
      </c>
      <c r="B98" s="173" t="s">
        <v>237</v>
      </c>
      <c r="C98" s="186" t="s">
        <v>238</v>
      </c>
      <c r="D98" s="174" t="s">
        <v>123</v>
      </c>
      <c r="E98" s="175">
        <v>227.1</v>
      </c>
      <c r="F98" s="176"/>
      <c r="G98" s="177">
        <f>ROUND(E98*F98,2)</f>
        <v>0</v>
      </c>
      <c r="H98" s="160"/>
      <c r="I98" s="159">
        <f>ROUND(E98*H98,2)</f>
        <v>0</v>
      </c>
      <c r="J98" s="160"/>
      <c r="K98" s="159">
        <f>ROUND(E98*J98,2)</f>
        <v>0</v>
      </c>
      <c r="L98" s="159">
        <v>21</v>
      </c>
      <c r="M98" s="159">
        <f>G98*(1+L98/100)</f>
        <v>0</v>
      </c>
      <c r="N98" s="158">
        <v>0</v>
      </c>
      <c r="O98" s="158">
        <f>ROUND(E98*N98,2)</f>
        <v>0</v>
      </c>
      <c r="P98" s="158">
        <v>0</v>
      </c>
      <c r="Q98" s="158">
        <f>ROUND(E98*P98,2)</f>
        <v>0</v>
      </c>
      <c r="R98" s="159"/>
      <c r="S98" s="159" t="s">
        <v>109</v>
      </c>
      <c r="T98" s="159" t="s">
        <v>110</v>
      </c>
      <c r="U98" s="159">
        <v>1.15E-2</v>
      </c>
      <c r="V98" s="159">
        <f>ROUND(E98*U98,2)</f>
        <v>2.61</v>
      </c>
      <c r="W98" s="159"/>
      <c r="X98" s="159" t="s">
        <v>111</v>
      </c>
      <c r="Y98" s="159" t="s">
        <v>112</v>
      </c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2">
      <c r="A99" s="155"/>
      <c r="B99" s="156"/>
      <c r="C99" s="187" t="s">
        <v>172</v>
      </c>
      <c r="D99" s="161"/>
      <c r="E99" s="162">
        <v>227.1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8"/>
      <c r="AA99" s="148"/>
      <c r="AB99" s="148"/>
      <c r="AC99" s="148"/>
      <c r="AD99" s="148"/>
      <c r="AE99" s="148"/>
      <c r="AF99" s="148"/>
      <c r="AG99" s="148" t="s">
        <v>115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2">
        <v>42</v>
      </c>
      <c r="B100" s="173" t="s">
        <v>239</v>
      </c>
      <c r="C100" s="186" t="s">
        <v>240</v>
      </c>
      <c r="D100" s="174" t="s">
        <v>123</v>
      </c>
      <c r="E100" s="175">
        <v>342.2</v>
      </c>
      <c r="F100" s="176"/>
      <c r="G100" s="177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21</v>
      </c>
      <c r="M100" s="159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9"/>
      <c r="S100" s="159" t="s">
        <v>109</v>
      </c>
      <c r="T100" s="159" t="s">
        <v>110</v>
      </c>
      <c r="U100" s="159">
        <v>1.21E-2</v>
      </c>
      <c r="V100" s="159">
        <f>ROUND(E100*U100,2)</f>
        <v>4.1399999999999997</v>
      </c>
      <c r="W100" s="159"/>
      <c r="X100" s="159" t="s">
        <v>111</v>
      </c>
      <c r="Y100" s="159" t="s">
        <v>112</v>
      </c>
      <c r="Z100" s="148"/>
      <c r="AA100" s="148"/>
      <c r="AB100" s="148"/>
      <c r="AC100" s="148"/>
      <c r="AD100" s="148"/>
      <c r="AE100" s="148"/>
      <c r="AF100" s="148"/>
      <c r="AG100" s="148" t="s">
        <v>113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2" x14ac:dyDescent="0.2">
      <c r="A101" s="155"/>
      <c r="B101" s="156"/>
      <c r="C101" s="187" t="s">
        <v>175</v>
      </c>
      <c r="D101" s="161"/>
      <c r="E101" s="162">
        <v>342.2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8"/>
      <c r="AA101" s="148"/>
      <c r="AB101" s="148"/>
      <c r="AC101" s="148"/>
      <c r="AD101" s="148"/>
      <c r="AE101" s="148"/>
      <c r="AF101" s="148"/>
      <c r="AG101" s="148" t="s">
        <v>115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2">
        <v>43</v>
      </c>
      <c r="B102" s="173" t="s">
        <v>241</v>
      </c>
      <c r="C102" s="186" t="s">
        <v>242</v>
      </c>
      <c r="D102" s="174" t="s">
        <v>123</v>
      </c>
      <c r="E102" s="175">
        <v>30</v>
      </c>
      <c r="F102" s="176"/>
      <c r="G102" s="177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21</v>
      </c>
      <c r="M102" s="159">
        <f>G102*(1+L102/100)</f>
        <v>0</v>
      </c>
      <c r="N102" s="158">
        <v>0</v>
      </c>
      <c r="O102" s="158">
        <f>ROUND(E102*N102,2)</f>
        <v>0</v>
      </c>
      <c r="P102" s="158">
        <v>0</v>
      </c>
      <c r="Q102" s="158">
        <f>ROUND(E102*P102,2)</f>
        <v>0</v>
      </c>
      <c r="R102" s="159"/>
      <c r="S102" s="159" t="s">
        <v>109</v>
      </c>
      <c r="T102" s="159" t="s">
        <v>110</v>
      </c>
      <c r="U102" s="159">
        <v>1.21E-2</v>
      </c>
      <c r="V102" s="159">
        <f>ROUND(E102*U102,2)</f>
        <v>0.36</v>
      </c>
      <c r="W102" s="159"/>
      <c r="X102" s="159" t="s">
        <v>111</v>
      </c>
      <c r="Y102" s="159" t="s">
        <v>112</v>
      </c>
      <c r="Z102" s="148"/>
      <c r="AA102" s="148"/>
      <c r="AB102" s="148"/>
      <c r="AC102" s="148"/>
      <c r="AD102" s="148"/>
      <c r="AE102" s="148"/>
      <c r="AF102" s="148"/>
      <c r="AG102" s="148" t="s">
        <v>113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187" t="s">
        <v>178</v>
      </c>
      <c r="D103" s="161"/>
      <c r="E103" s="162">
        <v>30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115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2">
        <v>44</v>
      </c>
      <c r="B104" s="173" t="s">
        <v>243</v>
      </c>
      <c r="C104" s="186" t="s">
        <v>244</v>
      </c>
      <c r="D104" s="174" t="s">
        <v>123</v>
      </c>
      <c r="E104" s="175">
        <v>126.7</v>
      </c>
      <c r="F104" s="176"/>
      <c r="G104" s="177">
        <f>ROUND(E104*F104,2)</f>
        <v>0</v>
      </c>
      <c r="H104" s="160"/>
      <c r="I104" s="159">
        <f>ROUND(E104*H104,2)</f>
        <v>0</v>
      </c>
      <c r="J104" s="160"/>
      <c r="K104" s="159">
        <f>ROUND(E104*J104,2)</f>
        <v>0</v>
      </c>
      <c r="L104" s="159">
        <v>21</v>
      </c>
      <c r="M104" s="159">
        <f>G104*(1+L104/100)</f>
        <v>0</v>
      </c>
      <c r="N104" s="158">
        <v>0</v>
      </c>
      <c r="O104" s="158">
        <f>ROUND(E104*N104,2)</f>
        <v>0</v>
      </c>
      <c r="P104" s="158">
        <v>0</v>
      </c>
      <c r="Q104" s="158">
        <f>ROUND(E104*P104,2)</f>
        <v>0</v>
      </c>
      <c r="R104" s="159"/>
      <c r="S104" s="159" t="s">
        <v>109</v>
      </c>
      <c r="T104" s="159" t="s">
        <v>110</v>
      </c>
      <c r="U104" s="159">
        <v>1.23E-2</v>
      </c>
      <c r="V104" s="159">
        <f>ROUND(E104*U104,2)</f>
        <v>1.56</v>
      </c>
      <c r="W104" s="159"/>
      <c r="X104" s="159" t="s">
        <v>111</v>
      </c>
      <c r="Y104" s="159" t="s">
        <v>112</v>
      </c>
      <c r="Z104" s="148"/>
      <c r="AA104" s="148"/>
      <c r="AB104" s="148"/>
      <c r="AC104" s="148"/>
      <c r="AD104" s="148"/>
      <c r="AE104" s="148"/>
      <c r="AF104" s="148"/>
      <c r="AG104" s="148" t="s">
        <v>113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187" t="s">
        <v>169</v>
      </c>
      <c r="D105" s="161"/>
      <c r="E105" s="162">
        <v>126.7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8"/>
      <c r="AA105" s="148"/>
      <c r="AB105" s="148"/>
      <c r="AC105" s="148"/>
      <c r="AD105" s="148"/>
      <c r="AE105" s="148"/>
      <c r="AF105" s="148"/>
      <c r="AG105" s="148" t="s">
        <v>115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2">
        <v>45</v>
      </c>
      <c r="B106" s="173" t="s">
        <v>245</v>
      </c>
      <c r="C106" s="186" t="s">
        <v>246</v>
      </c>
      <c r="D106" s="174" t="s">
        <v>247</v>
      </c>
      <c r="E106" s="175">
        <v>744.5</v>
      </c>
      <c r="F106" s="176"/>
      <c r="G106" s="177">
        <f>ROUND(E106*F106,2)</f>
        <v>0</v>
      </c>
      <c r="H106" s="160"/>
      <c r="I106" s="159">
        <f>ROUND(E106*H106,2)</f>
        <v>0</v>
      </c>
      <c r="J106" s="160"/>
      <c r="K106" s="159">
        <f>ROUND(E106*J106,2)</f>
        <v>0</v>
      </c>
      <c r="L106" s="159">
        <v>21</v>
      </c>
      <c r="M106" s="159">
        <f>G106*(1+L106/100)</f>
        <v>0</v>
      </c>
      <c r="N106" s="158">
        <v>6.0000000000000002E-5</v>
      </c>
      <c r="O106" s="158">
        <f>ROUND(E106*N106,2)</f>
        <v>0.04</v>
      </c>
      <c r="P106" s="158">
        <v>6.0000000000000001E-3</v>
      </c>
      <c r="Q106" s="158">
        <f>ROUND(E106*P106,2)</f>
        <v>4.47</v>
      </c>
      <c r="R106" s="159"/>
      <c r="S106" s="159" t="s">
        <v>109</v>
      </c>
      <c r="T106" s="159" t="s">
        <v>110</v>
      </c>
      <c r="U106" s="159">
        <v>0.30399999999999999</v>
      </c>
      <c r="V106" s="159">
        <f>ROUND(E106*U106,2)</f>
        <v>226.33</v>
      </c>
      <c r="W106" s="159"/>
      <c r="X106" s="159" t="s">
        <v>111</v>
      </c>
      <c r="Y106" s="159" t="s">
        <v>112</v>
      </c>
      <c r="Z106" s="148"/>
      <c r="AA106" s="148"/>
      <c r="AB106" s="148"/>
      <c r="AC106" s="148"/>
      <c r="AD106" s="148"/>
      <c r="AE106" s="148"/>
      <c r="AF106" s="148"/>
      <c r="AG106" s="148" t="s">
        <v>113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87" t="s">
        <v>248</v>
      </c>
      <c r="D107" s="161"/>
      <c r="E107" s="162">
        <v>427.75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8"/>
      <c r="AA107" s="148"/>
      <c r="AB107" s="148"/>
      <c r="AC107" s="148"/>
      <c r="AD107" s="148"/>
      <c r="AE107" s="148"/>
      <c r="AF107" s="148"/>
      <c r="AG107" s="148" t="s">
        <v>115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">
      <c r="A108" s="155"/>
      <c r="B108" s="156"/>
      <c r="C108" s="187" t="s">
        <v>249</v>
      </c>
      <c r="D108" s="161"/>
      <c r="E108" s="162">
        <v>316.75</v>
      </c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8"/>
      <c r="AA108" s="148"/>
      <c r="AB108" s="148"/>
      <c r="AC108" s="148"/>
      <c r="AD108" s="148"/>
      <c r="AE108" s="148"/>
      <c r="AF108" s="148"/>
      <c r="AG108" s="148" t="s">
        <v>115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>
        <v>46</v>
      </c>
      <c r="B109" s="156" t="s">
        <v>250</v>
      </c>
      <c r="C109" s="189" t="s">
        <v>251</v>
      </c>
      <c r="D109" s="157" t="s">
        <v>0</v>
      </c>
      <c r="E109" s="184"/>
      <c r="F109" s="160"/>
      <c r="G109" s="159">
        <f>ROUND(E109*F109,2)</f>
        <v>0</v>
      </c>
      <c r="H109" s="160"/>
      <c r="I109" s="159">
        <f>ROUND(E109*H109,2)</f>
        <v>0</v>
      </c>
      <c r="J109" s="160"/>
      <c r="K109" s="159">
        <f>ROUND(E109*J109,2)</f>
        <v>0</v>
      </c>
      <c r="L109" s="159">
        <v>21</v>
      </c>
      <c r="M109" s="159">
        <f>G109*(1+L109/100)</f>
        <v>0</v>
      </c>
      <c r="N109" s="158">
        <v>0</v>
      </c>
      <c r="O109" s="158">
        <f>ROUND(E109*N109,2)</f>
        <v>0</v>
      </c>
      <c r="P109" s="158">
        <v>0</v>
      </c>
      <c r="Q109" s="158">
        <f>ROUND(E109*P109,2)</f>
        <v>0</v>
      </c>
      <c r="R109" s="159"/>
      <c r="S109" s="159" t="s">
        <v>109</v>
      </c>
      <c r="T109" s="159" t="s">
        <v>110</v>
      </c>
      <c r="U109" s="159">
        <v>0</v>
      </c>
      <c r="V109" s="159">
        <f>ROUND(E109*U109,2)</f>
        <v>0</v>
      </c>
      <c r="W109" s="159"/>
      <c r="X109" s="159" t="s">
        <v>228</v>
      </c>
      <c r="Y109" s="159" t="s">
        <v>112</v>
      </c>
      <c r="Z109" s="148"/>
      <c r="AA109" s="148"/>
      <c r="AB109" s="148"/>
      <c r="AC109" s="148"/>
      <c r="AD109" s="148"/>
      <c r="AE109" s="148"/>
      <c r="AF109" s="148"/>
      <c r="AG109" s="148" t="s">
        <v>229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5" t="s">
        <v>104</v>
      </c>
      <c r="B110" s="166" t="s">
        <v>71</v>
      </c>
      <c r="C110" s="185" t="s">
        <v>72</v>
      </c>
      <c r="D110" s="167"/>
      <c r="E110" s="168"/>
      <c r="F110" s="169"/>
      <c r="G110" s="170">
        <f>SUMIF(AG111:AG113,"&lt;&gt;NOR",G111:G113)</f>
        <v>0</v>
      </c>
      <c r="H110" s="164"/>
      <c r="I110" s="164">
        <f>SUM(I111:I113)</f>
        <v>0</v>
      </c>
      <c r="J110" s="164"/>
      <c r="K110" s="164">
        <f>SUM(K111:K113)</f>
        <v>0</v>
      </c>
      <c r="L110" s="164"/>
      <c r="M110" s="164">
        <f>SUM(M111:M113)</f>
        <v>0</v>
      </c>
      <c r="N110" s="163"/>
      <c r="O110" s="163">
        <f>SUM(O111:O113)</f>
        <v>0.03</v>
      </c>
      <c r="P110" s="163"/>
      <c r="Q110" s="163">
        <f>SUM(Q111:Q113)</f>
        <v>0</v>
      </c>
      <c r="R110" s="164"/>
      <c r="S110" s="164"/>
      <c r="T110" s="164"/>
      <c r="U110" s="164"/>
      <c r="V110" s="164">
        <f>SUM(V111:V113)</f>
        <v>29.83</v>
      </c>
      <c r="W110" s="164"/>
      <c r="X110" s="164"/>
      <c r="Y110" s="164"/>
      <c r="AG110" t="s">
        <v>105</v>
      </c>
    </row>
    <row r="111" spans="1:60" outlineLevel="1" x14ac:dyDescent="0.2">
      <c r="A111" s="172">
        <v>47</v>
      </c>
      <c r="B111" s="173" t="s">
        <v>252</v>
      </c>
      <c r="C111" s="186" t="s">
        <v>253</v>
      </c>
      <c r="D111" s="174" t="s">
        <v>108</v>
      </c>
      <c r="E111" s="175">
        <v>72.218999999999994</v>
      </c>
      <c r="F111" s="176"/>
      <c r="G111" s="177">
        <f>ROUND(E111*F111,2)</f>
        <v>0</v>
      </c>
      <c r="H111" s="160"/>
      <c r="I111" s="159">
        <f>ROUND(E111*H111,2)</f>
        <v>0</v>
      </c>
      <c r="J111" s="160"/>
      <c r="K111" s="159">
        <f>ROUND(E111*J111,2)</f>
        <v>0</v>
      </c>
      <c r="L111" s="159">
        <v>21</v>
      </c>
      <c r="M111" s="159">
        <f>G111*(1+L111/100)</f>
        <v>0</v>
      </c>
      <c r="N111" s="158">
        <v>3.6000000000000002E-4</v>
      </c>
      <c r="O111" s="158">
        <f>ROUND(E111*N111,2)</f>
        <v>0.03</v>
      </c>
      <c r="P111" s="158">
        <v>0</v>
      </c>
      <c r="Q111" s="158">
        <f>ROUND(E111*P111,2)</f>
        <v>0</v>
      </c>
      <c r="R111" s="159"/>
      <c r="S111" s="159" t="s">
        <v>109</v>
      </c>
      <c r="T111" s="159" t="s">
        <v>110</v>
      </c>
      <c r="U111" s="159">
        <v>0.41299999999999998</v>
      </c>
      <c r="V111" s="159">
        <f>ROUND(E111*U111,2)</f>
        <v>29.83</v>
      </c>
      <c r="W111" s="159"/>
      <c r="X111" s="159" t="s">
        <v>111</v>
      </c>
      <c r="Y111" s="159" t="s">
        <v>112</v>
      </c>
      <c r="Z111" s="148"/>
      <c r="AA111" s="148"/>
      <c r="AB111" s="148"/>
      <c r="AC111" s="148"/>
      <c r="AD111" s="148"/>
      <c r="AE111" s="148"/>
      <c r="AF111" s="148"/>
      <c r="AG111" s="148" t="s">
        <v>214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5"/>
      <c r="B112" s="156"/>
      <c r="C112" s="187" t="s">
        <v>254</v>
      </c>
      <c r="D112" s="161"/>
      <c r="E112" s="162">
        <v>34.209000000000003</v>
      </c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8"/>
      <c r="AA112" s="148"/>
      <c r="AB112" s="148"/>
      <c r="AC112" s="148"/>
      <c r="AD112" s="148"/>
      <c r="AE112" s="148"/>
      <c r="AF112" s="148"/>
      <c r="AG112" s="148" t="s">
        <v>115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3" x14ac:dyDescent="0.2">
      <c r="A113" s="155"/>
      <c r="B113" s="156"/>
      <c r="C113" s="187" t="s">
        <v>255</v>
      </c>
      <c r="D113" s="161"/>
      <c r="E113" s="162">
        <v>38.01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8"/>
      <c r="AA113" s="148"/>
      <c r="AB113" s="148"/>
      <c r="AC113" s="148"/>
      <c r="AD113" s="148"/>
      <c r="AE113" s="148"/>
      <c r="AF113" s="148"/>
      <c r="AG113" s="148" t="s">
        <v>115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A114" s="165" t="s">
        <v>104</v>
      </c>
      <c r="B114" s="166" t="s">
        <v>73</v>
      </c>
      <c r="C114" s="185" t="s">
        <v>74</v>
      </c>
      <c r="D114" s="167"/>
      <c r="E114" s="168"/>
      <c r="F114" s="169"/>
      <c r="G114" s="170">
        <f>SUMIF(AG115:AG121,"&lt;&gt;NOR",G115:G121)</f>
        <v>0</v>
      </c>
      <c r="H114" s="164"/>
      <c r="I114" s="164">
        <f>SUM(I115:I121)</f>
        <v>0</v>
      </c>
      <c r="J114" s="164"/>
      <c r="K114" s="164">
        <f>SUM(K115:K121)</f>
        <v>0</v>
      </c>
      <c r="L114" s="164"/>
      <c r="M114" s="164">
        <f>SUM(M115:M121)</f>
        <v>0</v>
      </c>
      <c r="N114" s="163"/>
      <c r="O114" s="163">
        <f>SUM(O115:O121)</f>
        <v>0</v>
      </c>
      <c r="P114" s="163"/>
      <c r="Q114" s="163">
        <f>SUM(Q115:Q121)</f>
        <v>0</v>
      </c>
      <c r="R114" s="164"/>
      <c r="S114" s="164"/>
      <c r="T114" s="164"/>
      <c r="U114" s="164"/>
      <c r="V114" s="164">
        <f>SUM(V115:V121)</f>
        <v>34.17</v>
      </c>
      <c r="W114" s="164"/>
      <c r="X114" s="164"/>
      <c r="Y114" s="164"/>
      <c r="AG114" t="s">
        <v>105</v>
      </c>
    </row>
    <row r="115" spans="1:60" ht="22.5" outlineLevel="1" x14ac:dyDescent="0.2">
      <c r="A115" s="178">
        <v>48</v>
      </c>
      <c r="B115" s="179" t="s">
        <v>256</v>
      </c>
      <c r="C115" s="188" t="s">
        <v>257</v>
      </c>
      <c r="D115" s="180" t="s">
        <v>258</v>
      </c>
      <c r="E115" s="181">
        <v>7.5944200000000004</v>
      </c>
      <c r="F115" s="182"/>
      <c r="G115" s="183">
        <f t="shared" ref="G115:G121" si="7">ROUND(E115*F115,2)</f>
        <v>0</v>
      </c>
      <c r="H115" s="160"/>
      <c r="I115" s="159">
        <f t="shared" ref="I115:I121" si="8">ROUND(E115*H115,2)</f>
        <v>0</v>
      </c>
      <c r="J115" s="160"/>
      <c r="K115" s="159">
        <f t="shared" ref="K115:K121" si="9">ROUND(E115*J115,2)</f>
        <v>0</v>
      </c>
      <c r="L115" s="159">
        <v>21</v>
      </c>
      <c r="M115" s="159">
        <f t="shared" ref="M115:M121" si="10">G115*(1+L115/100)</f>
        <v>0</v>
      </c>
      <c r="N115" s="158">
        <v>0</v>
      </c>
      <c r="O115" s="158">
        <f t="shared" ref="O115:O121" si="11">ROUND(E115*N115,2)</f>
        <v>0</v>
      </c>
      <c r="P115" s="158">
        <v>0</v>
      </c>
      <c r="Q115" s="158">
        <f t="shared" ref="Q115:Q121" si="12">ROUND(E115*P115,2)</f>
        <v>0</v>
      </c>
      <c r="R115" s="159"/>
      <c r="S115" s="159" t="s">
        <v>109</v>
      </c>
      <c r="T115" s="159" t="s">
        <v>110</v>
      </c>
      <c r="U115" s="159">
        <v>0</v>
      </c>
      <c r="V115" s="159">
        <f t="shared" ref="V115:V121" si="13">ROUND(E115*U115,2)</f>
        <v>0</v>
      </c>
      <c r="W115" s="159"/>
      <c r="X115" s="159" t="s">
        <v>259</v>
      </c>
      <c r="Y115" s="159" t="s">
        <v>112</v>
      </c>
      <c r="Z115" s="148"/>
      <c r="AA115" s="148"/>
      <c r="AB115" s="148"/>
      <c r="AC115" s="148"/>
      <c r="AD115" s="148"/>
      <c r="AE115" s="148"/>
      <c r="AF115" s="148"/>
      <c r="AG115" s="148" t="s">
        <v>260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8">
        <v>49</v>
      </c>
      <c r="B116" s="179" t="s">
        <v>261</v>
      </c>
      <c r="C116" s="188" t="s">
        <v>262</v>
      </c>
      <c r="D116" s="180" t="s">
        <v>258</v>
      </c>
      <c r="E116" s="181">
        <v>7.5944200000000004</v>
      </c>
      <c r="F116" s="182"/>
      <c r="G116" s="183">
        <f t="shared" si="7"/>
        <v>0</v>
      </c>
      <c r="H116" s="160"/>
      <c r="I116" s="159">
        <f t="shared" si="8"/>
        <v>0</v>
      </c>
      <c r="J116" s="160"/>
      <c r="K116" s="159">
        <f t="shared" si="9"/>
        <v>0</v>
      </c>
      <c r="L116" s="159">
        <v>21</v>
      </c>
      <c r="M116" s="159">
        <f t="shared" si="10"/>
        <v>0</v>
      </c>
      <c r="N116" s="158">
        <v>0</v>
      </c>
      <c r="O116" s="158">
        <f t="shared" si="11"/>
        <v>0</v>
      </c>
      <c r="P116" s="158">
        <v>0</v>
      </c>
      <c r="Q116" s="158">
        <f t="shared" si="12"/>
        <v>0</v>
      </c>
      <c r="R116" s="159"/>
      <c r="S116" s="159" t="s">
        <v>109</v>
      </c>
      <c r="T116" s="159" t="s">
        <v>110</v>
      </c>
      <c r="U116" s="159">
        <v>2.0089999999999999</v>
      </c>
      <c r="V116" s="159">
        <f t="shared" si="13"/>
        <v>15.26</v>
      </c>
      <c r="W116" s="159"/>
      <c r="X116" s="159" t="s">
        <v>259</v>
      </c>
      <c r="Y116" s="159" t="s">
        <v>112</v>
      </c>
      <c r="Z116" s="148"/>
      <c r="AA116" s="148"/>
      <c r="AB116" s="148"/>
      <c r="AC116" s="148"/>
      <c r="AD116" s="148"/>
      <c r="AE116" s="148"/>
      <c r="AF116" s="148"/>
      <c r="AG116" s="148" t="s">
        <v>263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8">
        <v>50</v>
      </c>
      <c r="B117" s="179" t="s">
        <v>264</v>
      </c>
      <c r="C117" s="188" t="s">
        <v>265</v>
      </c>
      <c r="D117" s="180" t="s">
        <v>258</v>
      </c>
      <c r="E117" s="181">
        <v>7.5944200000000004</v>
      </c>
      <c r="F117" s="182"/>
      <c r="G117" s="183">
        <f t="shared" si="7"/>
        <v>0</v>
      </c>
      <c r="H117" s="160"/>
      <c r="I117" s="159">
        <f t="shared" si="8"/>
        <v>0</v>
      </c>
      <c r="J117" s="160"/>
      <c r="K117" s="159">
        <f t="shared" si="9"/>
        <v>0</v>
      </c>
      <c r="L117" s="159">
        <v>21</v>
      </c>
      <c r="M117" s="159">
        <f t="shared" si="10"/>
        <v>0</v>
      </c>
      <c r="N117" s="158">
        <v>0</v>
      </c>
      <c r="O117" s="158">
        <f t="shared" si="11"/>
        <v>0</v>
      </c>
      <c r="P117" s="158">
        <v>0</v>
      </c>
      <c r="Q117" s="158">
        <f t="shared" si="12"/>
        <v>0</v>
      </c>
      <c r="R117" s="159"/>
      <c r="S117" s="159" t="s">
        <v>109</v>
      </c>
      <c r="T117" s="159" t="s">
        <v>110</v>
      </c>
      <c r="U117" s="159">
        <v>0.49</v>
      </c>
      <c r="V117" s="159">
        <f t="shared" si="13"/>
        <v>3.72</v>
      </c>
      <c r="W117" s="159"/>
      <c r="X117" s="159" t="s">
        <v>259</v>
      </c>
      <c r="Y117" s="159" t="s">
        <v>112</v>
      </c>
      <c r="Z117" s="148"/>
      <c r="AA117" s="148"/>
      <c r="AB117" s="148"/>
      <c r="AC117" s="148"/>
      <c r="AD117" s="148"/>
      <c r="AE117" s="148"/>
      <c r="AF117" s="148"/>
      <c r="AG117" s="148" t="s">
        <v>263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8">
        <v>51</v>
      </c>
      <c r="B118" s="179" t="s">
        <v>266</v>
      </c>
      <c r="C118" s="188" t="s">
        <v>267</v>
      </c>
      <c r="D118" s="180" t="s">
        <v>258</v>
      </c>
      <c r="E118" s="181">
        <v>98.727400000000003</v>
      </c>
      <c r="F118" s="182"/>
      <c r="G118" s="183">
        <f t="shared" si="7"/>
        <v>0</v>
      </c>
      <c r="H118" s="160"/>
      <c r="I118" s="159">
        <f t="shared" si="8"/>
        <v>0</v>
      </c>
      <c r="J118" s="160"/>
      <c r="K118" s="159">
        <f t="shared" si="9"/>
        <v>0</v>
      </c>
      <c r="L118" s="159">
        <v>21</v>
      </c>
      <c r="M118" s="159">
        <f t="shared" si="10"/>
        <v>0</v>
      </c>
      <c r="N118" s="158">
        <v>0</v>
      </c>
      <c r="O118" s="158">
        <f t="shared" si="11"/>
        <v>0</v>
      </c>
      <c r="P118" s="158">
        <v>0</v>
      </c>
      <c r="Q118" s="158">
        <f t="shared" si="12"/>
        <v>0</v>
      </c>
      <c r="R118" s="159"/>
      <c r="S118" s="159" t="s">
        <v>109</v>
      </c>
      <c r="T118" s="159" t="s">
        <v>110</v>
      </c>
      <c r="U118" s="159">
        <v>0</v>
      </c>
      <c r="V118" s="159">
        <f t="shared" si="13"/>
        <v>0</v>
      </c>
      <c r="W118" s="159"/>
      <c r="X118" s="159" t="s">
        <v>259</v>
      </c>
      <c r="Y118" s="159" t="s">
        <v>112</v>
      </c>
      <c r="Z118" s="148"/>
      <c r="AA118" s="148"/>
      <c r="AB118" s="148"/>
      <c r="AC118" s="148"/>
      <c r="AD118" s="148"/>
      <c r="AE118" s="148"/>
      <c r="AF118" s="148"/>
      <c r="AG118" s="148" t="s">
        <v>263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8">
        <v>52</v>
      </c>
      <c r="B119" s="179" t="s">
        <v>268</v>
      </c>
      <c r="C119" s="188" t="s">
        <v>269</v>
      </c>
      <c r="D119" s="180" t="s">
        <v>258</v>
      </c>
      <c r="E119" s="181">
        <v>7.5944200000000004</v>
      </c>
      <c r="F119" s="182"/>
      <c r="G119" s="183">
        <f t="shared" si="7"/>
        <v>0</v>
      </c>
      <c r="H119" s="160"/>
      <c r="I119" s="159">
        <f t="shared" si="8"/>
        <v>0</v>
      </c>
      <c r="J119" s="160"/>
      <c r="K119" s="159">
        <f t="shared" si="9"/>
        <v>0</v>
      </c>
      <c r="L119" s="159">
        <v>21</v>
      </c>
      <c r="M119" s="159">
        <f t="shared" si="10"/>
        <v>0</v>
      </c>
      <c r="N119" s="158">
        <v>0</v>
      </c>
      <c r="O119" s="158">
        <f t="shared" si="11"/>
        <v>0</v>
      </c>
      <c r="P119" s="158">
        <v>0</v>
      </c>
      <c r="Q119" s="158">
        <f t="shared" si="12"/>
        <v>0</v>
      </c>
      <c r="R119" s="159"/>
      <c r="S119" s="159" t="s">
        <v>109</v>
      </c>
      <c r="T119" s="159" t="s">
        <v>110</v>
      </c>
      <c r="U119" s="159">
        <v>0.94199999999999995</v>
      </c>
      <c r="V119" s="159">
        <f t="shared" si="13"/>
        <v>7.15</v>
      </c>
      <c r="W119" s="159"/>
      <c r="X119" s="159" t="s">
        <v>259</v>
      </c>
      <c r="Y119" s="159" t="s">
        <v>112</v>
      </c>
      <c r="Z119" s="148"/>
      <c r="AA119" s="148"/>
      <c r="AB119" s="148"/>
      <c r="AC119" s="148"/>
      <c r="AD119" s="148"/>
      <c r="AE119" s="148"/>
      <c r="AF119" s="148"/>
      <c r="AG119" s="148" t="s">
        <v>263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8">
        <v>53</v>
      </c>
      <c r="B120" s="179" t="s">
        <v>270</v>
      </c>
      <c r="C120" s="188" t="s">
        <v>271</v>
      </c>
      <c r="D120" s="180" t="s">
        <v>258</v>
      </c>
      <c r="E120" s="181">
        <v>30.377659999999999</v>
      </c>
      <c r="F120" s="182"/>
      <c r="G120" s="183">
        <f t="shared" si="7"/>
        <v>0</v>
      </c>
      <c r="H120" s="160"/>
      <c r="I120" s="159">
        <f t="shared" si="8"/>
        <v>0</v>
      </c>
      <c r="J120" s="160"/>
      <c r="K120" s="159">
        <f t="shared" si="9"/>
        <v>0</v>
      </c>
      <c r="L120" s="159">
        <v>21</v>
      </c>
      <c r="M120" s="159">
        <f t="shared" si="10"/>
        <v>0</v>
      </c>
      <c r="N120" s="158">
        <v>0</v>
      </c>
      <c r="O120" s="158">
        <f t="shared" si="11"/>
        <v>0</v>
      </c>
      <c r="P120" s="158">
        <v>0</v>
      </c>
      <c r="Q120" s="158">
        <f t="shared" si="12"/>
        <v>0</v>
      </c>
      <c r="R120" s="159"/>
      <c r="S120" s="159" t="s">
        <v>109</v>
      </c>
      <c r="T120" s="159" t="s">
        <v>110</v>
      </c>
      <c r="U120" s="159">
        <v>0.105</v>
      </c>
      <c r="V120" s="159">
        <f t="shared" si="13"/>
        <v>3.19</v>
      </c>
      <c r="W120" s="159"/>
      <c r="X120" s="159" t="s">
        <v>259</v>
      </c>
      <c r="Y120" s="159" t="s">
        <v>112</v>
      </c>
      <c r="Z120" s="148"/>
      <c r="AA120" s="148"/>
      <c r="AB120" s="148"/>
      <c r="AC120" s="148"/>
      <c r="AD120" s="148"/>
      <c r="AE120" s="148"/>
      <c r="AF120" s="148"/>
      <c r="AG120" s="148" t="s">
        <v>263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8">
        <v>54</v>
      </c>
      <c r="B121" s="179" t="s">
        <v>272</v>
      </c>
      <c r="C121" s="188" t="s">
        <v>273</v>
      </c>
      <c r="D121" s="180" t="s">
        <v>258</v>
      </c>
      <c r="E121" s="181">
        <v>7.5944200000000004</v>
      </c>
      <c r="F121" s="182"/>
      <c r="G121" s="183">
        <f t="shared" si="7"/>
        <v>0</v>
      </c>
      <c r="H121" s="160"/>
      <c r="I121" s="159">
        <f t="shared" si="8"/>
        <v>0</v>
      </c>
      <c r="J121" s="160"/>
      <c r="K121" s="159">
        <f t="shared" si="9"/>
        <v>0</v>
      </c>
      <c r="L121" s="159">
        <v>21</v>
      </c>
      <c r="M121" s="159">
        <f t="shared" si="10"/>
        <v>0</v>
      </c>
      <c r="N121" s="158">
        <v>0</v>
      </c>
      <c r="O121" s="158">
        <f t="shared" si="11"/>
        <v>0</v>
      </c>
      <c r="P121" s="158">
        <v>0</v>
      </c>
      <c r="Q121" s="158">
        <f t="shared" si="12"/>
        <v>0</v>
      </c>
      <c r="R121" s="159"/>
      <c r="S121" s="159" t="s">
        <v>109</v>
      </c>
      <c r="T121" s="159" t="s">
        <v>110</v>
      </c>
      <c r="U121" s="159">
        <v>0.63800000000000001</v>
      </c>
      <c r="V121" s="159">
        <f t="shared" si="13"/>
        <v>4.8499999999999996</v>
      </c>
      <c r="W121" s="159"/>
      <c r="X121" s="159" t="s">
        <v>259</v>
      </c>
      <c r="Y121" s="159" t="s">
        <v>112</v>
      </c>
      <c r="Z121" s="148"/>
      <c r="AA121" s="148"/>
      <c r="AB121" s="148"/>
      <c r="AC121" s="148"/>
      <c r="AD121" s="148"/>
      <c r="AE121" s="148"/>
      <c r="AF121" s="148"/>
      <c r="AG121" s="148" t="s">
        <v>263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x14ac:dyDescent="0.2">
      <c r="A122" s="165" t="s">
        <v>104</v>
      </c>
      <c r="B122" s="166" t="s">
        <v>76</v>
      </c>
      <c r="C122" s="185" t="s">
        <v>29</v>
      </c>
      <c r="D122" s="167"/>
      <c r="E122" s="168"/>
      <c r="F122" s="169"/>
      <c r="G122" s="170">
        <f>SUMIF(AG123:AG129,"&lt;&gt;NOR",G123:G129)</f>
        <v>0</v>
      </c>
      <c r="H122" s="164"/>
      <c r="I122" s="164">
        <f>SUM(I123:I129)</f>
        <v>0</v>
      </c>
      <c r="J122" s="164"/>
      <c r="K122" s="164">
        <f>SUM(K123:K129)</f>
        <v>0</v>
      </c>
      <c r="L122" s="164"/>
      <c r="M122" s="164">
        <f>SUM(M123:M129)</f>
        <v>0</v>
      </c>
      <c r="N122" s="163"/>
      <c r="O122" s="163">
        <f>SUM(O123:O129)</f>
        <v>0</v>
      </c>
      <c r="P122" s="163"/>
      <c r="Q122" s="163">
        <f>SUM(Q123:Q129)</f>
        <v>0</v>
      </c>
      <c r="R122" s="164"/>
      <c r="S122" s="164"/>
      <c r="T122" s="164"/>
      <c r="U122" s="164"/>
      <c r="V122" s="164">
        <f>SUM(V123:V129)</f>
        <v>0</v>
      </c>
      <c r="W122" s="164"/>
      <c r="X122" s="164"/>
      <c r="Y122" s="164"/>
      <c r="AG122" t="s">
        <v>105</v>
      </c>
    </row>
    <row r="123" spans="1:60" outlineLevel="1" x14ac:dyDescent="0.2">
      <c r="A123" s="178">
        <v>55</v>
      </c>
      <c r="B123" s="179" t="s">
        <v>274</v>
      </c>
      <c r="C123" s="188" t="s">
        <v>275</v>
      </c>
      <c r="D123" s="180" t="s">
        <v>276</v>
      </c>
      <c r="E123" s="181">
        <v>1</v>
      </c>
      <c r="F123" s="182"/>
      <c r="G123" s="183">
        <f t="shared" ref="G123:G129" si="14">ROUND(E123*F123,2)</f>
        <v>0</v>
      </c>
      <c r="H123" s="160"/>
      <c r="I123" s="159">
        <f t="shared" ref="I123:I129" si="15">ROUND(E123*H123,2)</f>
        <v>0</v>
      </c>
      <c r="J123" s="160"/>
      <c r="K123" s="159">
        <f t="shared" ref="K123:K129" si="16">ROUND(E123*J123,2)</f>
        <v>0</v>
      </c>
      <c r="L123" s="159">
        <v>21</v>
      </c>
      <c r="M123" s="159">
        <f t="shared" ref="M123:M129" si="17">G123*(1+L123/100)</f>
        <v>0</v>
      </c>
      <c r="N123" s="158">
        <v>0</v>
      </c>
      <c r="O123" s="158">
        <f t="shared" ref="O123:O129" si="18">ROUND(E123*N123,2)</f>
        <v>0</v>
      </c>
      <c r="P123" s="158">
        <v>0</v>
      </c>
      <c r="Q123" s="158">
        <f t="shared" ref="Q123:Q129" si="19">ROUND(E123*P123,2)</f>
        <v>0</v>
      </c>
      <c r="R123" s="159"/>
      <c r="S123" s="159" t="s">
        <v>225</v>
      </c>
      <c r="T123" s="159" t="s">
        <v>110</v>
      </c>
      <c r="U123" s="159">
        <v>0</v>
      </c>
      <c r="V123" s="159">
        <f t="shared" ref="V123:V129" si="20">ROUND(E123*U123,2)</f>
        <v>0</v>
      </c>
      <c r="W123" s="159"/>
      <c r="X123" s="159" t="s">
        <v>111</v>
      </c>
      <c r="Y123" s="159" t="s">
        <v>112</v>
      </c>
      <c r="Z123" s="148"/>
      <c r="AA123" s="148"/>
      <c r="AB123" s="148"/>
      <c r="AC123" s="148"/>
      <c r="AD123" s="148"/>
      <c r="AE123" s="148"/>
      <c r="AF123" s="148"/>
      <c r="AG123" s="148" t="s">
        <v>113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8">
        <v>56</v>
      </c>
      <c r="B124" s="179" t="s">
        <v>277</v>
      </c>
      <c r="C124" s="188" t="s">
        <v>278</v>
      </c>
      <c r="D124" s="180" t="s">
        <v>279</v>
      </c>
      <c r="E124" s="181">
        <v>25</v>
      </c>
      <c r="F124" s="182"/>
      <c r="G124" s="183">
        <f t="shared" si="14"/>
        <v>0</v>
      </c>
      <c r="H124" s="160"/>
      <c r="I124" s="159">
        <f t="shared" si="15"/>
        <v>0</v>
      </c>
      <c r="J124" s="160"/>
      <c r="K124" s="159">
        <f t="shared" si="16"/>
        <v>0</v>
      </c>
      <c r="L124" s="159">
        <v>21</v>
      </c>
      <c r="M124" s="159">
        <f t="shared" si="17"/>
        <v>0</v>
      </c>
      <c r="N124" s="158">
        <v>0</v>
      </c>
      <c r="O124" s="158">
        <f t="shared" si="18"/>
        <v>0</v>
      </c>
      <c r="P124" s="158">
        <v>0</v>
      </c>
      <c r="Q124" s="158">
        <f t="shared" si="19"/>
        <v>0</v>
      </c>
      <c r="R124" s="159"/>
      <c r="S124" s="159" t="s">
        <v>225</v>
      </c>
      <c r="T124" s="159" t="s">
        <v>110</v>
      </c>
      <c r="U124" s="159">
        <v>0</v>
      </c>
      <c r="V124" s="159">
        <f t="shared" si="20"/>
        <v>0</v>
      </c>
      <c r="W124" s="159"/>
      <c r="X124" s="159" t="s">
        <v>280</v>
      </c>
      <c r="Y124" s="159" t="s">
        <v>112</v>
      </c>
      <c r="Z124" s="148"/>
      <c r="AA124" s="148"/>
      <c r="AB124" s="148"/>
      <c r="AC124" s="148"/>
      <c r="AD124" s="148"/>
      <c r="AE124" s="148"/>
      <c r="AF124" s="148"/>
      <c r="AG124" s="148" t="s">
        <v>281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8">
        <v>57</v>
      </c>
      <c r="B125" s="179" t="s">
        <v>277</v>
      </c>
      <c r="C125" s="188" t="s">
        <v>282</v>
      </c>
      <c r="D125" s="180" t="s">
        <v>283</v>
      </c>
      <c r="E125" s="181">
        <v>1</v>
      </c>
      <c r="F125" s="182"/>
      <c r="G125" s="183">
        <f t="shared" si="14"/>
        <v>0</v>
      </c>
      <c r="H125" s="160"/>
      <c r="I125" s="159">
        <f t="shared" si="15"/>
        <v>0</v>
      </c>
      <c r="J125" s="160"/>
      <c r="K125" s="159">
        <f t="shared" si="16"/>
        <v>0</v>
      </c>
      <c r="L125" s="159">
        <v>21</v>
      </c>
      <c r="M125" s="159">
        <f t="shared" si="17"/>
        <v>0</v>
      </c>
      <c r="N125" s="158">
        <v>0</v>
      </c>
      <c r="O125" s="158">
        <f t="shared" si="18"/>
        <v>0</v>
      </c>
      <c r="P125" s="158">
        <v>0</v>
      </c>
      <c r="Q125" s="158">
        <f t="shared" si="19"/>
        <v>0</v>
      </c>
      <c r="R125" s="159"/>
      <c r="S125" s="159" t="s">
        <v>225</v>
      </c>
      <c r="T125" s="159" t="s">
        <v>110</v>
      </c>
      <c r="U125" s="159">
        <v>0</v>
      </c>
      <c r="V125" s="159">
        <f t="shared" si="20"/>
        <v>0</v>
      </c>
      <c r="W125" s="159"/>
      <c r="X125" s="159" t="s">
        <v>284</v>
      </c>
      <c r="Y125" s="159" t="s">
        <v>112</v>
      </c>
      <c r="Z125" s="148"/>
      <c r="AA125" s="148"/>
      <c r="AB125" s="148"/>
      <c r="AC125" s="148"/>
      <c r="AD125" s="148"/>
      <c r="AE125" s="148"/>
      <c r="AF125" s="148"/>
      <c r="AG125" s="148" t="s">
        <v>285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8">
        <v>58</v>
      </c>
      <c r="B126" s="179" t="s">
        <v>286</v>
      </c>
      <c r="C126" s="188" t="s">
        <v>287</v>
      </c>
      <c r="D126" s="180" t="s">
        <v>283</v>
      </c>
      <c r="E126" s="181">
        <v>1</v>
      </c>
      <c r="F126" s="182"/>
      <c r="G126" s="183">
        <f t="shared" si="14"/>
        <v>0</v>
      </c>
      <c r="H126" s="160"/>
      <c r="I126" s="159">
        <f t="shared" si="15"/>
        <v>0</v>
      </c>
      <c r="J126" s="160"/>
      <c r="K126" s="159">
        <f t="shared" si="16"/>
        <v>0</v>
      </c>
      <c r="L126" s="159">
        <v>21</v>
      </c>
      <c r="M126" s="159">
        <f t="shared" si="17"/>
        <v>0</v>
      </c>
      <c r="N126" s="158">
        <v>0</v>
      </c>
      <c r="O126" s="158">
        <f t="shared" si="18"/>
        <v>0</v>
      </c>
      <c r="P126" s="158">
        <v>0</v>
      </c>
      <c r="Q126" s="158">
        <f t="shared" si="19"/>
        <v>0</v>
      </c>
      <c r="R126" s="159"/>
      <c r="S126" s="159" t="s">
        <v>225</v>
      </c>
      <c r="T126" s="159" t="s">
        <v>110</v>
      </c>
      <c r="U126" s="159">
        <v>0</v>
      </c>
      <c r="V126" s="159">
        <f t="shared" si="20"/>
        <v>0</v>
      </c>
      <c r="W126" s="159"/>
      <c r="X126" s="159" t="s">
        <v>284</v>
      </c>
      <c r="Y126" s="159" t="s">
        <v>112</v>
      </c>
      <c r="Z126" s="148"/>
      <c r="AA126" s="148"/>
      <c r="AB126" s="148"/>
      <c r="AC126" s="148"/>
      <c r="AD126" s="148"/>
      <c r="AE126" s="148"/>
      <c r="AF126" s="148"/>
      <c r="AG126" s="148" t="s">
        <v>285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8">
        <v>59</v>
      </c>
      <c r="B127" s="179" t="s">
        <v>288</v>
      </c>
      <c r="C127" s="188" t="s">
        <v>289</v>
      </c>
      <c r="D127" s="180" t="s">
        <v>283</v>
      </c>
      <c r="E127" s="181">
        <v>1</v>
      </c>
      <c r="F127" s="182"/>
      <c r="G127" s="183">
        <f t="shared" si="14"/>
        <v>0</v>
      </c>
      <c r="H127" s="160"/>
      <c r="I127" s="159">
        <f t="shared" si="15"/>
        <v>0</v>
      </c>
      <c r="J127" s="160"/>
      <c r="K127" s="159">
        <f t="shared" si="16"/>
        <v>0</v>
      </c>
      <c r="L127" s="159">
        <v>21</v>
      </c>
      <c r="M127" s="159">
        <f t="shared" si="17"/>
        <v>0</v>
      </c>
      <c r="N127" s="158">
        <v>0</v>
      </c>
      <c r="O127" s="158">
        <f t="shared" si="18"/>
        <v>0</v>
      </c>
      <c r="P127" s="158">
        <v>0</v>
      </c>
      <c r="Q127" s="158">
        <f t="shared" si="19"/>
        <v>0</v>
      </c>
      <c r="R127" s="159"/>
      <c r="S127" s="159" t="s">
        <v>225</v>
      </c>
      <c r="T127" s="159" t="s">
        <v>110</v>
      </c>
      <c r="U127" s="159">
        <v>0</v>
      </c>
      <c r="V127" s="159">
        <f t="shared" si="20"/>
        <v>0</v>
      </c>
      <c r="W127" s="159"/>
      <c r="X127" s="159" t="s">
        <v>284</v>
      </c>
      <c r="Y127" s="159" t="s">
        <v>112</v>
      </c>
      <c r="Z127" s="148"/>
      <c r="AA127" s="148"/>
      <c r="AB127" s="148"/>
      <c r="AC127" s="148"/>
      <c r="AD127" s="148"/>
      <c r="AE127" s="148"/>
      <c r="AF127" s="148"/>
      <c r="AG127" s="148" t="s">
        <v>285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8">
        <v>60</v>
      </c>
      <c r="B128" s="179" t="s">
        <v>290</v>
      </c>
      <c r="C128" s="188" t="s">
        <v>291</v>
      </c>
      <c r="D128" s="180" t="s">
        <v>283</v>
      </c>
      <c r="E128" s="181">
        <v>1</v>
      </c>
      <c r="F128" s="182"/>
      <c r="G128" s="183">
        <f t="shared" si="14"/>
        <v>0</v>
      </c>
      <c r="H128" s="160"/>
      <c r="I128" s="159">
        <f t="shared" si="15"/>
        <v>0</v>
      </c>
      <c r="J128" s="160"/>
      <c r="K128" s="159">
        <f t="shared" si="16"/>
        <v>0</v>
      </c>
      <c r="L128" s="159">
        <v>21</v>
      </c>
      <c r="M128" s="159">
        <f t="shared" si="17"/>
        <v>0</v>
      </c>
      <c r="N128" s="158">
        <v>0</v>
      </c>
      <c r="O128" s="158">
        <f t="shared" si="18"/>
        <v>0</v>
      </c>
      <c r="P128" s="158">
        <v>0</v>
      </c>
      <c r="Q128" s="158">
        <f t="shared" si="19"/>
        <v>0</v>
      </c>
      <c r="R128" s="159"/>
      <c r="S128" s="159" t="s">
        <v>225</v>
      </c>
      <c r="T128" s="159" t="s">
        <v>110</v>
      </c>
      <c r="U128" s="159">
        <v>0</v>
      </c>
      <c r="V128" s="159">
        <f t="shared" si="20"/>
        <v>0</v>
      </c>
      <c r="W128" s="159"/>
      <c r="X128" s="159" t="s">
        <v>284</v>
      </c>
      <c r="Y128" s="159" t="s">
        <v>112</v>
      </c>
      <c r="Z128" s="148"/>
      <c r="AA128" s="148"/>
      <c r="AB128" s="148"/>
      <c r="AC128" s="148"/>
      <c r="AD128" s="148"/>
      <c r="AE128" s="148"/>
      <c r="AF128" s="148"/>
      <c r="AG128" s="148" t="s">
        <v>285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2">
        <v>61</v>
      </c>
      <c r="B129" s="173" t="s">
        <v>292</v>
      </c>
      <c r="C129" s="186" t="s">
        <v>293</v>
      </c>
      <c r="D129" s="174" t="s">
        <v>283</v>
      </c>
      <c r="E129" s="175">
        <v>1</v>
      </c>
      <c r="F129" s="176"/>
      <c r="G129" s="177">
        <f t="shared" si="14"/>
        <v>0</v>
      </c>
      <c r="H129" s="160"/>
      <c r="I129" s="159">
        <f t="shared" si="15"/>
        <v>0</v>
      </c>
      <c r="J129" s="160"/>
      <c r="K129" s="159">
        <f t="shared" si="16"/>
        <v>0</v>
      </c>
      <c r="L129" s="159">
        <v>21</v>
      </c>
      <c r="M129" s="159">
        <f t="shared" si="17"/>
        <v>0</v>
      </c>
      <c r="N129" s="158">
        <v>0</v>
      </c>
      <c r="O129" s="158">
        <f t="shared" si="18"/>
        <v>0</v>
      </c>
      <c r="P129" s="158">
        <v>0</v>
      </c>
      <c r="Q129" s="158">
        <f t="shared" si="19"/>
        <v>0</v>
      </c>
      <c r="R129" s="159"/>
      <c r="S129" s="159" t="s">
        <v>225</v>
      </c>
      <c r="T129" s="159" t="s">
        <v>110</v>
      </c>
      <c r="U129" s="159">
        <v>0</v>
      </c>
      <c r="V129" s="159">
        <f t="shared" si="20"/>
        <v>0</v>
      </c>
      <c r="W129" s="159"/>
      <c r="X129" s="159" t="s">
        <v>284</v>
      </c>
      <c r="Y129" s="159" t="s">
        <v>112</v>
      </c>
      <c r="Z129" s="148"/>
      <c r="AA129" s="148"/>
      <c r="AB129" s="148"/>
      <c r="AC129" s="148"/>
      <c r="AD129" s="148"/>
      <c r="AE129" s="148"/>
      <c r="AF129" s="148"/>
      <c r="AG129" s="148" t="s">
        <v>285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3"/>
      <c r="B130" s="4"/>
      <c r="C130" s="190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v>15</v>
      </c>
      <c r="AF130">
        <v>21</v>
      </c>
      <c r="AG130" t="s">
        <v>90</v>
      </c>
    </row>
    <row r="131" spans="1:60" x14ac:dyDescent="0.2">
      <c r="A131" s="151"/>
      <c r="B131" s="152" t="s">
        <v>31</v>
      </c>
      <c r="C131" s="191"/>
      <c r="D131" s="153"/>
      <c r="E131" s="154"/>
      <c r="F131" s="154"/>
      <c r="G131" s="171">
        <f>G8+G14+G94+G97+G110+G114+G122</f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AE131">
        <f>SUMIF(L7:L129,AE130,G7:G129)</f>
        <v>0</v>
      </c>
      <c r="AF131">
        <f>SUMIF(L7:L129,AF130,G7:G129)</f>
        <v>0</v>
      </c>
      <c r="AG131" t="s">
        <v>294</v>
      </c>
    </row>
    <row r="132" spans="1:60" x14ac:dyDescent="0.2">
      <c r="A132" s="3"/>
      <c r="B132" s="4"/>
      <c r="C132" s="190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60" x14ac:dyDescent="0.2">
      <c r="A133" s="3"/>
      <c r="B133" s="4"/>
      <c r="C133" s="190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60" x14ac:dyDescent="0.2">
      <c r="A134" s="270" t="s">
        <v>295</v>
      </c>
      <c r="B134" s="270"/>
      <c r="C134" s="271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60" x14ac:dyDescent="0.2">
      <c r="A135" s="251"/>
      <c r="B135" s="252"/>
      <c r="C135" s="253"/>
      <c r="D135" s="252"/>
      <c r="E135" s="252"/>
      <c r="F135" s="252"/>
      <c r="G135" s="254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G135" t="s">
        <v>296</v>
      </c>
    </row>
    <row r="136" spans="1:60" x14ac:dyDescent="0.2">
      <c r="A136" s="255"/>
      <c r="B136" s="256"/>
      <c r="C136" s="257"/>
      <c r="D136" s="256"/>
      <c r="E136" s="256"/>
      <c r="F136" s="256"/>
      <c r="G136" s="258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60" x14ac:dyDescent="0.2">
      <c r="A137" s="255"/>
      <c r="B137" s="256"/>
      <c r="C137" s="257"/>
      <c r="D137" s="256"/>
      <c r="E137" s="256"/>
      <c r="F137" s="256"/>
      <c r="G137" s="258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60" x14ac:dyDescent="0.2">
      <c r="A138" s="255"/>
      <c r="B138" s="256"/>
      <c r="C138" s="257"/>
      <c r="D138" s="256"/>
      <c r="E138" s="256"/>
      <c r="F138" s="256"/>
      <c r="G138" s="258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60" x14ac:dyDescent="0.2">
      <c r="A139" s="259"/>
      <c r="B139" s="260"/>
      <c r="C139" s="261"/>
      <c r="D139" s="260"/>
      <c r="E139" s="260"/>
      <c r="F139" s="260"/>
      <c r="G139" s="262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 x14ac:dyDescent="0.2">
      <c r="A140" s="3"/>
      <c r="B140" s="4"/>
      <c r="C140" s="19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">
      <c r="C141" s="192"/>
      <c r="D141" s="10"/>
      <c r="AG141" t="s">
        <v>297</v>
      </c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35:G139"/>
    <mergeCell ref="A1:G1"/>
    <mergeCell ref="C2:G2"/>
    <mergeCell ref="C3:G3"/>
    <mergeCell ref="C4:G4"/>
    <mergeCell ref="A134:C13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Horák Martin</cp:lastModifiedBy>
  <cp:lastPrinted>2019-03-19T12:27:02Z</cp:lastPrinted>
  <dcterms:created xsi:type="dcterms:W3CDTF">2009-04-08T07:15:50Z</dcterms:created>
  <dcterms:modified xsi:type="dcterms:W3CDTF">2023-07-19T13:28:13Z</dcterms:modified>
</cp:coreProperties>
</file>