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Data\Export\"/>
    </mc:Choice>
  </mc:AlternateContent>
  <bookViews>
    <workbookView xWindow="0" yWindow="0" windowWidth="0" windowHeight="0"/>
  </bookViews>
  <sheets>
    <sheet name="Rekapitulácia stavby" sheetId="1" r:id="rId1"/>
    <sheet name="1 - Rozšírenie verejného ...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'1 - Rozšírenie verejného ...'!$C$120:$K$182</definedName>
    <definedName name="_xlnm.Print_Area" localSheetId="1">'1 - Rozšírenie verejného ...'!$C$4:$J$76,'1 - Rozšírenie verejného ...'!$C$82:$J$102,'1 - Rozšírenie verejného ...'!$C$108:$J$182</definedName>
    <definedName name="_xlnm.Print_Titles" localSheetId="1">'1 - Rozšírenie verejného ...'!$120:$120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1" r="L90"/>
  <c r="AM90"/>
  <c r="AM89"/>
  <c r="L89"/>
  <c r="AM87"/>
  <c r="L87"/>
  <c r="L85"/>
  <c r="L84"/>
  <c i="2" r="J128"/>
  <c r="J166"/>
  <c r="BK132"/>
  <c r="BK128"/>
  <c r="J148"/>
  <c r="J136"/>
  <c r="BK158"/>
  <c r="BK136"/>
  <c r="BK173"/>
  <c r="J141"/>
  <c r="BK169"/>
  <c r="J172"/>
  <c r="J175"/>
  <c r="J182"/>
  <c r="J146"/>
  <c r="J144"/>
  <c r="BK150"/>
  <c r="J143"/>
  <c r="BK154"/>
  <c r="J170"/>
  <c r="BK170"/>
  <c r="J173"/>
  <c r="BK124"/>
  <c r="BK129"/>
  <c r="J179"/>
  <c r="BK127"/>
  <c r="J168"/>
  <c r="J129"/>
  <c r="BK153"/>
  <c r="J132"/>
  <c r="BK178"/>
  <c r="J155"/>
  <c r="BK179"/>
  <c r="J181"/>
  <c r="BK126"/>
  <c r="J167"/>
  <c r="J147"/>
  <c r="BK155"/>
  <c r="BK174"/>
  <c r="BK159"/>
  <c r="J126"/>
  <c r="J171"/>
  <c r="J125"/>
  <c r="BK125"/>
  <c r="BK152"/>
  <c r="J138"/>
  <c r="BK175"/>
  <c r="BK148"/>
  <c r="J127"/>
  <c r="BK182"/>
  <c r="J163"/>
  <c r="BK156"/>
  <c r="BK163"/>
  <c r="BK160"/>
  <c r="J165"/>
  <c r="BK149"/>
  <c r="J135"/>
  <c r="BK133"/>
  <c r="BK135"/>
  <c r="J133"/>
  <c r="BK137"/>
  <c r="BK151"/>
  <c r="J124"/>
  <c r="J150"/>
  <c r="BK143"/>
  <c i="1" r="AS94"/>
  <c i="2" r="J145"/>
  <c r="BK177"/>
  <c r="BK180"/>
  <c r="J153"/>
  <c r="BK161"/>
  <c r="J131"/>
  <c r="J178"/>
  <c r="BK146"/>
  <c r="BK141"/>
  <c r="BK145"/>
  <c r="J157"/>
  <c r="J160"/>
  <c r="J174"/>
  <c r="J154"/>
  <c r="BK164"/>
  <c r="BK144"/>
  <c r="BK166"/>
  <c r="BK147"/>
  <c r="J158"/>
  <c r="BK172"/>
  <c r="J161"/>
  <c r="J149"/>
  <c r="J169"/>
  <c r="BK168"/>
  <c r="J134"/>
  <c r="J137"/>
  <c r="J164"/>
  <c r="J152"/>
  <c r="BK171"/>
  <c r="BK139"/>
  <c r="BK167"/>
  <c r="J156"/>
  <c r="BK181"/>
  <c r="BK131"/>
  <c r="BK138"/>
  <c r="BK130"/>
  <c r="BK134"/>
  <c r="J151"/>
  <c r="J159"/>
  <c r="J162"/>
  <c r="J177"/>
  <c r="BK165"/>
  <c r="J180"/>
  <c r="J130"/>
  <c r="J139"/>
  <c r="BK162"/>
  <c r="BK157"/>
  <c l="1" r="P142"/>
  <c r="P140"/>
  <c r="T123"/>
  <c r="T122"/>
  <c r="BK123"/>
  <c r="J123"/>
  <c r="J98"/>
  <c r="P176"/>
  <c r="R142"/>
  <c r="R140"/>
  <c r="T142"/>
  <c r="T140"/>
  <c r="P123"/>
  <c r="P122"/>
  <c r="BK176"/>
  <c r="J176"/>
  <c r="J101"/>
  <c r="R123"/>
  <c r="R122"/>
  <c r="R176"/>
  <c r="BK142"/>
  <c r="J142"/>
  <c r="J100"/>
  <c r="T176"/>
  <c r="BF179"/>
  <c r="J89"/>
  <c r="BF127"/>
  <c r="BF132"/>
  <c r="BF136"/>
  <c r="BF145"/>
  <c r="BF150"/>
  <c r="BF152"/>
  <c r="BF155"/>
  <c r="BF165"/>
  <c r="BF182"/>
  <c r="BF149"/>
  <c r="BF151"/>
  <c r="BF153"/>
  <c r="BF166"/>
  <c r="BF168"/>
  <c r="BF170"/>
  <c r="F92"/>
  <c r="BF141"/>
  <c r="BF147"/>
  <c r="BF159"/>
  <c r="BF169"/>
  <c r="BF126"/>
  <c r="BF131"/>
  <c r="BF157"/>
  <c r="BF163"/>
  <c r="E85"/>
  <c r="BF128"/>
  <c r="BF135"/>
  <c r="BF161"/>
  <c r="BF175"/>
  <c r="BF178"/>
  <c r="BF180"/>
  <c r="BF181"/>
  <c r="BF125"/>
  <c r="BF162"/>
  <c r="BF171"/>
  <c r="BF173"/>
  <c r="BF129"/>
  <c r="BF130"/>
  <c r="BF138"/>
  <c r="BF154"/>
  <c r="BF124"/>
  <c r="BF146"/>
  <c r="BF156"/>
  <c r="BF133"/>
  <c r="BF139"/>
  <c r="BF143"/>
  <c r="BF160"/>
  <c r="BF167"/>
  <c r="BF134"/>
  <c r="BF144"/>
  <c r="BF164"/>
  <c r="BF177"/>
  <c r="BF137"/>
  <c r="BF148"/>
  <c r="BF158"/>
  <c r="BF172"/>
  <c r="BF174"/>
  <c r="J33"/>
  <c i="1" r="AV95"/>
  <c i="2" r="F35"/>
  <c i="1" r="BB95"/>
  <c r="BB94"/>
  <c r="W31"/>
  <c i="2" r="F36"/>
  <c i="1" r="BC95"/>
  <c r="BC94"/>
  <c r="W32"/>
  <c i="2" r="F37"/>
  <c i="1" r="BD95"/>
  <c r="BD94"/>
  <c r="W33"/>
  <c i="2" r="F33"/>
  <c i="1" r="AZ95"/>
  <c r="AZ94"/>
  <c r="W29"/>
  <c i="2" l="1" r="R121"/>
  <c r="P121"/>
  <c i="1" r="AU95"/>
  <c i="2" r="T121"/>
  <c r="BK140"/>
  <c r="J140"/>
  <c r="J99"/>
  <c r="BK122"/>
  <c r="J122"/>
  <c r="J97"/>
  <c i="1" r="AU94"/>
  <c r="AY94"/>
  <c r="AX94"/>
  <c r="AV94"/>
  <c r="AK29"/>
  <c i="2" r="F34"/>
  <c i="1" r="BA95"/>
  <c r="BA94"/>
  <c r="AW94"/>
  <c r="AK30"/>
  <c i="2" r="J34"/>
  <c i="1" r="AW95"/>
  <c r="AT95"/>
  <c i="2" l="1" r="BK121"/>
  <c r="J121"/>
  <c r="J96"/>
  <c i="1" r="AT94"/>
  <c r="W30"/>
  <c i="2" l="1" r="J30"/>
  <c i="1" r="AG95"/>
  <c r="AG94"/>
  <c r="AK26"/>
  <c r="AK35"/>
  <c l="1" r="AN94"/>
  <c i="2" r="J39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<sst xmlns="http://schemas.openxmlformats.org/spreadsheetml/2006/main">
  <si>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</si>
  <si>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</si>
  <si>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</si>
  <si>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</si>
  <si>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</si>
  <si>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{56607d6d-9861-4cb0-9aca-61b7f0405f40}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</si>
  <si>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</si>
  <si>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</si>
  <si>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</si>
  <si>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</si>
  <si>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</si>
  <si>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</si>
  <si>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</si>
  <si>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209/2023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</si>
  <si>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</si>
  <si>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</si>
  <si>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IBV Lipníky</t>
  </si>
  <si>
    <t>JKSO:</t>
  </si>
  <si>
    <t>KS:</t>
  </si>
  <si>
    <t>Miesto:</t>
  </si>
  <si>
    <t>p.č.:791/1,2; 790, 466, 487, 464, 462, 493, 495...</t>
  </si>
  <si>
    <t>Dátum:</t>
  </si>
  <si>
    <t>24. 7. 2023</t>
  </si>
  <si>
    <t>Objednávateľ:</t>
  </si>
  <si>
    <t>IČO:</t>
  </si>
  <si>
    <t>Obec Lipníky, Lipníky 100, 082 12 Kapušany</t>
  </si>
  <si>
    <t>IČ DPH:</t>
  </si>
  <si>
    <t>Zhotoviteľ:</t>
  </si>
  <si>
    <t>Vyplň údaj</t>
  </si>
  <si>
    <t>Projektant:</t>
  </si>
  <si>
    <t>Ing. Pavol Fedorčák, PhD.</t>
  </si>
  <si>
    <t>True</t>
  </si>
  <si>
    <t>Spracovateľ:</t>
  </si>
  <si>
    <t>Ing. Peter Antol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</si>
  <si>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</si>
  <si>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</si>
  <si>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</si>
  <si>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</si>
  <si>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</si>
  <si>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</si>
  <si>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</si>
  <si>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</si>
  <si>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</si>
  <si>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</si>
  <si>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</si>
  <si>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</si>
  <si>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</si>
  <si>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</si>
  <si>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</si>
  <si>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</si>
  <si>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</si>
  <si>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</si>
  <si>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</si>
  <si>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</si>
  <si>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</si>
  <si>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</si>
  <si>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</si>
  <si>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</si>
  <si>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</si>
  <si>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</si>
  <si>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</si>
  <si>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</si>
  <si>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</si>
  <si>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</si>
  <si>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</si>
  <si>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</si>
  <si>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</si>
  <si>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</si>
  <si>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</si>
  <si>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</si>
  <si>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</si>
  <si>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</si>
  <si>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</si>
  <si>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</si>
  <si>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</si>
  <si>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</si>
  <si>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</si>
  <si>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</si>
  <si>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</si>
  <si>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</si>
  <si>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</si>
  <si>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>Rozšírenie verejného vodovodu</t>
  </si>
  <si>
    <t>STA</t>
  </si>
  <si>
    <t>{32f1d3e2-b603-4c10-8183-fd50fec0e42a}</t>
  </si>
  <si>
    <t xml:space="preserve"> </t>
  </si>
  <si>
    <t>KRYCÍ LIST ROZPOČTU</t>
  </si>
  <si>
    <t>Objekt:</t>
  </si>
  <si>
    <t>1 - Rozšírenie verejného vodovodu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</si>
  <si>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</si>
  <si>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</si>
  <si>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</si>
  <si>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</si>
  <si>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</si>
  <si>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</si>
  <si>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 </t>
  </si>
  <si>
    <t>4 - Vodorovné konštrukcie</t>
  </si>
  <si>
    <t xml:space="preserve">    8 - Rúrové vedenie</t>
  </si>
  <si>
    <t>HZS - Hodinové zúčtovacie sadzby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</si>
  <si>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</si>
  <si>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</si>
  <si>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</si>
  <si>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</si>
  <si>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</si>
  <si>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</si>
  <si>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</si>
  <si>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</si>
  <si>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</si>
  <si>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</si>
  <si>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</si>
  <si>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</si>
  <si>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</si>
  <si>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</si>
  <si>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</si>
  <si>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 xml:space="preserve">Zemné práce </t>
  </si>
  <si>
    <t>153</t>
  </si>
  <si>
    <t>K</t>
  </si>
  <si>
    <t>130201001</t>
  </si>
  <si>
    <t>Výkop jamy v obmedzenom priestore horn. tr.3 ručne</t>
  </si>
  <si>
    <t>m3</t>
  </si>
  <si>
    <t>4</t>
  </si>
  <si>
    <t>2</t>
  </si>
  <si>
    <t>719791769</t>
  </si>
  <si>
    <t>154</t>
  </si>
  <si>
    <t>130001101.S</t>
  </si>
  <si>
    <t>Príplatok k cenám za sťaženie výkopu v blízkosti podzemného vedenia alebo výbušbnín - pre všetky triedy</t>
  </si>
  <si>
    <t>-1261066924</t>
  </si>
  <si>
    <t>63</t>
  </si>
  <si>
    <t>132201102</t>
  </si>
  <si>
    <t>Výkop ryhy do šírky 600 mm v horn.3 nad 100 m3</t>
  </si>
  <si>
    <t>-253826526</t>
  </si>
  <si>
    <t>46</t>
  </si>
  <si>
    <t>132201109</t>
  </si>
  <si>
    <t>Hĺbenie rýh šírky do 600 mm zapažených i nezapažených s urovnaním dna. Príplatok k cene za lepivosť horniny 3</t>
  </si>
  <si>
    <t>-1224680976</t>
  </si>
  <si>
    <t>274</t>
  </si>
  <si>
    <t>141721114.S</t>
  </si>
  <si>
    <t>Riadené horizont. vŕtanie v hornine tr.1-4 pre pretláč. PE rúr, hĺbky do 6m, vonk. priem.cez 110 do 125mm</t>
  </si>
  <si>
    <t>m</t>
  </si>
  <si>
    <t>-1606852043</t>
  </si>
  <si>
    <t>117</t>
  </si>
  <si>
    <t>151101101.S</t>
  </si>
  <si>
    <t>Paženie a rozopretie stien rýh pre podzemné vedenie, príložné do 2 m</t>
  </si>
  <si>
    <t>m2</t>
  </si>
  <si>
    <t>-1277997385</t>
  </si>
  <si>
    <t>118</t>
  </si>
  <si>
    <t>151101111.S</t>
  </si>
  <si>
    <t>Odstránenie paženia rýh pre podzemné vedenie, príložné hĺbky do 2 m</t>
  </si>
  <si>
    <t>1243619728</t>
  </si>
  <si>
    <t>47</t>
  </si>
  <si>
    <t>162301102</t>
  </si>
  <si>
    <t>Vodorovné premiestnenie výkopku tr.1-4, do 1000 m</t>
  </si>
  <si>
    <t>-78618083</t>
  </si>
  <si>
    <t>48</t>
  </si>
  <si>
    <t>167101101</t>
  </si>
  <si>
    <t>Nakladanie neuľahnutého výkopku z hornín tr.1-4 do 100 m3</t>
  </si>
  <si>
    <t>2039347632</t>
  </si>
  <si>
    <t>68</t>
  </si>
  <si>
    <t>174201102</t>
  </si>
  <si>
    <t>Zásyp sypaninou bez zhutnenia jám, šachiet, rýh, zárezov alebo okolo objektov nad 100 do 1000 m3</t>
  </si>
  <si>
    <t>753526264</t>
  </si>
  <si>
    <t>52</t>
  </si>
  <si>
    <t>175101101</t>
  </si>
  <si>
    <t>Obsyp potrubia sypaninou z vhodných hornín 1 až 4 bez prehodenia sypaniny</t>
  </si>
  <si>
    <t>738639559</t>
  </si>
  <si>
    <t>264</t>
  </si>
  <si>
    <t>979081111.S</t>
  </si>
  <si>
    <t>Odvoz sypaniny na skládku do 1 km</t>
  </si>
  <si>
    <t>t</t>
  </si>
  <si>
    <t>904247317</t>
  </si>
  <si>
    <t>265</t>
  </si>
  <si>
    <t>979081121.S</t>
  </si>
  <si>
    <t>Odvoz sypaniny na skládku za každý ďalší 1 km</t>
  </si>
  <si>
    <t>748978920</t>
  </si>
  <si>
    <t>49</t>
  </si>
  <si>
    <t>171201201</t>
  </si>
  <si>
    <t>Uloženie sypaniny na skládky do 100 m3</t>
  </si>
  <si>
    <t>-1004523709</t>
  </si>
  <si>
    <t>177</t>
  </si>
  <si>
    <t>171209002</t>
  </si>
  <si>
    <t>Poplatok za skladovanie - zemina a kamenivo (17 05) ostatné</t>
  </si>
  <si>
    <t>420053006</t>
  </si>
  <si>
    <t>53</t>
  </si>
  <si>
    <t>M</t>
  </si>
  <si>
    <t>583310002900.S</t>
  </si>
  <si>
    <t>Štrkopiesok frakcia 0-16 mm</t>
  </si>
  <si>
    <t>8</t>
  </si>
  <si>
    <t>-525432473</t>
  </si>
  <si>
    <t>Vodorovné konštrukcie</t>
  </si>
  <si>
    <t>54</t>
  </si>
  <si>
    <t>451573111.S</t>
  </si>
  <si>
    <t>Lôžko pod potrubie, stoky a drobné objekty, v otvorenom výkope z piesku a štrkopiesku do 63 mm</t>
  </si>
  <si>
    <t>895742722</t>
  </si>
  <si>
    <t>Rúrové vedenie</t>
  </si>
  <si>
    <t>275</t>
  </si>
  <si>
    <t>899912103.S</t>
  </si>
  <si>
    <t>Montáž chráničky D 200</t>
  </si>
  <si>
    <t>-305359779</t>
  </si>
  <si>
    <t>276</t>
  </si>
  <si>
    <t>142110003600.S</t>
  </si>
  <si>
    <t>Chránička D 200</t>
  </si>
  <si>
    <t>-143452898</t>
  </si>
  <si>
    <t>198</t>
  </si>
  <si>
    <t>871171000.S</t>
  </si>
  <si>
    <t>Montáž vodovodného potrubia z dvojvsrtvového PE 100 SDR11/PN16 zváraných natupo D 32x3,0 mm</t>
  </si>
  <si>
    <t>1780724646</t>
  </si>
  <si>
    <t>197</t>
  </si>
  <si>
    <t>286130030700.S</t>
  </si>
  <si>
    <t>Rúra HDPE na vodu PE100 PN10 SDR17 32x2x100 m</t>
  </si>
  <si>
    <t>-751304311</t>
  </si>
  <si>
    <t>269</t>
  </si>
  <si>
    <t>871271012.S</t>
  </si>
  <si>
    <t>Montáž vodovodného potrubia z dvojvsrtvového PE 100 SDR11/PN16 zváraných natupo D 110x10,0 mm</t>
  </si>
  <si>
    <t>1875193058</t>
  </si>
  <si>
    <t>268</t>
  </si>
  <si>
    <t>286130034000.S</t>
  </si>
  <si>
    <t>Rúra HDPE na vodu PE100 PN16 SDR11 110x10,0x12 m</t>
  </si>
  <si>
    <t>-290418542</t>
  </si>
  <si>
    <t>271</t>
  </si>
  <si>
    <t>286530015900.S</t>
  </si>
  <si>
    <t>Koleno 45° s dlhými ramenami 45° PE 100 SDR 17 D 110 mm</t>
  </si>
  <si>
    <t>ks</t>
  </si>
  <si>
    <t>-1361640980</t>
  </si>
  <si>
    <t>270</t>
  </si>
  <si>
    <t>286530020700.S</t>
  </si>
  <si>
    <t>Koleno 90° na tupo PE 100, na vodu, plyn a kanalizáciu, SDR 11 D 110 mm</t>
  </si>
  <si>
    <t>-416666584</t>
  </si>
  <si>
    <t>250</t>
  </si>
  <si>
    <t>722172724.S</t>
  </si>
  <si>
    <t>Montáž zátky PE pre vodu PN 20 D 32 mm</t>
  </si>
  <si>
    <t>16</t>
  </si>
  <si>
    <t>-1490266636</t>
  </si>
  <si>
    <t>251</t>
  </si>
  <si>
    <t>286540039200.S</t>
  </si>
  <si>
    <t>Zátka/záslepka PE D 32 mm</t>
  </si>
  <si>
    <t>32</t>
  </si>
  <si>
    <t>318611162</t>
  </si>
  <si>
    <t>272</t>
  </si>
  <si>
    <t>891269111.S</t>
  </si>
  <si>
    <t>Montáž navrtávacieho pásu s ventilom menovitého tlaku 1 MPa na potr. z rúr liat., oceľ., plast., DN 100</t>
  </si>
  <si>
    <t>-292023621</t>
  </si>
  <si>
    <t>273</t>
  </si>
  <si>
    <t>551180001400</t>
  </si>
  <si>
    <t>Navrtávaci pás Hacom uzáverový DN 100 - 1" na vodu, z tvárnej liatiny, HAWLE</t>
  </si>
  <si>
    <t>2069768047</t>
  </si>
  <si>
    <t>246</t>
  </si>
  <si>
    <t>891181111.S</t>
  </si>
  <si>
    <t>Montáž vodovodného posúvača v otvorenom výkope s osadením zemnej súpravy (bez poklopov) DN 40</t>
  </si>
  <si>
    <t>1682255970</t>
  </si>
  <si>
    <t>249</t>
  </si>
  <si>
    <t>422210000100.S</t>
  </si>
  <si>
    <t>Posúvač uzatvárací DN 40, liatinový, PN 6</t>
  </si>
  <si>
    <t>-1261638835</t>
  </si>
  <si>
    <t>253</t>
  </si>
  <si>
    <t>891261111.S</t>
  </si>
  <si>
    <t>Montáž posúvača s osadením zemnej súpravy (bez poklopov) DN 100</t>
  </si>
  <si>
    <t>1232587301</t>
  </si>
  <si>
    <t>280</t>
  </si>
  <si>
    <t>422210021400</t>
  </si>
  <si>
    <t>Posúvač Combi T, typ E3, DN 100/100, z liatiny, PN 16 na vodu, HAWLE</t>
  </si>
  <si>
    <t>1038718319</t>
  </si>
  <si>
    <t>255</t>
  </si>
  <si>
    <t>422210001700.S</t>
  </si>
  <si>
    <t xml:space="preserve">Zemná súprava posúvačová Y </t>
  </si>
  <si>
    <t>-1660071917</t>
  </si>
  <si>
    <t>277</t>
  </si>
  <si>
    <t>891267211.S</t>
  </si>
  <si>
    <t>Montáž vodovodnej armatúry na potrubí, hydrant nadzemný DN 100</t>
  </si>
  <si>
    <t>-616940948</t>
  </si>
  <si>
    <t>278</t>
  </si>
  <si>
    <t>449160002100.S</t>
  </si>
  <si>
    <t>Nadzemný hydrant DN 100, krytie potrubia 1 až 1,5 m, výstup A2B, na vodu</t>
  </si>
  <si>
    <t>712976793</t>
  </si>
  <si>
    <t>279</t>
  </si>
  <si>
    <t>552520040100.S</t>
  </si>
  <si>
    <t>Koleno 90° prírubové z tvárnej liatiny, s hrdlom a pätkou DN 100, PN 16 s pružným násuvným spojom</t>
  </si>
  <si>
    <t>660146423</t>
  </si>
  <si>
    <t>210</t>
  </si>
  <si>
    <t>899101111.S</t>
  </si>
  <si>
    <t>Osadenie poklopu liatinového a oceľového vrátane rámu hmotn. do 50 kg</t>
  </si>
  <si>
    <t>1884316967</t>
  </si>
  <si>
    <t>211</t>
  </si>
  <si>
    <t>552410000400.S</t>
  </si>
  <si>
    <t>Poklop uličný tuhý pre armatúry domovej prípojky, ťažký, šedá liatina GG 200 bitúmenovaná</t>
  </si>
  <si>
    <t>-1011153122</t>
  </si>
  <si>
    <t>14</t>
  </si>
  <si>
    <t>3420</t>
  </si>
  <si>
    <t>Uzatvárací kľúč pre posúvače a pod. hydranty DN 50-500, voda a kanál</t>
  </si>
  <si>
    <t>256</t>
  </si>
  <si>
    <t>877311016.S</t>
  </si>
  <si>
    <t>Tvarovky nad rámec ( 10% z ceny)</t>
  </si>
  <si>
    <t>%</t>
  </si>
  <si>
    <t>233897496</t>
  </si>
  <si>
    <t>203</t>
  </si>
  <si>
    <t>892372111.S</t>
  </si>
  <si>
    <t>Zabezpečenie koncov vodovodného potrubia pri tlakových skúškach DN do 300</t>
  </si>
  <si>
    <t>-929173979</t>
  </si>
  <si>
    <t>202</t>
  </si>
  <si>
    <t>892241111.S</t>
  </si>
  <si>
    <t>Ostatné práce na rúrovom vedení, tlakové skúšky vodovodného potrubia DN do 80</t>
  </si>
  <si>
    <t>1242741671</t>
  </si>
  <si>
    <t>142</t>
  </si>
  <si>
    <t>892271111.S</t>
  </si>
  <si>
    <t>Ostatné práce na rúrovom vedení, tlakové skúšky vodovodného potrubia DN 100 alebo 125</t>
  </si>
  <si>
    <t>334073746</t>
  </si>
  <si>
    <t>248</t>
  </si>
  <si>
    <t>892233111.S</t>
  </si>
  <si>
    <t>Preplach a dezinfekcia vodovodného potrubia DN do 70</t>
  </si>
  <si>
    <t>679999081</t>
  </si>
  <si>
    <t>204</t>
  </si>
  <si>
    <t>892273111.S</t>
  </si>
  <si>
    <t>Preplach a dezinfekcia vodovodného potrubia DN od 80 do 125</t>
  </si>
  <si>
    <t>254197332</t>
  </si>
  <si>
    <t>119</t>
  </si>
  <si>
    <t>899721131.S</t>
  </si>
  <si>
    <t>Označenie vodovodného potrubia bielou výstražnou fóliou</t>
  </si>
  <si>
    <t>-1580353859</t>
  </si>
  <si>
    <t>258</t>
  </si>
  <si>
    <t>998276101.S</t>
  </si>
  <si>
    <t>Presun hmôt pre rúrové vedenie hĺbené z rúr z plast., hmôt alebo sklolamin. v otvorenom výkope</t>
  </si>
  <si>
    <t>987145782</t>
  </si>
  <si>
    <t>259</t>
  </si>
  <si>
    <t>998276118.S</t>
  </si>
  <si>
    <t>Príplatok k cenám za zväčšený presun pre rúrové vedenie hĺbené z rúr z plast., hmôt alebo sklolamin. nad vymedzenú najväčšiu dopravnú vzdialenosť 3000-5000 m</t>
  </si>
  <si>
    <t>-1880891337</t>
  </si>
  <si>
    <t>260</t>
  </si>
  <si>
    <t>998276119.S</t>
  </si>
  <si>
    <t>Príplatok pre rúrové vedenie hĺbené z rúr z plast., hmôt alebo sklolamin. za každých ďalších aj začatých 5000 m nad 5000 m</t>
  </si>
  <si>
    <t>1496383179</t>
  </si>
  <si>
    <t>HZS</t>
  </si>
  <si>
    <t>Hodinové zúčtovacie sadzby</t>
  </si>
  <si>
    <t>240</t>
  </si>
  <si>
    <t>HZS000315.S</t>
  </si>
  <si>
    <t>Prenájom žeriavu</t>
  </si>
  <si>
    <t>hod</t>
  </si>
  <si>
    <t>512</t>
  </si>
  <si>
    <t>-1817092134</t>
  </si>
  <si>
    <t>179</t>
  </si>
  <si>
    <t>HZS000111.S</t>
  </si>
  <si>
    <t>Stavebno montážne práce menej náročne, pomocné alebo manupulačné (Tr. 1) v rozsahu viac ako 8 hodín</t>
  </si>
  <si>
    <t>1170999656</t>
  </si>
  <si>
    <t>222</t>
  </si>
  <si>
    <t>HZS000112.S</t>
  </si>
  <si>
    <t>Stavebno montážne práce náročnejšie, ucelené, obtiažne, rutinné (Tr. 2) v rozsahu viac ako 8 hodín náročnejšie</t>
  </si>
  <si>
    <t>1539669854</t>
  </si>
  <si>
    <t>223</t>
  </si>
  <si>
    <t>HZS000113.S</t>
  </si>
  <si>
    <t>Stavebno montážne práce náročné ucelené - odborné, tvorivé remeselné (Tr. 3) v rozsahu viac ako 8 hodín</t>
  </si>
  <si>
    <t>-623763184</t>
  </si>
  <si>
    <t>267</t>
  </si>
  <si>
    <t>HZS000114.S</t>
  </si>
  <si>
    <t>Stavebno montážne práce najnáročnejšie na odbornosť - prehliadky pracoviska a revízie (Tr. 4) v rozsahu viac ako 8 hodín</t>
  </si>
  <si>
    <t>214610550</t>
  </si>
  <si>
    <t>266</t>
  </si>
  <si>
    <t>HZS000125.S</t>
  </si>
  <si>
    <t>Stavebno montážne práce mimoriadne odborné (Tr. 5) v rozsahu viac ako 8 hodín</t>
  </si>
  <si>
    <t>1257610442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</si>
</sst>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164" fontId="15" fillId="0" borderId="0" xfId="0" applyNumberFormat="1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5" fillId="0" borderId="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11</v>
      </c>
    </row>
    <row r="5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4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14</v>
      </c>
      <c r="BS5" s="14" t="s">
        <v>6</v>
      </c>
    </row>
    <row r="6" s="1" customFormat="1" ht="36.96" customHeight="1">
      <c r="B6" s="18"/>
      <c r="C6" s="19"/>
      <c r="D6" s="26" t="s">
        <v>15</v>
      </c>
      <c r="E6" s="19"/>
      <c r="F6" s="19"/>
      <c r="G6" s="19"/>
      <c r="H6" s="19"/>
      <c r="I6" s="19"/>
      <c r="J6" s="19"/>
      <c r="K6" s="27" t="s">
        <v>16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18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21</v>
      </c>
      <c r="AL8" s="19"/>
      <c r="AM8" s="19"/>
      <c r="AN8" s="30" t="s">
        <v>22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24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45" t="s">
        <v>40</v>
      </c>
      <c r="G29" s="44"/>
      <c r="H29" s="44"/>
      <c r="I29" s="44"/>
      <c r="J29" s="44"/>
      <c r="K29" s="44"/>
      <c r="L29" s="46">
        <v>0.20000000000000001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8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8">
        <f>ROUND(AV94, 2)</f>
        <v>0</v>
      </c>
      <c r="AL29" s="47"/>
      <c r="AM29" s="47"/>
      <c r="AN29" s="47"/>
      <c r="AO29" s="47"/>
      <c r="AP29" s="47"/>
      <c r="AQ29" s="47"/>
      <c r="AR29" s="49"/>
      <c r="AS29" s="50"/>
      <c r="AT29" s="50"/>
      <c r="AU29" s="50"/>
      <c r="AV29" s="50"/>
      <c r="AW29" s="50"/>
      <c r="AX29" s="50"/>
      <c r="AY29" s="50"/>
      <c r="AZ29" s="50"/>
      <c r="BE29" s="51"/>
    </row>
    <row r="30" s="3" customFormat="1" ht="14.4" customHeight="1">
      <c r="A30" s="3"/>
      <c r="B30" s="43"/>
      <c r="C30" s="44"/>
      <c r="D30" s="44"/>
      <c r="E30" s="44"/>
      <c r="F30" s="45" t="s">
        <v>41</v>
      </c>
      <c r="G30" s="44"/>
      <c r="H30" s="44"/>
      <c r="I30" s="44"/>
      <c r="J30" s="44"/>
      <c r="K30" s="44"/>
      <c r="L30" s="46">
        <v>0.20000000000000001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8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8">
        <f>ROUND(AW94, 2)</f>
        <v>0</v>
      </c>
      <c r="AL30" s="47"/>
      <c r="AM30" s="47"/>
      <c r="AN30" s="47"/>
      <c r="AO30" s="47"/>
      <c r="AP30" s="47"/>
      <c r="AQ30" s="47"/>
      <c r="AR30" s="49"/>
      <c r="AS30" s="50"/>
      <c r="AT30" s="50"/>
      <c r="AU30" s="50"/>
      <c r="AV30" s="50"/>
      <c r="AW30" s="50"/>
      <c r="AX30" s="50"/>
      <c r="AY30" s="50"/>
      <c r="AZ30" s="50"/>
      <c r="BE30" s="51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52">
        <v>0.20000000000000001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53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53">
        <v>0</v>
      </c>
      <c r="AL31" s="44"/>
      <c r="AM31" s="44"/>
      <c r="AN31" s="44"/>
      <c r="AO31" s="44"/>
      <c r="AP31" s="44"/>
      <c r="AQ31" s="44"/>
      <c r="AR31" s="54"/>
      <c r="BE31" s="51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52">
        <v>0.20000000000000001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53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53">
        <v>0</v>
      </c>
      <c r="AL32" s="44"/>
      <c r="AM32" s="44"/>
      <c r="AN32" s="44"/>
      <c r="AO32" s="44"/>
      <c r="AP32" s="44"/>
      <c r="AQ32" s="44"/>
      <c r="AR32" s="54"/>
      <c r="BE32" s="51"/>
    </row>
    <row r="33" hidden="1" s="3" customFormat="1" ht="14.4" customHeight="1">
      <c r="A33" s="3"/>
      <c r="B33" s="43"/>
      <c r="C33" s="44"/>
      <c r="D33" s="44"/>
      <c r="E33" s="44"/>
      <c r="F33" s="45" t="s">
        <v>44</v>
      </c>
      <c r="G33" s="44"/>
      <c r="H33" s="44"/>
      <c r="I33" s="44"/>
      <c r="J33" s="44"/>
      <c r="K33" s="44"/>
      <c r="L33" s="46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8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8">
        <v>0</v>
      </c>
      <c r="AL33" s="47"/>
      <c r="AM33" s="47"/>
      <c r="AN33" s="47"/>
      <c r="AO33" s="47"/>
      <c r="AP33" s="47"/>
      <c r="AQ33" s="47"/>
      <c r="AR33" s="49"/>
      <c r="AS33" s="50"/>
      <c r="AT33" s="50"/>
      <c r="AU33" s="50"/>
      <c r="AV33" s="50"/>
      <c r="AW33" s="50"/>
      <c r="AX33" s="50"/>
      <c r="AY33" s="50"/>
      <c r="AZ33" s="50"/>
      <c r="BE33" s="51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55"/>
      <c r="D35" s="56" t="s">
        <v>45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46</v>
      </c>
      <c r="U35" s="57"/>
      <c r="V35" s="57"/>
      <c r="W35" s="57"/>
      <c r="X35" s="59" t="s">
        <v>47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62"/>
      <c r="C49" s="63"/>
      <c r="D49" s="64" t="s">
        <v>48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4" t="s">
        <v>49</v>
      </c>
      <c r="AI49" s="65"/>
      <c r="AJ49" s="65"/>
      <c r="AK49" s="65"/>
      <c r="AL49" s="65"/>
      <c r="AM49" s="65"/>
      <c r="AN49" s="65"/>
      <c r="AO49" s="65"/>
      <c r="AP49" s="63"/>
      <c r="AQ49" s="63"/>
      <c r="AR49" s="66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7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7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7" t="s">
        <v>50</v>
      </c>
      <c r="AI60" s="39"/>
      <c r="AJ60" s="39"/>
      <c r="AK60" s="39"/>
      <c r="AL60" s="39"/>
      <c r="AM60" s="67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64" t="s">
        <v>52</v>
      </c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4" t="s">
        <v>53</v>
      </c>
      <c r="AI64" s="68"/>
      <c r="AJ64" s="68"/>
      <c r="AK64" s="68"/>
      <c r="AL64" s="68"/>
      <c r="AM64" s="68"/>
      <c r="AN64" s="68"/>
      <c r="AO64" s="68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7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7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7" t="s">
        <v>50</v>
      </c>
      <c r="AI75" s="39"/>
      <c r="AJ75" s="39"/>
      <c r="AK75" s="39"/>
      <c r="AL75" s="39"/>
      <c r="AM75" s="67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9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41"/>
      <c r="BE77" s="35"/>
    </row>
    <row r="81" s="2" customFormat="1" ht="6.96" customHeight="1">
      <c r="A81" s="35"/>
      <c r="B81" s="71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73"/>
      <c r="C84" s="29" t="s">
        <v>12</v>
      </c>
      <c r="D84" s="74"/>
      <c r="E84" s="74"/>
      <c r="F84" s="74"/>
      <c r="G84" s="74"/>
      <c r="H84" s="74"/>
      <c r="I84" s="74"/>
      <c r="J84" s="74"/>
      <c r="K84" s="74"/>
      <c r="L84" s="74" t="str">
        <f>K5</f>
        <v>209/2023</v>
      </c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74"/>
      <c r="AO84" s="74"/>
      <c r="AP84" s="74"/>
      <c r="AQ84" s="74"/>
      <c r="AR84" s="75"/>
      <c r="BE84" s="4"/>
    </row>
    <row r="85" s="5" customFormat="1" ht="36.96" customHeight="1">
      <c r="A85" s="5"/>
      <c r="B85" s="76"/>
      <c r="C85" s="77" t="s">
        <v>15</v>
      </c>
      <c r="D85" s="78"/>
      <c r="E85" s="78"/>
      <c r="F85" s="78"/>
      <c r="G85" s="78"/>
      <c r="H85" s="78"/>
      <c r="I85" s="78"/>
      <c r="J85" s="78"/>
      <c r="K85" s="78"/>
      <c r="L85" s="79" t="str">
        <f>K6</f>
        <v>IBV Lipníky</v>
      </c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80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19</v>
      </c>
      <c r="D87" s="37"/>
      <c r="E87" s="37"/>
      <c r="F87" s="37"/>
      <c r="G87" s="37"/>
      <c r="H87" s="37"/>
      <c r="I87" s="37"/>
      <c r="J87" s="37"/>
      <c r="K87" s="37"/>
      <c r="L87" s="81" t="str">
        <f>IF(K8="","",K8)</f>
        <v>p.č.:791/1,2; 790, 466, 487, 464, 462, 493, 495...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21</v>
      </c>
      <c r="AJ87" s="37"/>
      <c r="AK87" s="37"/>
      <c r="AL87" s="37"/>
      <c r="AM87" s="82" t="str">
        <f>IF(AN8= "","",AN8)</f>
        <v>24. 7. 2023</v>
      </c>
      <c r="AN87" s="82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23</v>
      </c>
      <c r="D89" s="37"/>
      <c r="E89" s="37"/>
      <c r="F89" s="37"/>
      <c r="G89" s="37"/>
      <c r="H89" s="37"/>
      <c r="I89" s="37"/>
      <c r="J89" s="37"/>
      <c r="K89" s="37"/>
      <c r="L89" s="74" t="str">
        <f>IF(E11= "","",E11)</f>
        <v>Obec Lipníky, Lipníky 100, 082 12 Kapušany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83" t="str">
        <f>IF(E17="","",E17)</f>
        <v>Ing. Pavol Fedorčák, PhD.</v>
      </c>
      <c r="AN89" s="74"/>
      <c r="AO89" s="74"/>
      <c r="AP89" s="74"/>
      <c r="AQ89" s="37"/>
      <c r="AR89" s="41"/>
      <c r="AS89" s="84" t="s">
        <v>55</v>
      </c>
      <c r="AT89" s="85"/>
      <c r="AU89" s="86"/>
      <c r="AV89" s="86"/>
      <c r="AW89" s="86"/>
      <c r="AX89" s="86"/>
      <c r="AY89" s="86"/>
      <c r="AZ89" s="86"/>
      <c r="BA89" s="86"/>
      <c r="BB89" s="86"/>
      <c r="BC89" s="86"/>
      <c r="BD89" s="87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7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83" t="str">
        <f>IF(E20="","",E20)</f>
        <v>Ing. Peter Antol</v>
      </c>
      <c r="AN90" s="74"/>
      <c r="AO90" s="74"/>
      <c r="AP90" s="74"/>
      <c r="AQ90" s="37"/>
      <c r="AR90" s="41"/>
      <c r="AS90" s="88"/>
      <c r="AT90" s="89"/>
      <c r="AU90" s="90"/>
      <c r="AV90" s="90"/>
      <c r="AW90" s="90"/>
      <c r="AX90" s="90"/>
      <c r="AY90" s="90"/>
      <c r="AZ90" s="90"/>
      <c r="BA90" s="90"/>
      <c r="BB90" s="90"/>
      <c r="BC90" s="90"/>
      <c r="BD90" s="91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92"/>
      <c r="AT91" s="93"/>
      <c r="AU91" s="94"/>
      <c r="AV91" s="94"/>
      <c r="AW91" s="94"/>
      <c r="AX91" s="94"/>
      <c r="AY91" s="94"/>
      <c r="AZ91" s="94"/>
      <c r="BA91" s="94"/>
      <c r="BB91" s="94"/>
      <c r="BC91" s="94"/>
      <c r="BD91" s="95"/>
      <c r="BE91" s="35"/>
    </row>
    <row r="92" s="2" customFormat="1" ht="29.28" customHeight="1">
      <c r="A92" s="35"/>
      <c r="B92" s="36"/>
      <c r="C92" s="96" t="s">
        <v>56</v>
      </c>
      <c r="D92" s="97"/>
      <c r="E92" s="97"/>
      <c r="F92" s="97"/>
      <c r="G92" s="97"/>
      <c r="H92" s="98"/>
      <c r="I92" s="99" t="s">
        <v>57</v>
      </c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100" t="s">
        <v>58</v>
      </c>
      <c r="AH92" s="97"/>
      <c r="AI92" s="97"/>
      <c r="AJ92" s="97"/>
      <c r="AK92" s="97"/>
      <c r="AL92" s="97"/>
      <c r="AM92" s="97"/>
      <c r="AN92" s="99" t="s">
        <v>59</v>
      </c>
      <c r="AO92" s="97"/>
      <c r="AP92" s="101"/>
      <c r="AQ92" s="102" t="s">
        <v>60</v>
      </c>
      <c r="AR92" s="41"/>
      <c r="AS92" s="103" t="s">
        <v>61</v>
      </c>
      <c r="AT92" s="104" t="s">
        <v>62</v>
      </c>
      <c r="AU92" s="104" t="s">
        <v>63</v>
      </c>
      <c r="AV92" s="104" t="s">
        <v>64</v>
      </c>
      <c r="AW92" s="104" t="s">
        <v>65</v>
      </c>
      <c r="AX92" s="104" t="s">
        <v>66</v>
      </c>
      <c r="AY92" s="104" t="s">
        <v>67</v>
      </c>
      <c r="AZ92" s="104" t="s">
        <v>68</v>
      </c>
      <c r="BA92" s="104" t="s">
        <v>69</v>
      </c>
      <c r="BB92" s="104" t="s">
        <v>70</v>
      </c>
      <c r="BC92" s="104" t="s">
        <v>71</v>
      </c>
      <c r="BD92" s="105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6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8"/>
      <c r="BE93" s="35"/>
    </row>
    <row r="94" s="6" customFormat="1" ht="32.4" customHeight="1">
      <c r="A94" s="6"/>
      <c r="B94" s="109"/>
      <c r="C94" s="110" t="s">
        <v>73</v>
      </c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2">
        <f>ROUND(AG95,2)</f>
        <v>0</v>
      </c>
      <c r="AH94" s="112"/>
      <c r="AI94" s="112"/>
      <c r="AJ94" s="112"/>
      <c r="AK94" s="112"/>
      <c r="AL94" s="112"/>
      <c r="AM94" s="112"/>
      <c r="AN94" s="113">
        <f>SUM(AG94,AT94)</f>
        <v>0</v>
      </c>
      <c r="AO94" s="113"/>
      <c r="AP94" s="113"/>
      <c r="AQ94" s="114" t="s">
        <v>1</v>
      </c>
      <c r="AR94" s="115"/>
      <c r="AS94" s="116">
        <f>ROUND(AS95,2)</f>
        <v>0</v>
      </c>
      <c r="AT94" s="117">
        <f>ROUND(SUM(AV94:AW94),2)</f>
        <v>0</v>
      </c>
      <c r="AU94" s="118">
        <f>ROUND(AU95,5)</f>
        <v>0</v>
      </c>
      <c r="AV94" s="117">
        <f>ROUND(AZ94*L29,2)</f>
        <v>0</v>
      </c>
      <c r="AW94" s="117">
        <f>ROUND(BA94*L30,2)</f>
        <v>0</v>
      </c>
      <c r="AX94" s="117">
        <f>ROUND(BB94*L29,2)</f>
        <v>0</v>
      </c>
      <c r="AY94" s="117">
        <f>ROUND(BC94*L30,2)</f>
        <v>0</v>
      </c>
      <c r="AZ94" s="117">
        <f>ROUND(AZ95,2)</f>
        <v>0</v>
      </c>
      <c r="BA94" s="117">
        <f>ROUND(BA95,2)</f>
        <v>0</v>
      </c>
      <c r="BB94" s="117">
        <f>ROUND(BB95,2)</f>
        <v>0</v>
      </c>
      <c r="BC94" s="117">
        <f>ROUND(BC95,2)</f>
        <v>0</v>
      </c>
      <c r="BD94" s="119">
        <f>ROUND(BD95,2)</f>
        <v>0</v>
      </c>
      <c r="BE94" s="6"/>
      <c r="BS94" s="120" t="s">
        <v>74</v>
      </c>
      <c r="BT94" s="120" t="s">
        <v>75</v>
      </c>
      <c r="BU94" s="121" t="s">
        <v>76</v>
      </c>
      <c r="BV94" s="120" t="s">
        <v>77</v>
      </c>
      <c r="BW94" s="120" t="s">
        <v>5</v>
      </c>
      <c r="BX94" s="120" t="s">
        <v>78</v>
      </c>
      <c r="CL94" s="120" t="s">
        <v>1</v>
      </c>
    </row>
    <row r="95" s="7" customFormat="1" ht="16.5" customHeight="1">
      <c r="A95" s="122" t="s">
        <v>79</v>
      </c>
      <c r="B95" s="123"/>
      <c r="C95" s="124"/>
      <c r="D95" s="125" t="s">
        <v>80</v>
      </c>
      <c r="E95" s="125"/>
      <c r="F95" s="125"/>
      <c r="G95" s="125"/>
      <c r="H95" s="125"/>
      <c r="I95" s="126"/>
      <c r="J95" s="125" t="s">
        <v>81</v>
      </c>
      <c r="K95" s="125"/>
      <c r="L95" s="125"/>
      <c r="M95" s="125"/>
      <c r="N95" s="125"/>
      <c r="O95" s="125"/>
      <c r="P95" s="125"/>
      <c r="Q95" s="125"/>
      <c r="R95" s="125"/>
      <c r="S95" s="125"/>
      <c r="T95" s="125"/>
      <c r="U95" s="125"/>
      <c r="V95" s="125"/>
      <c r="W95" s="125"/>
      <c r="X95" s="125"/>
      <c r="Y95" s="125"/>
      <c r="Z95" s="125"/>
      <c r="AA95" s="125"/>
      <c r="AB95" s="125"/>
      <c r="AC95" s="125"/>
      <c r="AD95" s="125"/>
      <c r="AE95" s="125"/>
      <c r="AF95" s="125"/>
      <c r="AG95" s="127">
        <f>'1 - Rozšírenie verejného ...'!J30</f>
        <v>0</v>
      </c>
      <c r="AH95" s="126"/>
      <c r="AI95" s="126"/>
      <c r="AJ95" s="126"/>
      <c r="AK95" s="126"/>
      <c r="AL95" s="126"/>
      <c r="AM95" s="126"/>
      <c r="AN95" s="127">
        <f>SUM(AG95,AT95)</f>
        <v>0</v>
      </c>
      <c r="AO95" s="126"/>
      <c r="AP95" s="126"/>
      <c r="AQ95" s="128" t="s">
        <v>82</v>
      </c>
      <c r="AR95" s="129"/>
      <c r="AS95" s="130">
        <v>0</v>
      </c>
      <c r="AT95" s="131">
        <f>ROUND(SUM(AV95:AW95),2)</f>
        <v>0</v>
      </c>
      <c r="AU95" s="132">
        <f>'1 - Rozšírenie verejného ...'!P121</f>
        <v>0</v>
      </c>
      <c r="AV95" s="131">
        <f>'1 - Rozšírenie verejného ...'!J33</f>
        <v>0</v>
      </c>
      <c r="AW95" s="131">
        <f>'1 - Rozšírenie verejného ...'!J34</f>
        <v>0</v>
      </c>
      <c r="AX95" s="131">
        <f>'1 - Rozšírenie verejného ...'!J35</f>
        <v>0</v>
      </c>
      <c r="AY95" s="131">
        <f>'1 - Rozšírenie verejného ...'!J36</f>
        <v>0</v>
      </c>
      <c r="AZ95" s="131">
        <f>'1 - Rozšírenie verejného ...'!F33</f>
        <v>0</v>
      </c>
      <c r="BA95" s="131">
        <f>'1 - Rozšírenie verejného ...'!F34</f>
        <v>0</v>
      </c>
      <c r="BB95" s="131">
        <f>'1 - Rozšírenie verejného ...'!F35</f>
        <v>0</v>
      </c>
      <c r="BC95" s="131">
        <f>'1 - Rozšírenie verejného ...'!F36</f>
        <v>0</v>
      </c>
      <c r="BD95" s="133">
        <f>'1 - Rozšírenie verejného ...'!F37</f>
        <v>0</v>
      </c>
      <c r="BE95" s="7"/>
      <c r="BT95" s="134" t="s">
        <v>80</v>
      </c>
      <c r="BV95" s="134" t="s">
        <v>77</v>
      </c>
      <c r="BW95" s="134" t="s">
        <v>83</v>
      </c>
      <c r="BX95" s="134" t="s">
        <v>5</v>
      </c>
      <c r="CL95" s="134" t="s">
        <v>84</v>
      </c>
      <c r="CM95" s="134" t="s">
        <v>75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9"/>
      <c r="C97" s="70"/>
      <c r="D97" s="70"/>
      <c r="E97" s="70"/>
      <c r="F97" s="70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70"/>
      <c r="R97" s="70"/>
      <c r="S97" s="70"/>
      <c r="T97" s="70"/>
      <c r="U97" s="70"/>
      <c r="V97" s="70"/>
      <c r="W97" s="70"/>
      <c r="X97" s="70"/>
      <c r="Y97" s="70"/>
      <c r="Z97" s="70"/>
      <c r="AA97" s="70"/>
      <c r="AB97" s="70"/>
      <c r="AC97" s="70"/>
      <c r="AD97" s="70"/>
      <c r="AE97" s="70"/>
      <c r="AF97" s="70"/>
      <c r="AG97" s="70"/>
      <c r="AH97" s="70"/>
      <c r="AI97" s="70"/>
      <c r="AJ97" s="70"/>
      <c r="AK97" s="70"/>
      <c r="AL97" s="70"/>
      <c r="AM97" s="70"/>
      <c r="AN97" s="70"/>
      <c r="AO97" s="70"/>
      <c r="AP97" s="70"/>
      <c r="AQ97" s="70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osl8UnX2RQ5FLhr3ysSfxFKunDQB+dumEfmDgcHUO+UnkysdpoXMUnhNRzcccrQMWBn9ZgepQXAZesC6W9h79w==" hashValue="Vf0h8z4kbxTaLotMr+L3NUJjDGRoqusZQd8o1/RhKuj6zNVGaQQV6pe7o0qRkMBXfCbk4hYe3vM3slBEdDX3z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 - Rozšírenie verejného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75</v>
      </c>
    </row>
    <row r="4" s="1" customFormat="1" ht="24.96" customHeight="1">
      <c r="B4" s="17"/>
      <c r="D4" s="137" t="s">
        <v>85</v>
      </c>
      <c r="L4" s="17"/>
      <c r="M4" s="138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15</v>
      </c>
      <c r="L6" s="17"/>
    </row>
    <row r="7" s="1" customFormat="1" ht="16.5" customHeight="1">
      <c r="B7" s="17"/>
      <c r="E7" s="140" t="str">
        <f>'Rekapitulácia stavby'!K6</f>
        <v>IBV Lipníky</v>
      </c>
      <c r="F7" s="139"/>
      <c r="G7" s="139"/>
      <c r="H7" s="139"/>
      <c r="L7" s="17"/>
    </row>
    <row r="8" s="2" customFormat="1" ht="12" customHeight="1">
      <c r="A8" s="35"/>
      <c r="B8" s="41"/>
      <c r="C8" s="35"/>
      <c r="D8" s="139" t="s">
        <v>86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1" t="s">
        <v>87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17</v>
      </c>
      <c r="E11" s="35"/>
      <c r="F11" s="142" t="s">
        <v>84</v>
      </c>
      <c r="G11" s="35"/>
      <c r="H11" s="35"/>
      <c r="I11" s="139" t="s">
        <v>18</v>
      </c>
      <c r="J11" s="142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19</v>
      </c>
      <c r="E12" s="35"/>
      <c r="F12" s="142" t="s">
        <v>20</v>
      </c>
      <c r="G12" s="35"/>
      <c r="H12" s="35"/>
      <c r="I12" s="139" t="s">
        <v>21</v>
      </c>
      <c r="J12" s="143" t="str">
        <f>'Rekapitulácia stavby'!AN8</f>
        <v>24. 7. 2023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23</v>
      </c>
      <c r="E14" s="35"/>
      <c r="F14" s="35"/>
      <c r="G14" s="35"/>
      <c r="H14" s="35"/>
      <c r="I14" s="139" t="s">
        <v>24</v>
      </c>
      <c r="J14" s="142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2" t="s">
        <v>25</v>
      </c>
      <c r="F15" s="35"/>
      <c r="G15" s="35"/>
      <c r="H15" s="35"/>
      <c r="I15" s="139" t="s">
        <v>26</v>
      </c>
      <c r="J15" s="142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27</v>
      </c>
      <c r="E17" s="35"/>
      <c r="F17" s="35"/>
      <c r="G17" s="35"/>
      <c r="H17" s="35"/>
      <c r="I17" s="139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2"/>
      <c r="G18" s="142"/>
      <c r="H18" s="142"/>
      <c r="I18" s="139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29</v>
      </c>
      <c r="E20" s="35"/>
      <c r="F20" s="35"/>
      <c r="G20" s="35"/>
      <c r="H20" s="35"/>
      <c r="I20" s="139" t="s">
        <v>24</v>
      </c>
      <c r="J20" s="142" t="s">
        <v>1</v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2" t="s">
        <v>30</v>
      </c>
      <c r="F21" s="35"/>
      <c r="G21" s="35"/>
      <c r="H21" s="35"/>
      <c r="I21" s="139" t="s">
        <v>26</v>
      </c>
      <c r="J21" s="142" t="s">
        <v>1</v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32</v>
      </c>
      <c r="E23" s="35"/>
      <c r="F23" s="35"/>
      <c r="G23" s="35"/>
      <c r="H23" s="35"/>
      <c r="I23" s="139" t="s">
        <v>24</v>
      </c>
      <c r="J23" s="142" t="s">
        <v>1</v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2" t="s">
        <v>33</v>
      </c>
      <c r="F24" s="35"/>
      <c r="G24" s="35"/>
      <c r="H24" s="35"/>
      <c r="I24" s="139" t="s">
        <v>26</v>
      </c>
      <c r="J24" s="142" t="s">
        <v>1</v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34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8"/>
      <c r="E29" s="148"/>
      <c r="F29" s="148"/>
      <c r="G29" s="148"/>
      <c r="H29" s="148"/>
      <c r="I29" s="148"/>
      <c r="J29" s="148"/>
      <c r="K29" s="148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9" t="s">
        <v>35</v>
      </c>
      <c r="E30" s="35"/>
      <c r="F30" s="35"/>
      <c r="G30" s="35"/>
      <c r="H30" s="35"/>
      <c r="I30" s="35"/>
      <c r="J30" s="150">
        <f>ROUND(J121,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1" t="s">
        <v>37</v>
      </c>
      <c r="G32" s="35"/>
      <c r="H32" s="35"/>
      <c r="I32" s="151" t="s">
        <v>36</v>
      </c>
      <c r="J32" s="151" t="s">
        <v>38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2" t="s">
        <v>39</v>
      </c>
      <c r="E33" s="153" t="s">
        <v>40</v>
      </c>
      <c r="F33" s="154">
        <f>ROUND((SUM(BE121:BE182)),  2)</f>
        <v>0</v>
      </c>
      <c r="G33" s="155"/>
      <c r="H33" s="155"/>
      <c r="I33" s="156">
        <v>0.20000000000000001</v>
      </c>
      <c r="J33" s="154">
        <f>ROUND(((SUM(BE121:BE182))*I33),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3" t="s">
        <v>41</v>
      </c>
      <c r="F34" s="154">
        <f>ROUND((SUM(BF121:BF182)),  2)</f>
        <v>0</v>
      </c>
      <c r="G34" s="155"/>
      <c r="H34" s="155"/>
      <c r="I34" s="156">
        <v>0.20000000000000001</v>
      </c>
      <c r="J34" s="154">
        <f>ROUND(((SUM(BF121:BF182))*I34),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42</v>
      </c>
      <c r="F35" s="157">
        <f>ROUND((SUM(BG121:BG182)),  2)</f>
        <v>0</v>
      </c>
      <c r="G35" s="35"/>
      <c r="H35" s="35"/>
      <c r="I35" s="158">
        <v>0.20000000000000001</v>
      </c>
      <c r="J35" s="157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43</v>
      </c>
      <c r="F36" s="157">
        <f>ROUND((SUM(BH121:BH182)),  2)</f>
        <v>0</v>
      </c>
      <c r="G36" s="35"/>
      <c r="H36" s="35"/>
      <c r="I36" s="158">
        <v>0.20000000000000001</v>
      </c>
      <c r="J36" s="157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3" t="s">
        <v>44</v>
      </c>
      <c r="F37" s="154">
        <f>ROUND((SUM(BI121:BI182)),  2)</f>
        <v>0</v>
      </c>
      <c r="G37" s="155"/>
      <c r="H37" s="155"/>
      <c r="I37" s="156">
        <v>0</v>
      </c>
      <c r="J37" s="154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9"/>
      <c r="D39" s="160" t="s">
        <v>45</v>
      </c>
      <c r="E39" s="161"/>
      <c r="F39" s="161"/>
      <c r="G39" s="162" t="s">
        <v>46</v>
      </c>
      <c r="H39" s="163" t="s">
        <v>47</v>
      </c>
      <c r="I39" s="161"/>
      <c r="J39" s="164">
        <f>SUM(J30:J37)</f>
        <v>0</v>
      </c>
      <c r="K39" s="165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66" t="s">
        <v>48</v>
      </c>
      <c r="E50" s="167"/>
      <c r="F50" s="167"/>
      <c r="G50" s="166" t="s">
        <v>49</v>
      </c>
      <c r="H50" s="167"/>
      <c r="I50" s="167"/>
      <c r="J50" s="167"/>
      <c r="K50" s="167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8" t="s">
        <v>50</v>
      </c>
      <c r="E61" s="169"/>
      <c r="F61" s="170" t="s">
        <v>51</v>
      </c>
      <c r="G61" s="168" t="s">
        <v>50</v>
      </c>
      <c r="H61" s="169"/>
      <c r="I61" s="169"/>
      <c r="J61" s="171" t="s">
        <v>51</v>
      </c>
      <c r="K61" s="169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6" t="s">
        <v>52</v>
      </c>
      <c r="E65" s="172"/>
      <c r="F65" s="172"/>
      <c r="G65" s="166" t="s">
        <v>53</v>
      </c>
      <c r="H65" s="172"/>
      <c r="I65" s="172"/>
      <c r="J65" s="172"/>
      <c r="K65" s="172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8" t="s">
        <v>50</v>
      </c>
      <c r="E76" s="169"/>
      <c r="F76" s="170" t="s">
        <v>51</v>
      </c>
      <c r="G76" s="168" t="s">
        <v>50</v>
      </c>
      <c r="H76" s="169"/>
      <c r="I76" s="169"/>
      <c r="J76" s="171" t="s">
        <v>51</v>
      </c>
      <c r="K76" s="169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88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7" t="str">
        <f>E7</f>
        <v>IBV Lipníky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86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1 - Rozšírenie verejného vodovodu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p.č.:791/1,2; 790, 466, 487, 464, 462, 493, 495...</v>
      </c>
      <c r="G89" s="37"/>
      <c r="H89" s="37"/>
      <c r="I89" s="29" t="s">
        <v>21</v>
      </c>
      <c r="J89" s="82" t="str">
        <f>IF(J12="","",J12)</f>
        <v>24. 7. 2023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23</v>
      </c>
      <c r="D91" s="37"/>
      <c r="E91" s="37"/>
      <c r="F91" s="24" t="str">
        <f>E15</f>
        <v>Obec Lipníky, Lipníky 100, 082 12 Kapušany</v>
      </c>
      <c r="G91" s="37"/>
      <c r="H91" s="37"/>
      <c r="I91" s="29" t="s">
        <v>29</v>
      </c>
      <c r="J91" s="33" t="str">
        <f>E21</f>
        <v>Ing. Pavol Fedorčák, PhD.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Ing. Peter Antol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8" t="s">
        <v>89</v>
      </c>
      <c r="D94" s="179"/>
      <c r="E94" s="179"/>
      <c r="F94" s="179"/>
      <c r="G94" s="179"/>
      <c r="H94" s="179"/>
      <c r="I94" s="179"/>
      <c r="J94" s="180" t="s">
        <v>90</v>
      </c>
      <c r="K94" s="179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1" t="s">
        <v>91</v>
      </c>
      <c r="D96" s="37"/>
      <c r="E96" s="37"/>
      <c r="F96" s="37"/>
      <c r="G96" s="37"/>
      <c r="H96" s="37"/>
      <c r="I96" s="37"/>
      <c r="J96" s="113">
        <f>J121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92</v>
      </c>
    </row>
    <row r="97" s="9" customFormat="1" ht="24.96" customHeight="1">
      <c r="A97" s="9"/>
      <c r="B97" s="182"/>
      <c r="C97" s="183"/>
      <c r="D97" s="184" t="s">
        <v>93</v>
      </c>
      <c r="E97" s="185"/>
      <c r="F97" s="185"/>
      <c r="G97" s="185"/>
      <c r="H97" s="185"/>
      <c r="I97" s="185"/>
      <c r="J97" s="186">
        <f>J122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94</v>
      </c>
      <c r="E98" s="191"/>
      <c r="F98" s="191"/>
      <c r="G98" s="191"/>
      <c r="H98" s="191"/>
      <c r="I98" s="191"/>
      <c r="J98" s="192">
        <f>J123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2"/>
      <c r="C99" s="183"/>
      <c r="D99" s="184" t="s">
        <v>95</v>
      </c>
      <c r="E99" s="185"/>
      <c r="F99" s="185"/>
      <c r="G99" s="185"/>
      <c r="H99" s="185"/>
      <c r="I99" s="185"/>
      <c r="J99" s="186">
        <f>J140</f>
        <v>0</v>
      </c>
      <c r="K99" s="183"/>
      <c r="L99" s="18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8"/>
      <c r="C100" s="189"/>
      <c r="D100" s="190" t="s">
        <v>96</v>
      </c>
      <c r="E100" s="191"/>
      <c r="F100" s="191"/>
      <c r="G100" s="191"/>
      <c r="H100" s="191"/>
      <c r="I100" s="191"/>
      <c r="J100" s="192">
        <f>J142</f>
        <v>0</v>
      </c>
      <c r="K100" s="189"/>
      <c r="L100" s="19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2"/>
      <c r="C101" s="183"/>
      <c r="D101" s="184" t="s">
        <v>97</v>
      </c>
      <c r="E101" s="185"/>
      <c r="F101" s="185"/>
      <c r="G101" s="185"/>
      <c r="H101" s="185"/>
      <c r="I101" s="185"/>
      <c r="J101" s="186">
        <f>J176</f>
        <v>0</v>
      </c>
      <c r="K101" s="183"/>
      <c r="L101" s="18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6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71"/>
      <c r="C107" s="72"/>
      <c r="D107" s="72"/>
      <c r="E107" s="72"/>
      <c r="F107" s="72"/>
      <c r="G107" s="72"/>
      <c r="H107" s="72"/>
      <c r="I107" s="72"/>
      <c r="J107" s="72"/>
      <c r="K107" s="72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98</v>
      </c>
      <c r="D108" s="37"/>
      <c r="E108" s="37"/>
      <c r="F108" s="37"/>
      <c r="G108" s="37"/>
      <c r="H108" s="37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15</v>
      </c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77" t="str">
        <f>E7</f>
        <v>IBV Lipníky</v>
      </c>
      <c r="F111" s="29"/>
      <c r="G111" s="29"/>
      <c r="H111" s="29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86</v>
      </c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9" t="str">
        <f>E9</f>
        <v>1 - Rozšírenie verejného vodovodu</v>
      </c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19</v>
      </c>
      <c r="D115" s="37"/>
      <c r="E115" s="37"/>
      <c r="F115" s="24" t="str">
        <f>F12</f>
        <v>p.č.:791/1,2; 790, 466, 487, 464, 462, 493, 495...</v>
      </c>
      <c r="G115" s="37"/>
      <c r="H115" s="37"/>
      <c r="I115" s="29" t="s">
        <v>21</v>
      </c>
      <c r="J115" s="82" t="str">
        <f>IF(J12="","",J12)</f>
        <v>24. 7. 2023</v>
      </c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5.65" customHeight="1">
      <c r="A117" s="35"/>
      <c r="B117" s="36"/>
      <c r="C117" s="29" t="s">
        <v>23</v>
      </c>
      <c r="D117" s="37"/>
      <c r="E117" s="37"/>
      <c r="F117" s="24" t="str">
        <f>E15</f>
        <v>Obec Lipníky, Lipníky 100, 082 12 Kapušany</v>
      </c>
      <c r="G117" s="37"/>
      <c r="H117" s="37"/>
      <c r="I117" s="29" t="s">
        <v>29</v>
      </c>
      <c r="J117" s="33" t="str">
        <f>E21</f>
        <v>Ing. Pavol Fedorčák, PhD.</v>
      </c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IF(E18="","",E18)</f>
        <v>Vyplň údaj</v>
      </c>
      <c r="G118" s="37"/>
      <c r="H118" s="37"/>
      <c r="I118" s="29" t="s">
        <v>32</v>
      </c>
      <c r="J118" s="33" t="str">
        <f>E24</f>
        <v>Ing. Peter Antol</v>
      </c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94"/>
      <c r="B120" s="195"/>
      <c r="C120" s="196" t="s">
        <v>99</v>
      </c>
      <c r="D120" s="197" t="s">
        <v>60</v>
      </c>
      <c r="E120" s="197" t="s">
        <v>56</v>
      </c>
      <c r="F120" s="197" t="s">
        <v>57</v>
      </c>
      <c r="G120" s="197" t="s">
        <v>100</v>
      </c>
      <c r="H120" s="197" t="s">
        <v>101</v>
      </c>
      <c r="I120" s="197" t="s">
        <v>102</v>
      </c>
      <c r="J120" s="198" t="s">
        <v>90</v>
      </c>
      <c r="K120" s="199" t="s">
        <v>103</v>
      </c>
      <c r="L120" s="200"/>
      <c r="M120" s="103" t="s">
        <v>1</v>
      </c>
      <c r="N120" s="104" t="s">
        <v>39</v>
      </c>
      <c r="O120" s="104" t="s">
        <v>104</v>
      </c>
      <c r="P120" s="104" t="s">
        <v>105</v>
      </c>
      <c r="Q120" s="104" t="s">
        <v>106</v>
      </c>
      <c r="R120" s="104" t="s">
        <v>107</v>
      </c>
      <c r="S120" s="104" t="s">
        <v>108</v>
      </c>
      <c r="T120" s="105" t="s">
        <v>109</v>
      </c>
      <c r="U120" s="194"/>
      <c r="V120" s="194"/>
      <c r="W120" s="194"/>
      <c r="X120" s="194"/>
      <c r="Y120" s="194"/>
      <c r="Z120" s="194"/>
      <c r="AA120" s="194"/>
      <c r="AB120" s="194"/>
      <c r="AC120" s="194"/>
      <c r="AD120" s="194"/>
      <c r="AE120" s="194"/>
    </row>
    <row r="121" s="2" customFormat="1" ht="22.8" customHeight="1">
      <c r="A121" s="35"/>
      <c r="B121" s="36"/>
      <c r="C121" s="110" t="s">
        <v>91</v>
      </c>
      <c r="D121" s="37"/>
      <c r="E121" s="37"/>
      <c r="F121" s="37"/>
      <c r="G121" s="37"/>
      <c r="H121" s="37"/>
      <c r="I121" s="37"/>
      <c r="J121" s="201">
        <f>BK121</f>
        <v>0</v>
      </c>
      <c r="K121" s="37"/>
      <c r="L121" s="41"/>
      <c r="M121" s="106"/>
      <c r="N121" s="202"/>
      <c r="O121" s="107"/>
      <c r="P121" s="203">
        <f>P122+P140+P176</f>
        <v>0</v>
      </c>
      <c r="Q121" s="107"/>
      <c r="R121" s="203">
        <f>R122+R140+R176</f>
        <v>192.3721018</v>
      </c>
      <c r="S121" s="107"/>
      <c r="T121" s="204">
        <f>T122+T140+T176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74</v>
      </c>
      <c r="AU121" s="14" t="s">
        <v>92</v>
      </c>
      <c r="BK121" s="205">
        <f>BK122+BK140+BK176</f>
        <v>0</v>
      </c>
    </row>
    <row r="122" s="12" customFormat="1" ht="25.92" customHeight="1">
      <c r="A122" s="12"/>
      <c r="B122" s="206"/>
      <c r="C122" s="207"/>
      <c r="D122" s="208" t="s">
        <v>74</v>
      </c>
      <c r="E122" s="209" t="s">
        <v>110</v>
      </c>
      <c r="F122" s="209" t="s">
        <v>111</v>
      </c>
      <c r="G122" s="207"/>
      <c r="H122" s="207"/>
      <c r="I122" s="210"/>
      <c r="J122" s="211">
        <f>BK122</f>
        <v>0</v>
      </c>
      <c r="K122" s="207"/>
      <c r="L122" s="212"/>
      <c r="M122" s="213"/>
      <c r="N122" s="214"/>
      <c r="O122" s="214"/>
      <c r="P122" s="215">
        <f>P123</f>
        <v>0</v>
      </c>
      <c r="Q122" s="214"/>
      <c r="R122" s="215">
        <f>R123</f>
        <v>86.443200000000004</v>
      </c>
      <c r="S122" s="214"/>
      <c r="T122" s="216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7" t="s">
        <v>80</v>
      </c>
      <c r="AT122" s="218" t="s">
        <v>74</v>
      </c>
      <c r="AU122" s="218" t="s">
        <v>75</v>
      </c>
      <c r="AY122" s="217" t="s">
        <v>112</v>
      </c>
      <c r="BK122" s="219">
        <f>BK123</f>
        <v>0</v>
      </c>
    </row>
    <row r="123" s="12" customFormat="1" ht="22.8" customHeight="1">
      <c r="A123" s="12"/>
      <c r="B123" s="206"/>
      <c r="C123" s="207"/>
      <c r="D123" s="208" t="s">
        <v>74</v>
      </c>
      <c r="E123" s="220" t="s">
        <v>80</v>
      </c>
      <c r="F123" s="220" t="s">
        <v>113</v>
      </c>
      <c r="G123" s="207"/>
      <c r="H123" s="207"/>
      <c r="I123" s="210"/>
      <c r="J123" s="221">
        <f>BK123</f>
        <v>0</v>
      </c>
      <c r="K123" s="207"/>
      <c r="L123" s="212"/>
      <c r="M123" s="213"/>
      <c r="N123" s="214"/>
      <c r="O123" s="214"/>
      <c r="P123" s="215">
        <f>SUM(P124:P139)</f>
        <v>0</v>
      </c>
      <c r="Q123" s="214"/>
      <c r="R123" s="215">
        <f>SUM(R124:R139)</f>
        <v>86.443200000000004</v>
      </c>
      <c r="S123" s="214"/>
      <c r="T123" s="216">
        <f>SUM(T124:T139)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7" t="s">
        <v>80</v>
      </c>
      <c r="AT123" s="218" t="s">
        <v>74</v>
      </c>
      <c r="AU123" s="218" t="s">
        <v>80</v>
      </c>
      <c r="AY123" s="217" t="s">
        <v>112</v>
      </c>
      <c r="BK123" s="219">
        <f>SUM(BK124:BK139)</f>
        <v>0</v>
      </c>
    </row>
    <row r="124" s="2" customFormat="1" ht="21.75" customHeight="1">
      <c r="A124" s="35"/>
      <c r="B124" s="36"/>
      <c r="C124" s="222" t="s">
        <v>114</v>
      </c>
      <c r="D124" s="222" t="s">
        <v>115</v>
      </c>
      <c r="E124" s="223" t="s">
        <v>116</v>
      </c>
      <c r="F124" s="224" t="s">
        <v>117</v>
      </c>
      <c r="G124" s="225" t="s">
        <v>118</v>
      </c>
      <c r="H124" s="226">
        <v>37.5</v>
      </c>
      <c r="I124" s="227"/>
      <c r="J124" s="228">
        <f>ROUND(I124*H124,2)</f>
        <v>0</v>
      </c>
      <c r="K124" s="229"/>
      <c r="L124" s="41"/>
      <c r="M124" s="230" t="s">
        <v>1</v>
      </c>
      <c r="N124" s="231" t="s">
        <v>41</v>
      </c>
      <c r="O124" s="94"/>
      <c r="P124" s="232">
        <f>O124*H124</f>
        <v>0</v>
      </c>
      <c r="Q124" s="232">
        <v>0</v>
      </c>
      <c r="R124" s="232">
        <f>Q124*H124</f>
        <v>0</v>
      </c>
      <c r="S124" s="232">
        <v>0</v>
      </c>
      <c r="T124" s="233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4" t="s">
        <v>119</v>
      </c>
      <c r="AT124" s="234" t="s">
        <v>115</v>
      </c>
      <c r="AU124" s="234" t="s">
        <v>120</v>
      </c>
      <c r="AY124" s="14" t="s">
        <v>112</v>
      </c>
      <c r="BE124" s="235">
        <f>IF(N124="základná",J124,0)</f>
        <v>0</v>
      </c>
      <c r="BF124" s="235">
        <f>IF(N124="znížená",J124,0)</f>
        <v>0</v>
      </c>
      <c r="BG124" s="235">
        <f>IF(N124="zákl. prenesená",J124,0)</f>
        <v>0</v>
      </c>
      <c r="BH124" s="235">
        <f>IF(N124="zníž. prenesená",J124,0)</f>
        <v>0</v>
      </c>
      <c r="BI124" s="235">
        <f>IF(N124="nulová",J124,0)</f>
        <v>0</v>
      </c>
      <c r="BJ124" s="14" t="s">
        <v>120</v>
      </c>
      <c r="BK124" s="235">
        <f>ROUND(I124*H124,2)</f>
        <v>0</v>
      </c>
      <c r="BL124" s="14" t="s">
        <v>119</v>
      </c>
      <c r="BM124" s="234" t="s">
        <v>121</v>
      </c>
    </row>
    <row r="125" s="2" customFormat="1" ht="37.8" customHeight="1">
      <c r="A125" s="35"/>
      <c r="B125" s="36"/>
      <c r="C125" s="222" t="s">
        <v>122</v>
      </c>
      <c r="D125" s="222" t="s">
        <v>115</v>
      </c>
      <c r="E125" s="223" t="s">
        <v>123</v>
      </c>
      <c r="F125" s="224" t="s">
        <v>124</v>
      </c>
      <c r="G125" s="225" t="s">
        <v>118</v>
      </c>
      <c r="H125" s="226">
        <v>37.5</v>
      </c>
      <c r="I125" s="227"/>
      <c r="J125" s="228">
        <f>ROUND(I125*H125,2)</f>
        <v>0</v>
      </c>
      <c r="K125" s="229"/>
      <c r="L125" s="41"/>
      <c r="M125" s="230" t="s">
        <v>1</v>
      </c>
      <c r="N125" s="231" t="s">
        <v>41</v>
      </c>
      <c r="O125" s="94"/>
      <c r="P125" s="232">
        <f>O125*H125</f>
        <v>0</v>
      </c>
      <c r="Q125" s="232">
        <v>0</v>
      </c>
      <c r="R125" s="232">
        <f>Q125*H125</f>
        <v>0</v>
      </c>
      <c r="S125" s="232">
        <v>0</v>
      </c>
      <c r="T125" s="233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4" t="s">
        <v>119</v>
      </c>
      <c r="AT125" s="234" t="s">
        <v>115</v>
      </c>
      <c r="AU125" s="234" t="s">
        <v>120</v>
      </c>
      <c r="AY125" s="14" t="s">
        <v>112</v>
      </c>
      <c r="BE125" s="235">
        <f>IF(N125="základná",J125,0)</f>
        <v>0</v>
      </c>
      <c r="BF125" s="235">
        <f>IF(N125="znížená",J125,0)</f>
        <v>0</v>
      </c>
      <c r="BG125" s="235">
        <f>IF(N125="zákl. prenesená",J125,0)</f>
        <v>0</v>
      </c>
      <c r="BH125" s="235">
        <f>IF(N125="zníž. prenesená",J125,0)</f>
        <v>0</v>
      </c>
      <c r="BI125" s="235">
        <f>IF(N125="nulová",J125,0)</f>
        <v>0</v>
      </c>
      <c r="BJ125" s="14" t="s">
        <v>120</v>
      </c>
      <c r="BK125" s="235">
        <f>ROUND(I125*H125,2)</f>
        <v>0</v>
      </c>
      <c r="BL125" s="14" t="s">
        <v>119</v>
      </c>
      <c r="BM125" s="234" t="s">
        <v>125</v>
      </c>
    </row>
    <row r="126" s="2" customFormat="1" ht="21.75" customHeight="1">
      <c r="A126" s="35"/>
      <c r="B126" s="36"/>
      <c r="C126" s="222" t="s">
        <v>126</v>
      </c>
      <c r="D126" s="222" t="s">
        <v>115</v>
      </c>
      <c r="E126" s="223" t="s">
        <v>127</v>
      </c>
      <c r="F126" s="224" t="s">
        <v>128</v>
      </c>
      <c r="G126" s="225" t="s">
        <v>118</v>
      </c>
      <c r="H126" s="226">
        <v>512.32000000000005</v>
      </c>
      <c r="I126" s="227"/>
      <c r="J126" s="228">
        <f>ROUND(I126*H126,2)</f>
        <v>0</v>
      </c>
      <c r="K126" s="229"/>
      <c r="L126" s="41"/>
      <c r="M126" s="230" t="s">
        <v>1</v>
      </c>
      <c r="N126" s="231" t="s">
        <v>41</v>
      </c>
      <c r="O126" s="94"/>
      <c r="P126" s="232">
        <f>O126*H126</f>
        <v>0</v>
      </c>
      <c r="Q126" s="232">
        <v>0</v>
      </c>
      <c r="R126" s="232">
        <f>Q126*H126</f>
        <v>0</v>
      </c>
      <c r="S126" s="232">
        <v>0</v>
      </c>
      <c r="T126" s="23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4" t="s">
        <v>119</v>
      </c>
      <c r="AT126" s="234" t="s">
        <v>115</v>
      </c>
      <c r="AU126" s="234" t="s">
        <v>120</v>
      </c>
      <c r="AY126" s="14" t="s">
        <v>112</v>
      </c>
      <c r="BE126" s="235">
        <f>IF(N126="základná",J126,0)</f>
        <v>0</v>
      </c>
      <c r="BF126" s="235">
        <f>IF(N126="znížená",J126,0)</f>
        <v>0</v>
      </c>
      <c r="BG126" s="235">
        <f>IF(N126="zákl. prenesená",J126,0)</f>
        <v>0</v>
      </c>
      <c r="BH126" s="235">
        <f>IF(N126="zníž. prenesená",J126,0)</f>
        <v>0</v>
      </c>
      <c r="BI126" s="235">
        <f>IF(N126="nulová",J126,0)</f>
        <v>0</v>
      </c>
      <c r="BJ126" s="14" t="s">
        <v>120</v>
      </c>
      <c r="BK126" s="235">
        <f>ROUND(I126*H126,2)</f>
        <v>0</v>
      </c>
      <c r="BL126" s="14" t="s">
        <v>119</v>
      </c>
      <c r="BM126" s="234" t="s">
        <v>129</v>
      </c>
    </row>
    <row r="127" s="2" customFormat="1" ht="37.8" customHeight="1">
      <c r="A127" s="35"/>
      <c r="B127" s="36"/>
      <c r="C127" s="222" t="s">
        <v>130</v>
      </c>
      <c r="D127" s="222" t="s">
        <v>115</v>
      </c>
      <c r="E127" s="223" t="s">
        <v>131</v>
      </c>
      <c r="F127" s="224" t="s">
        <v>132</v>
      </c>
      <c r="G127" s="225" t="s">
        <v>118</v>
      </c>
      <c r="H127" s="226">
        <v>512.32000000000005</v>
      </c>
      <c r="I127" s="227"/>
      <c r="J127" s="228">
        <f>ROUND(I127*H127,2)</f>
        <v>0</v>
      </c>
      <c r="K127" s="229"/>
      <c r="L127" s="41"/>
      <c r="M127" s="230" t="s">
        <v>1</v>
      </c>
      <c r="N127" s="231" t="s">
        <v>41</v>
      </c>
      <c r="O127" s="94"/>
      <c r="P127" s="232">
        <f>O127*H127</f>
        <v>0</v>
      </c>
      <c r="Q127" s="232">
        <v>0</v>
      </c>
      <c r="R127" s="232">
        <f>Q127*H127</f>
        <v>0</v>
      </c>
      <c r="S127" s="232">
        <v>0</v>
      </c>
      <c r="T127" s="23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4" t="s">
        <v>119</v>
      </c>
      <c r="AT127" s="234" t="s">
        <v>115</v>
      </c>
      <c r="AU127" s="234" t="s">
        <v>120</v>
      </c>
      <c r="AY127" s="14" t="s">
        <v>112</v>
      </c>
      <c r="BE127" s="235">
        <f>IF(N127="základná",J127,0)</f>
        <v>0</v>
      </c>
      <c r="BF127" s="235">
        <f>IF(N127="znížená",J127,0)</f>
        <v>0</v>
      </c>
      <c r="BG127" s="235">
        <f>IF(N127="zákl. prenesená",J127,0)</f>
        <v>0</v>
      </c>
      <c r="BH127" s="235">
        <f>IF(N127="zníž. prenesená",J127,0)</f>
        <v>0</v>
      </c>
      <c r="BI127" s="235">
        <f>IF(N127="nulová",J127,0)</f>
        <v>0</v>
      </c>
      <c r="BJ127" s="14" t="s">
        <v>120</v>
      </c>
      <c r="BK127" s="235">
        <f>ROUND(I127*H127,2)</f>
        <v>0</v>
      </c>
      <c r="BL127" s="14" t="s">
        <v>119</v>
      </c>
      <c r="BM127" s="234" t="s">
        <v>133</v>
      </c>
    </row>
    <row r="128" s="2" customFormat="1" ht="33" customHeight="1">
      <c r="A128" s="35"/>
      <c r="B128" s="36"/>
      <c r="C128" s="222" t="s">
        <v>134</v>
      </c>
      <c r="D128" s="222" t="s">
        <v>115</v>
      </c>
      <c r="E128" s="223" t="s">
        <v>135</v>
      </c>
      <c r="F128" s="224" t="s">
        <v>136</v>
      </c>
      <c r="G128" s="225" t="s">
        <v>137</v>
      </c>
      <c r="H128" s="226">
        <v>40</v>
      </c>
      <c r="I128" s="227"/>
      <c r="J128" s="228">
        <f>ROUND(I128*H128,2)</f>
        <v>0</v>
      </c>
      <c r="K128" s="229"/>
      <c r="L128" s="41"/>
      <c r="M128" s="230" t="s">
        <v>1</v>
      </c>
      <c r="N128" s="231" t="s">
        <v>41</v>
      </c>
      <c r="O128" s="94"/>
      <c r="P128" s="232">
        <f>O128*H128</f>
        <v>0</v>
      </c>
      <c r="Q128" s="232">
        <v>0.0018</v>
      </c>
      <c r="R128" s="232">
        <f>Q128*H128</f>
        <v>0.071999999999999995</v>
      </c>
      <c r="S128" s="232">
        <v>0</v>
      </c>
      <c r="T128" s="23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4" t="s">
        <v>119</v>
      </c>
      <c r="AT128" s="234" t="s">
        <v>115</v>
      </c>
      <c r="AU128" s="234" t="s">
        <v>120</v>
      </c>
      <c r="AY128" s="14" t="s">
        <v>112</v>
      </c>
      <c r="BE128" s="235">
        <f>IF(N128="základná",J128,0)</f>
        <v>0</v>
      </c>
      <c r="BF128" s="235">
        <f>IF(N128="znížená",J128,0)</f>
        <v>0</v>
      </c>
      <c r="BG128" s="235">
        <f>IF(N128="zákl. prenesená",J128,0)</f>
        <v>0</v>
      </c>
      <c r="BH128" s="235">
        <f>IF(N128="zníž. prenesená",J128,0)</f>
        <v>0</v>
      </c>
      <c r="BI128" s="235">
        <f>IF(N128="nulová",J128,0)</f>
        <v>0</v>
      </c>
      <c r="BJ128" s="14" t="s">
        <v>120</v>
      </c>
      <c r="BK128" s="235">
        <f>ROUND(I128*H128,2)</f>
        <v>0</v>
      </c>
      <c r="BL128" s="14" t="s">
        <v>119</v>
      </c>
      <c r="BM128" s="234" t="s">
        <v>138</v>
      </c>
    </row>
    <row r="129" s="2" customFormat="1" ht="24.15" customHeight="1">
      <c r="A129" s="35"/>
      <c r="B129" s="36"/>
      <c r="C129" s="222" t="s">
        <v>139</v>
      </c>
      <c r="D129" s="222" t="s">
        <v>115</v>
      </c>
      <c r="E129" s="223" t="s">
        <v>140</v>
      </c>
      <c r="F129" s="224" t="s">
        <v>141</v>
      </c>
      <c r="G129" s="225" t="s">
        <v>142</v>
      </c>
      <c r="H129" s="226">
        <v>960</v>
      </c>
      <c r="I129" s="227"/>
      <c r="J129" s="228">
        <f>ROUND(I129*H129,2)</f>
        <v>0</v>
      </c>
      <c r="K129" s="229"/>
      <c r="L129" s="41"/>
      <c r="M129" s="230" t="s">
        <v>1</v>
      </c>
      <c r="N129" s="231" t="s">
        <v>41</v>
      </c>
      <c r="O129" s="94"/>
      <c r="P129" s="232">
        <f>O129*H129</f>
        <v>0</v>
      </c>
      <c r="Q129" s="232">
        <v>0.00097000000000000005</v>
      </c>
      <c r="R129" s="232">
        <f>Q129*H129</f>
        <v>0.93120000000000003</v>
      </c>
      <c r="S129" s="232">
        <v>0</v>
      </c>
      <c r="T129" s="23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4" t="s">
        <v>119</v>
      </c>
      <c r="AT129" s="234" t="s">
        <v>115</v>
      </c>
      <c r="AU129" s="234" t="s">
        <v>120</v>
      </c>
      <c r="AY129" s="14" t="s">
        <v>112</v>
      </c>
      <c r="BE129" s="235">
        <f>IF(N129="základná",J129,0)</f>
        <v>0</v>
      </c>
      <c r="BF129" s="235">
        <f>IF(N129="znížená",J129,0)</f>
        <v>0</v>
      </c>
      <c r="BG129" s="235">
        <f>IF(N129="zákl. prenesená",J129,0)</f>
        <v>0</v>
      </c>
      <c r="BH129" s="235">
        <f>IF(N129="zníž. prenesená",J129,0)</f>
        <v>0</v>
      </c>
      <c r="BI129" s="235">
        <f>IF(N129="nulová",J129,0)</f>
        <v>0</v>
      </c>
      <c r="BJ129" s="14" t="s">
        <v>120</v>
      </c>
      <c r="BK129" s="235">
        <f>ROUND(I129*H129,2)</f>
        <v>0</v>
      </c>
      <c r="BL129" s="14" t="s">
        <v>119</v>
      </c>
      <c r="BM129" s="234" t="s">
        <v>143</v>
      </c>
    </row>
    <row r="130" s="2" customFormat="1" ht="24.15" customHeight="1">
      <c r="A130" s="35"/>
      <c r="B130" s="36"/>
      <c r="C130" s="222" t="s">
        <v>144</v>
      </c>
      <c r="D130" s="222" t="s">
        <v>115</v>
      </c>
      <c r="E130" s="223" t="s">
        <v>145</v>
      </c>
      <c r="F130" s="224" t="s">
        <v>146</v>
      </c>
      <c r="G130" s="225" t="s">
        <v>142</v>
      </c>
      <c r="H130" s="226">
        <v>960</v>
      </c>
      <c r="I130" s="227"/>
      <c r="J130" s="228">
        <f>ROUND(I130*H130,2)</f>
        <v>0</v>
      </c>
      <c r="K130" s="229"/>
      <c r="L130" s="41"/>
      <c r="M130" s="230" t="s">
        <v>1</v>
      </c>
      <c r="N130" s="231" t="s">
        <v>41</v>
      </c>
      <c r="O130" s="94"/>
      <c r="P130" s="232">
        <f>O130*H130</f>
        <v>0</v>
      </c>
      <c r="Q130" s="232">
        <v>0</v>
      </c>
      <c r="R130" s="232">
        <f>Q130*H130</f>
        <v>0</v>
      </c>
      <c r="S130" s="232">
        <v>0</v>
      </c>
      <c r="T130" s="23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4" t="s">
        <v>119</v>
      </c>
      <c r="AT130" s="234" t="s">
        <v>115</v>
      </c>
      <c r="AU130" s="234" t="s">
        <v>120</v>
      </c>
      <c r="AY130" s="14" t="s">
        <v>112</v>
      </c>
      <c r="BE130" s="235">
        <f>IF(N130="základná",J130,0)</f>
        <v>0</v>
      </c>
      <c r="BF130" s="235">
        <f>IF(N130="znížená",J130,0)</f>
        <v>0</v>
      </c>
      <c r="BG130" s="235">
        <f>IF(N130="zákl. prenesená",J130,0)</f>
        <v>0</v>
      </c>
      <c r="BH130" s="235">
        <f>IF(N130="zníž. prenesená",J130,0)</f>
        <v>0</v>
      </c>
      <c r="BI130" s="235">
        <f>IF(N130="nulová",J130,0)</f>
        <v>0</v>
      </c>
      <c r="BJ130" s="14" t="s">
        <v>120</v>
      </c>
      <c r="BK130" s="235">
        <f>ROUND(I130*H130,2)</f>
        <v>0</v>
      </c>
      <c r="BL130" s="14" t="s">
        <v>119</v>
      </c>
      <c r="BM130" s="234" t="s">
        <v>147</v>
      </c>
    </row>
    <row r="131" s="2" customFormat="1" ht="21.75" customHeight="1">
      <c r="A131" s="35"/>
      <c r="B131" s="36"/>
      <c r="C131" s="222" t="s">
        <v>148</v>
      </c>
      <c r="D131" s="222" t="s">
        <v>115</v>
      </c>
      <c r="E131" s="223" t="s">
        <v>149</v>
      </c>
      <c r="F131" s="224" t="s">
        <v>150</v>
      </c>
      <c r="G131" s="225" t="s">
        <v>118</v>
      </c>
      <c r="H131" s="226">
        <v>129.19999999999999</v>
      </c>
      <c r="I131" s="227"/>
      <c r="J131" s="228">
        <f>ROUND(I131*H131,2)</f>
        <v>0</v>
      </c>
      <c r="K131" s="229"/>
      <c r="L131" s="41"/>
      <c r="M131" s="230" t="s">
        <v>1</v>
      </c>
      <c r="N131" s="231" t="s">
        <v>41</v>
      </c>
      <c r="O131" s="94"/>
      <c r="P131" s="232">
        <f>O131*H131</f>
        <v>0</v>
      </c>
      <c r="Q131" s="232">
        <v>0</v>
      </c>
      <c r="R131" s="232">
        <f>Q131*H131</f>
        <v>0</v>
      </c>
      <c r="S131" s="232">
        <v>0</v>
      </c>
      <c r="T131" s="23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4" t="s">
        <v>119</v>
      </c>
      <c r="AT131" s="234" t="s">
        <v>115</v>
      </c>
      <c r="AU131" s="234" t="s">
        <v>120</v>
      </c>
      <c r="AY131" s="14" t="s">
        <v>112</v>
      </c>
      <c r="BE131" s="235">
        <f>IF(N131="základná",J131,0)</f>
        <v>0</v>
      </c>
      <c r="BF131" s="235">
        <f>IF(N131="znížená",J131,0)</f>
        <v>0</v>
      </c>
      <c r="BG131" s="235">
        <f>IF(N131="zákl. prenesená",J131,0)</f>
        <v>0</v>
      </c>
      <c r="BH131" s="235">
        <f>IF(N131="zníž. prenesená",J131,0)</f>
        <v>0</v>
      </c>
      <c r="BI131" s="235">
        <f>IF(N131="nulová",J131,0)</f>
        <v>0</v>
      </c>
      <c r="BJ131" s="14" t="s">
        <v>120</v>
      </c>
      <c r="BK131" s="235">
        <f>ROUND(I131*H131,2)</f>
        <v>0</v>
      </c>
      <c r="BL131" s="14" t="s">
        <v>119</v>
      </c>
      <c r="BM131" s="234" t="s">
        <v>151</v>
      </c>
    </row>
    <row r="132" s="2" customFormat="1" ht="24.15" customHeight="1">
      <c r="A132" s="35"/>
      <c r="B132" s="36"/>
      <c r="C132" s="222" t="s">
        <v>152</v>
      </c>
      <c r="D132" s="222" t="s">
        <v>115</v>
      </c>
      <c r="E132" s="223" t="s">
        <v>153</v>
      </c>
      <c r="F132" s="224" t="s">
        <v>154</v>
      </c>
      <c r="G132" s="225" t="s">
        <v>118</v>
      </c>
      <c r="H132" s="226">
        <v>129.19999999999999</v>
      </c>
      <c r="I132" s="227"/>
      <c r="J132" s="228">
        <f>ROUND(I132*H132,2)</f>
        <v>0</v>
      </c>
      <c r="K132" s="229"/>
      <c r="L132" s="41"/>
      <c r="M132" s="230" t="s">
        <v>1</v>
      </c>
      <c r="N132" s="231" t="s">
        <v>41</v>
      </c>
      <c r="O132" s="94"/>
      <c r="P132" s="232">
        <f>O132*H132</f>
        <v>0</v>
      </c>
      <c r="Q132" s="232">
        <v>0</v>
      </c>
      <c r="R132" s="232">
        <f>Q132*H132</f>
        <v>0</v>
      </c>
      <c r="S132" s="232">
        <v>0</v>
      </c>
      <c r="T132" s="23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4" t="s">
        <v>119</v>
      </c>
      <c r="AT132" s="234" t="s">
        <v>115</v>
      </c>
      <c r="AU132" s="234" t="s">
        <v>120</v>
      </c>
      <c r="AY132" s="14" t="s">
        <v>112</v>
      </c>
      <c r="BE132" s="235">
        <f>IF(N132="základná",J132,0)</f>
        <v>0</v>
      </c>
      <c r="BF132" s="235">
        <f>IF(N132="znížená",J132,0)</f>
        <v>0</v>
      </c>
      <c r="BG132" s="235">
        <f>IF(N132="zákl. prenesená",J132,0)</f>
        <v>0</v>
      </c>
      <c r="BH132" s="235">
        <f>IF(N132="zníž. prenesená",J132,0)</f>
        <v>0</v>
      </c>
      <c r="BI132" s="235">
        <f>IF(N132="nulová",J132,0)</f>
        <v>0</v>
      </c>
      <c r="BJ132" s="14" t="s">
        <v>120</v>
      </c>
      <c r="BK132" s="235">
        <f>ROUND(I132*H132,2)</f>
        <v>0</v>
      </c>
      <c r="BL132" s="14" t="s">
        <v>119</v>
      </c>
      <c r="BM132" s="234" t="s">
        <v>155</v>
      </c>
    </row>
    <row r="133" s="2" customFormat="1" ht="33" customHeight="1">
      <c r="A133" s="35"/>
      <c r="B133" s="36"/>
      <c r="C133" s="222" t="s">
        <v>156</v>
      </c>
      <c r="D133" s="222" t="s">
        <v>115</v>
      </c>
      <c r="E133" s="223" t="s">
        <v>157</v>
      </c>
      <c r="F133" s="224" t="s">
        <v>158</v>
      </c>
      <c r="G133" s="225" t="s">
        <v>118</v>
      </c>
      <c r="H133" s="226">
        <v>420.62</v>
      </c>
      <c r="I133" s="227"/>
      <c r="J133" s="228">
        <f>ROUND(I133*H133,2)</f>
        <v>0</v>
      </c>
      <c r="K133" s="229"/>
      <c r="L133" s="41"/>
      <c r="M133" s="230" t="s">
        <v>1</v>
      </c>
      <c r="N133" s="231" t="s">
        <v>41</v>
      </c>
      <c r="O133" s="94"/>
      <c r="P133" s="232">
        <f>O133*H133</f>
        <v>0</v>
      </c>
      <c r="Q133" s="232">
        <v>0</v>
      </c>
      <c r="R133" s="232">
        <f>Q133*H133</f>
        <v>0</v>
      </c>
      <c r="S133" s="232">
        <v>0</v>
      </c>
      <c r="T133" s="23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4" t="s">
        <v>119</v>
      </c>
      <c r="AT133" s="234" t="s">
        <v>115</v>
      </c>
      <c r="AU133" s="234" t="s">
        <v>120</v>
      </c>
      <c r="AY133" s="14" t="s">
        <v>112</v>
      </c>
      <c r="BE133" s="235">
        <f>IF(N133="základná",J133,0)</f>
        <v>0</v>
      </c>
      <c r="BF133" s="235">
        <f>IF(N133="znížená",J133,0)</f>
        <v>0</v>
      </c>
      <c r="BG133" s="235">
        <f>IF(N133="zákl. prenesená",J133,0)</f>
        <v>0</v>
      </c>
      <c r="BH133" s="235">
        <f>IF(N133="zníž. prenesená",J133,0)</f>
        <v>0</v>
      </c>
      <c r="BI133" s="235">
        <f>IF(N133="nulová",J133,0)</f>
        <v>0</v>
      </c>
      <c r="BJ133" s="14" t="s">
        <v>120</v>
      </c>
      <c r="BK133" s="235">
        <f>ROUND(I133*H133,2)</f>
        <v>0</v>
      </c>
      <c r="BL133" s="14" t="s">
        <v>119</v>
      </c>
      <c r="BM133" s="234" t="s">
        <v>159</v>
      </c>
    </row>
    <row r="134" s="2" customFormat="1" ht="24.15" customHeight="1">
      <c r="A134" s="35"/>
      <c r="B134" s="36"/>
      <c r="C134" s="222" t="s">
        <v>160</v>
      </c>
      <c r="D134" s="222" t="s">
        <v>115</v>
      </c>
      <c r="E134" s="223" t="s">
        <v>161</v>
      </c>
      <c r="F134" s="224" t="s">
        <v>162</v>
      </c>
      <c r="G134" s="225" t="s">
        <v>118</v>
      </c>
      <c r="H134" s="226">
        <v>71.200000000000003</v>
      </c>
      <c r="I134" s="227"/>
      <c r="J134" s="228">
        <f>ROUND(I134*H134,2)</f>
        <v>0</v>
      </c>
      <c r="K134" s="229"/>
      <c r="L134" s="41"/>
      <c r="M134" s="230" t="s">
        <v>1</v>
      </c>
      <c r="N134" s="231" t="s">
        <v>41</v>
      </c>
      <c r="O134" s="94"/>
      <c r="P134" s="232">
        <f>O134*H134</f>
        <v>0</v>
      </c>
      <c r="Q134" s="232">
        <v>0</v>
      </c>
      <c r="R134" s="232">
        <f>Q134*H134</f>
        <v>0</v>
      </c>
      <c r="S134" s="232">
        <v>0</v>
      </c>
      <c r="T134" s="23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4" t="s">
        <v>119</v>
      </c>
      <c r="AT134" s="234" t="s">
        <v>115</v>
      </c>
      <c r="AU134" s="234" t="s">
        <v>120</v>
      </c>
      <c r="AY134" s="14" t="s">
        <v>112</v>
      </c>
      <c r="BE134" s="235">
        <f>IF(N134="základná",J134,0)</f>
        <v>0</v>
      </c>
      <c r="BF134" s="235">
        <f>IF(N134="znížená",J134,0)</f>
        <v>0</v>
      </c>
      <c r="BG134" s="235">
        <f>IF(N134="zákl. prenesená",J134,0)</f>
        <v>0</v>
      </c>
      <c r="BH134" s="235">
        <f>IF(N134="zníž. prenesená",J134,0)</f>
        <v>0</v>
      </c>
      <c r="BI134" s="235">
        <f>IF(N134="nulová",J134,0)</f>
        <v>0</v>
      </c>
      <c r="BJ134" s="14" t="s">
        <v>120</v>
      </c>
      <c r="BK134" s="235">
        <f>ROUND(I134*H134,2)</f>
        <v>0</v>
      </c>
      <c r="BL134" s="14" t="s">
        <v>119</v>
      </c>
      <c r="BM134" s="234" t="s">
        <v>163</v>
      </c>
    </row>
    <row r="135" s="2" customFormat="1" ht="16.5" customHeight="1">
      <c r="A135" s="35"/>
      <c r="B135" s="36"/>
      <c r="C135" s="222" t="s">
        <v>164</v>
      </c>
      <c r="D135" s="222" t="s">
        <v>115</v>
      </c>
      <c r="E135" s="223" t="s">
        <v>165</v>
      </c>
      <c r="F135" s="224" t="s">
        <v>166</v>
      </c>
      <c r="G135" s="225" t="s">
        <v>167</v>
      </c>
      <c r="H135" s="226">
        <v>59.899999999999999</v>
      </c>
      <c r="I135" s="227"/>
      <c r="J135" s="228">
        <f>ROUND(I135*H135,2)</f>
        <v>0</v>
      </c>
      <c r="K135" s="229"/>
      <c r="L135" s="41"/>
      <c r="M135" s="230" t="s">
        <v>1</v>
      </c>
      <c r="N135" s="231" t="s">
        <v>41</v>
      </c>
      <c r="O135" s="94"/>
      <c r="P135" s="232">
        <f>O135*H135</f>
        <v>0</v>
      </c>
      <c r="Q135" s="232">
        <v>0</v>
      </c>
      <c r="R135" s="232">
        <f>Q135*H135</f>
        <v>0</v>
      </c>
      <c r="S135" s="232">
        <v>0</v>
      </c>
      <c r="T135" s="23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4" t="s">
        <v>119</v>
      </c>
      <c r="AT135" s="234" t="s">
        <v>115</v>
      </c>
      <c r="AU135" s="234" t="s">
        <v>120</v>
      </c>
      <c r="AY135" s="14" t="s">
        <v>112</v>
      </c>
      <c r="BE135" s="235">
        <f>IF(N135="základná",J135,0)</f>
        <v>0</v>
      </c>
      <c r="BF135" s="235">
        <f>IF(N135="znížená",J135,0)</f>
        <v>0</v>
      </c>
      <c r="BG135" s="235">
        <f>IF(N135="zákl. prenesená",J135,0)</f>
        <v>0</v>
      </c>
      <c r="BH135" s="235">
        <f>IF(N135="zníž. prenesená",J135,0)</f>
        <v>0</v>
      </c>
      <c r="BI135" s="235">
        <f>IF(N135="nulová",J135,0)</f>
        <v>0</v>
      </c>
      <c r="BJ135" s="14" t="s">
        <v>120</v>
      </c>
      <c r="BK135" s="235">
        <f>ROUND(I135*H135,2)</f>
        <v>0</v>
      </c>
      <c r="BL135" s="14" t="s">
        <v>119</v>
      </c>
      <c r="BM135" s="234" t="s">
        <v>168</v>
      </c>
    </row>
    <row r="136" s="2" customFormat="1" ht="21.75" customHeight="1">
      <c r="A136" s="35"/>
      <c r="B136" s="36"/>
      <c r="C136" s="222" t="s">
        <v>169</v>
      </c>
      <c r="D136" s="222" t="s">
        <v>115</v>
      </c>
      <c r="E136" s="223" t="s">
        <v>170</v>
      </c>
      <c r="F136" s="224" t="s">
        <v>171</v>
      </c>
      <c r="G136" s="225" t="s">
        <v>167</v>
      </c>
      <c r="H136" s="226">
        <v>59.899999999999999</v>
      </c>
      <c r="I136" s="227"/>
      <c r="J136" s="228">
        <f>ROUND(I136*H136,2)</f>
        <v>0</v>
      </c>
      <c r="K136" s="229"/>
      <c r="L136" s="41"/>
      <c r="M136" s="230" t="s">
        <v>1</v>
      </c>
      <c r="N136" s="231" t="s">
        <v>41</v>
      </c>
      <c r="O136" s="94"/>
      <c r="P136" s="232">
        <f>O136*H136</f>
        <v>0</v>
      </c>
      <c r="Q136" s="232">
        <v>0</v>
      </c>
      <c r="R136" s="232">
        <f>Q136*H136</f>
        <v>0</v>
      </c>
      <c r="S136" s="232">
        <v>0</v>
      </c>
      <c r="T136" s="23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4" t="s">
        <v>119</v>
      </c>
      <c r="AT136" s="234" t="s">
        <v>115</v>
      </c>
      <c r="AU136" s="234" t="s">
        <v>120</v>
      </c>
      <c r="AY136" s="14" t="s">
        <v>112</v>
      </c>
      <c r="BE136" s="235">
        <f>IF(N136="základná",J136,0)</f>
        <v>0</v>
      </c>
      <c r="BF136" s="235">
        <f>IF(N136="znížená",J136,0)</f>
        <v>0</v>
      </c>
      <c r="BG136" s="235">
        <f>IF(N136="zákl. prenesená",J136,0)</f>
        <v>0</v>
      </c>
      <c r="BH136" s="235">
        <f>IF(N136="zníž. prenesená",J136,0)</f>
        <v>0</v>
      </c>
      <c r="BI136" s="235">
        <f>IF(N136="nulová",J136,0)</f>
        <v>0</v>
      </c>
      <c r="BJ136" s="14" t="s">
        <v>120</v>
      </c>
      <c r="BK136" s="235">
        <f>ROUND(I136*H136,2)</f>
        <v>0</v>
      </c>
      <c r="BL136" s="14" t="s">
        <v>119</v>
      </c>
      <c r="BM136" s="234" t="s">
        <v>172</v>
      </c>
    </row>
    <row r="137" s="2" customFormat="1" ht="16.5" customHeight="1">
      <c r="A137" s="35"/>
      <c r="B137" s="36"/>
      <c r="C137" s="222" t="s">
        <v>173</v>
      </c>
      <c r="D137" s="222" t="s">
        <v>115</v>
      </c>
      <c r="E137" s="223" t="s">
        <v>174</v>
      </c>
      <c r="F137" s="224" t="s">
        <v>175</v>
      </c>
      <c r="G137" s="225" t="s">
        <v>118</v>
      </c>
      <c r="H137" s="226">
        <v>129.19999999999999</v>
      </c>
      <c r="I137" s="227"/>
      <c r="J137" s="228">
        <f>ROUND(I137*H137,2)</f>
        <v>0</v>
      </c>
      <c r="K137" s="229"/>
      <c r="L137" s="41"/>
      <c r="M137" s="230" t="s">
        <v>1</v>
      </c>
      <c r="N137" s="231" t="s">
        <v>41</v>
      </c>
      <c r="O137" s="94"/>
      <c r="P137" s="232">
        <f>O137*H137</f>
        <v>0</v>
      </c>
      <c r="Q137" s="232">
        <v>0</v>
      </c>
      <c r="R137" s="232">
        <f>Q137*H137</f>
        <v>0</v>
      </c>
      <c r="S137" s="232">
        <v>0</v>
      </c>
      <c r="T137" s="23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4" t="s">
        <v>119</v>
      </c>
      <c r="AT137" s="234" t="s">
        <v>115</v>
      </c>
      <c r="AU137" s="234" t="s">
        <v>120</v>
      </c>
      <c r="AY137" s="14" t="s">
        <v>112</v>
      </c>
      <c r="BE137" s="235">
        <f>IF(N137="základná",J137,0)</f>
        <v>0</v>
      </c>
      <c r="BF137" s="235">
        <f>IF(N137="znížená",J137,0)</f>
        <v>0</v>
      </c>
      <c r="BG137" s="235">
        <f>IF(N137="zákl. prenesená",J137,0)</f>
        <v>0</v>
      </c>
      <c r="BH137" s="235">
        <f>IF(N137="zníž. prenesená",J137,0)</f>
        <v>0</v>
      </c>
      <c r="BI137" s="235">
        <f>IF(N137="nulová",J137,0)</f>
        <v>0</v>
      </c>
      <c r="BJ137" s="14" t="s">
        <v>120</v>
      </c>
      <c r="BK137" s="235">
        <f>ROUND(I137*H137,2)</f>
        <v>0</v>
      </c>
      <c r="BL137" s="14" t="s">
        <v>119</v>
      </c>
      <c r="BM137" s="234" t="s">
        <v>176</v>
      </c>
    </row>
    <row r="138" s="2" customFormat="1" ht="24.15" customHeight="1">
      <c r="A138" s="35"/>
      <c r="B138" s="36"/>
      <c r="C138" s="222" t="s">
        <v>177</v>
      </c>
      <c r="D138" s="222" t="s">
        <v>115</v>
      </c>
      <c r="E138" s="223" t="s">
        <v>178</v>
      </c>
      <c r="F138" s="224" t="s">
        <v>179</v>
      </c>
      <c r="G138" s="225" t="s">
        <v>167</v>
      </c>
      <c r="H138" s="226">
        <v>193.80000000000001</v>
      </c>
      <c r="I138" s="227"/>
      <c r="J138" s="228">
        <f>ROUND(I138*H138,2)</f>
        <v>0</v>
      </c>
      <c r="K138" s="229"/>
      <c r="L138" s="41"/>
      <c r="M138" s="230" t="s">
        <v>1</v>
      </c>
      <c r="N138" s="231" t="s">
        <v>41</v>
      </c>
      <c r="O138" s="94"/>
      <c r="P138" s="232">
        <f>O138*H138</f>
        <v>0</v>
      </c>
      <c r="Q138" s="232">
        <v>0</v>
      </c>
      <c r="R138" s="232">
        <f>Q138*H138</f>
        <v>0</v>
      </c>
      <c r="S138" s="232">
        <v>0</v>
      </c>
      <c r="T138" s="23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4" t="s">
        <v>119</v>
      </c>
      <c r="AT138" s="234" t="s">
        <v>115</v>
      </c>
      <c r="AU138" s="234" t="s">
        <v>120</v>
      </c>
      <c r="AY138" s="14" t="s">
        <v>112</v>
      </c>
      <c r="BE138" s="235">
        <f>IF(N138="základná",J138,0)</f>
        <v>0</v>
      </c>
      <c r="BF138" s="235">
        <f>IF(N138="znížená",J138,0)</f>
        <v>0</v>
      </c>
      <c r="BG138" s="235">
        <f>IF(N138="zákl. prenesená",J138,0)</f>
        <v>0</v>
      </c>
      <c r="BH138" s="235">
        <f>IF(N138="zníž. prenesená",J138,0)</f>
        <v>0</v>
      </c>
      <c r="BI138" s="235">
        <f>IF(N138="nulová",J138,0)</f>
        <v>0</v>
      </c>
      <c r="BJ138" s="14" t="s">
        <v>120</v>
      </c>
      <c r="BK138" s="235">
        <f>ROUND(I138*H138,2)</f>
        <v>0</v>
      </c>
      <c r="BL138" s="14" t="s">
        <v>119</v>
      </c>
      <c r="BM138" s="234" t="s">
        <v>180</v>
      </c>
    </row>
    <row r="139" s="2" customFormat="1" ht="16.5" customHeight="1">
      <c r="A139" s="35"/>
      <c r="B139" s="36"/>
      <c r="C139" s="236" t="s">
        <v>181</v>
      </c>
      <c r="D139" s="236" t="s">
        <v>182</v>
      </c>
      <c r="E139" s="237" t="s">
        <v>183</v>
      </c>
      <c r="F139" s="238" t="s">
        <v>184</v>
      </c>
      <c r="G139" s="239" t="s">
        <v>167</v>
      </c>
      <c r="H139" s="240">
        <v>85.439999999999998</v>
      </c>
      <c r="I139" s="241"/>
      <c r="J139" s="242">
        <f>ROUND(I139*H139,2)</f>
        <v>0</v>
      </c>
      <c r="K139" s="243"/>
      <c r="L139" s="244"/>
      <c r="M139" s="245" t="s">
        <v>1</v>
      </c>
      <c r="N139" s="246" t="s">
        <v>41</v>
      </c>
      <c r="O139" s="94"/>
      <c r="P139" s="232">
        <f>O139*H139</f>
        <v>0</v>
      </c>
      <c r="Q139" s="232">
        <v>1</v>
      </c>
      <c r="R139" s="232">
        <f>Q139*H139</f>
        <v>85.439999999999998</v>
      </c>
      <c r="S139" s="232">
        <v>0</v>
      </c>
      <c r="T139" s="23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4" t="s">
        <v>185</v>
      </c>
      <c r="AT139" s="234" t="s">
        <v>182</v>
      </c>
      <c r="AU139" s="234" t="s">
        <v>120</v>
      </c>
      <c r="AY139" s="14" t="s">
        <v>112</v>
      </c>
      <c r="BE139" s="235">
        <f>IF(N139="základná",J139,0)</f>
        <v>0</v>
      </c>
      <c r="BF139" s="235">
        <f>IF(N139="znížená",J139,0)</f>
        <v>0</v>
      </c>
      <c r="BG139" s="235">
        <f>IF(N139="zákl. prenesená",J139,0)</f>
        <v>0</v>
      </c>
      <c r="BH139" s="235">
        <f>IF(N139="zníž. prenesená",J139,0)</f>
        <v>0</v>
      </c>
      <c r="BI139" s="235">
        <f>IF(N139="nulová",J139,0)</f>
        <v>0</v>
      </c>
      <c r="BJ139" s="14" t="s">
        <v>120</v>
      </c>
      <c r="BK139" s="235">
        <f>ROUND(I139*H139,2)</f>
        <v>0</v>
      </c>
      <c r="BL139" s="14" t="s">
        <v>119</v>
      </c>
      <c r="BM139" s="234" t="s">
        <v>186</v>
      </c>
    </row>
    <row r="140" s="12" customFormat="1" ht="25.92" customHeight="1">
      <c r="A140" s="12"/>
      <c r="B140" s="206"/>
      <c r="C140" s="207"/>
      <c r="D140" s="208" t="s">
        <v>74</v>
      </c>
      <c r="E140" s="209" t="s">
        <v>119</v>
      </c>
      <c r="F140" s="209" t="s">
        <v>187</v>
      </c>
      <c r="G140" s="207"/>
      <c r="H140" s="207"/>
      <c r="I140" s="210"/>
      <c r="J140" s="211">
        <f>BK140</f>
        <v>0</v>
      </c>
      <c r="K140" s="207"/>
      <c r="L140" s="212"/>
      <c r="M140" s="213"/>
      <c r="N140" s="214"/>
      <c r="O140" s="214"/>
      <c r="P140" s="215">
        <f>P141+P142</f>
        <v>0</v>
      </c>
      <c r="Q140" s="214"/>
      <c r="R140" s="215">
        <f>R141+R142</f>
        <v>105.92890180000001</v>
      </c>
      <c r="S140" s="214"/>
      <c r="T140" s="216">
        <f>T141+T142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7" t="s">
        <v>80</v>
      </c>
      <c r="AT140" s="218" t="s">
        <v>74</v>
      </c>
      <c r="AU140" s="218" t="s">
        <v>75</v>
      </c>
      <c r="AY140" s="217" t="s">
        <v>112</v>
      </c>
      <c r="BK140" s="219">
        <f>BK141+BK142</f>
        <v>0</v>
      </c>
    </row>
    <row r="141" s="2" customFormat="1" ht="33" customHeight="1">
      <c r="A141" s="35"/>
      <c r="B141" s="36"/>
      <c r="C141" s="222" t="s">
        <v>188</v>
      </c>
      <c r="D141" s="222" t="s">
        <v>115</v>
      </c>
      <c r="E141" s="223" t="s">
        <v>189</v>
      </c>
      <c r="F141" s="224" t="s">
        <v>190</v>
      </c>
      <c r="G141" s="225" t="s">
        <v>118</v>
      </c>
      <c r="H141" s="226">
        <v>54</v>
      </c>
      <c r="I141" s="227"/>
      <c r="J141" s="228">
        <f>ROUND(I141*H141,2)</f>
        <v>0</v>
      </c>
      <c r="K141" s="229"/>
      <c r="L141" s="41"/>
      <c r="M141" s="230" t="s">
        <v>1</v>
      </c>
      <c r="N141" s="231" t="s">
        <v>41</v>
      </c>
      <c r="O141" s="94"/>
      <c r="P141" s="232">
        <f>O141*H141</f>
        <v>0</v>
      </c>
      <c r="Q141" s="232">
        <v>1.8907799999999999</v>
      </c>
      <c r="R141" s="232">
        <f>Q141*H141</f>
        <v>102.10212</v>
      </c>
      <c r="S141" s="232">
        <v>0</v>
      </c>
      <c r="T141" s="23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4" t="s">
        <v>119</v>
      </c>
      <c r="AT141" s="234" t="s">
        <v>115</v>
      </c>
      <c r="AU141" s="234" t="s">
        <v>80</v>
      </c>
      <c r="AY141" s="14" t="s">
        <v>112</v>
      </c>
      <c r="BE141" s="235">
        <f>IF(N141="základná",J141,0)</f>
        <v>0</v>
      </c>
      <c r="BF141" s="235">
        <f>IF(N141="znížená",J141,0)</f>
        <v>0</v>
      </c>
      <c r="BG141" s="235">
        <f>IF(N141="zákl. prenesená",J141,0)</f>
        <v>0</v>
      </c>
      <c r="BH141" s="235">
        <f>IF(N141="zníž. prenesená",J141,0)</f>
        <v>0</v>
      </c>
      <c r="BI141" s="235">
        <f>IF(N141="nulová",J141,0)</f>
        <v>0</v>
      </c>
      <c r="BJ141" s="14" t="s">
        <v>120</v>
      </c>
      <c r="BK141" s="235">
        <f>ROUND(I141*H141,2)</f>
        <v>0</v>
      </c>
      <c r="BL141" s="14" t="s">
        <v>119</v>
      </c>
      <c r="BM141" s="234" t="s">
        <v>191</v>
      </c>
    </row>
    <row r="142" s="12" customFormat="1" ht="22.8" customHeight="1">
      <c r="A142" s="12"/>
      <c r="B142" s="206"/>
      <c r="C142" s="207"/>
      <c r="D142" s="208" t="s">
        <v>74</v>
      </c>
      <c r="E142" s="220" t="s">
        <v>185</v>
      </c>
      <c r="F142" s="220" t="s">
        <v>192</v>
      </c>
      <c r="G142" s="207"/>
      <c r="H142" s="207"/>
      <c r="I142" s="210"/>
      <c r="J142" s="221">
        <f>BK142</f>
        <v>0</v>
      </c>
      <c r="K142" s="207"/>
      <c r="L142" s="212"/>
      <c r="M142" s="213"/>
      <c r="N142" s="214"/>
      <c r="O142" s="214"/>
      <c r="P142" s="215">
        <f>SUM(P143:P175)</f>
        <v>0</v>
      </c>
      <c r="Q142" s="214"/>
      <c r="R142" s="215">
        <f>SUM(R143:R175)</f>
        <v>3.8267818</v>
      </c>
      <c r="S142" s="214"/>
      <c r="T142" s="216">
        <f>SUM(T143:T175)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7" t="s">
        <v>80</v>
      </c>
      <c r="AT142" s="218" t="s">
        <v>74</v>
      </c>
      <c r="AU142" s="218" t="s">
        <v>80</v>
      </c>
      <c r="AY142" s="217" t="s">
        <v>112</v>
      </c>
      <c r="BK142" s="219">
        <f>SUM(BK143:BK175)</f>
        <v>0</v>
      </c>
    </row>
    <row r="143" s="2" customFormat="1" ht="16.5" customHeight="1">
      <c r="A143" s="35"/>
      <c r="B143" s="36"/>
      <c r="C143" s="222" t="s">
        <v>193</v>
      </c>
      <c r="D143" s="222" t="s">
        <v>115</v>
      </c>
      <c r="E143" s="223" t="s">
        <v>194</v>
      </c>
      <c r="F143" s="224" t="s">
        <v>195</v>
      </c>
      <c r="G143" s="225" t="s">
        <v>137</v>
      </c>
      <c r="H143" s="226">
        <v>40</v>
      </c>
      <c r="I143" s="227"/>
      <c r="J143" s="228">
        <f>ROUND(I143*H143,2)</f>
        <v>0</v>
      </c>
      <c r="K143" s="229"/>
      <c r="L143" s="41"/>
      <c r="M143" s="230" t="s">
        <v>1</v>
      </c>
      <c r="N143" s="231" t="s">
        <v>41</v>
      </c>
      <c r="O143" s="94"/>
      <c r="P143" s="232">
        <f>O143*H143</f>
        <v>0</v>
      </c>
      <c r="Q143" s="232">
        <v>0.00044726</v>
      </c>
      <c r="R143" s="232">
        <f>Q143*H143</f>
        <v>0.017890400000000001</v>
      </c>
      <c r="S143" s="232">
        <v>0</v>
      </c>
      <c r="T143" s="23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4" t="s">
        <v>119</v>
      </c>
      <c r="AT143" s="234" t="s">
        <v>115</v>
      </c>
      <c r="AU143" s="234" t="s">
        <v>120</v>
      </c>
      <c r="AY143" s="14" t="s">
        <v>112</v>
      </c>
      <c r="BE143" s="235">
        <f>IF(N143="základná",J143,0)</f>
        <v>0</v>
      </c>
      <c r="BF143" s="235">
        <f>IF(N143="znížená",J143,0)</f>
        <v>0</v>
      </c>
      <c r="BG143" s="235">
        <f>IF(N143="zákl. prenesená",J143,0)</f>
        <v>0</v>
      </c>
      <c r="BH143" s="235">
        <f>IF(N143="zníž. prenesená",J143,0)</f>
        <v>0</v>
      </c>
      <c r="BI143" s="235">
        <f>IF(N143="nulová",J143,0)</f>
        <v>0</v>
      </c>
      <c r="BJ143" s="14" t="s">
        <v>120</v>
      </c>
      <c r="BK143" s="235">
        <f>ROUND(I143*H143,2)</f>
        <v>0</v>
      </c>
      <c r="BL143" s="14" t="s">
        <v>119</v>
      </c>
      <c r="BM143" s="234" t="s">
        <v>196</v>
      </c>
    </row>
    <row r="144" s="2" customFormat="1" ht="16.5" customHeight="1">
      <c r="A144" s="35"/>
      <c r="B144" s="36"/>
      <c r="C144" s="236" t="s">
        <v>197</v>
      </c>
      <c r="D144" s="236" t="s">
        <v>182</v>
      </c>
      <c r="E144" s="237" t="s">
        <v>198</v>
      </c>
      <c r="F144" s="238" t="s">
        <v>199</v>
      </c>
      <c r="G144" s="239" t="s">
        <v>137</v>
      </c>
      <c r="H144" s="240">
        <v>40</v>
      </c>
      <c r="I144" s="241"/>
      <c r="J144" s="242">
        <f>ROUND(I144*H144,2)</f>
        <v>0</v>
      </c>
      <c r="K144" s="243"/>
      <c r="L144" s="244"/>
      <c r="M144" s="245" t="s">
        <v>1</v>
      </c>
      <c r="N144" s="246" t="s">
        <v>41</v>
      </c>
      <c r="O144" s="94"/>
      <c r="P144" s="232">
        <f>O144*H144</f>
        <v>0</v>
      </c>
      <c r="Q144" s="232">
        <v>0.045920000000000002</v>
      </c>
      <c r="R144" s="232">
        <f>Q144*H144</f>
        <v>1.8368000000000002</v>
      </c>
      <c r="S144" s="232">
        <v>0</v>
      </c>
      <c r="T144" s="23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4" t="s">
        <v>185</v>
      </c>
      <c r="AT144" s="234" t="s">
        <v>182</v>
      </c>
      <c r="AU144" s="234" t="s">
        <v>120</v>
      </c>
      <c r="AY144" s="14" t="s">
        <v>112</v>
      </c>
      <c r="BE144" s="235">
        <f>IF(N144="základná",J144,0)</f>
        <v>0</v>
      </c>
      <c r="BF144" s="235">
        <f>IF(N144="znížená",J144,0)</f>
        <v>0</v>
      </c>
      <c r="BG144" s="235">
        <f>IF(N144="zákl. prenesená",J144,0)</f>
        <v>0</v>
      </c>
      <c r="BH144" s="235">
        <f>IF(N144="zníž. prenesená",J144,0)</f>
        <v>0</v>
      </c>
      <c r="BI144" s="235">
        <f>IF(N144="nulová",J144,0)</f>
        <v>0</v>
      </c>
      <c r="BJ144" s="14" t="s">
        <v>120</v>
      </c>
      <c r="BK144" s="235">
        <f>ROUND(I144*H144,2)</f>
        <v>0</v>
      </c>
      <c r="BL144" s="14" t="s">
        <v>119</v>
      </c>
      <c r="BM144" s="234" t="s">
        <v>200</v>
      </c>
    </row>
    <row r="145" s="2" customFormat="1" ht="33" customHeight="1">
      <c r="A145" s="35"/>
      <c r="B145" s="36"/>
      <c r="C145" s="222" t="s">
        <v>201</v>
      </c>
      <c r="D145" s="222" t="s">
        <v>115</v>
      </c>
      <c r="E145" s="223" t="s">
        <v>202</v>
      </c>
      <c r="F145" s="224" t="s">
        <v>203</v>
      </c>
      <c r="G145" s="225" t="s">
        <v>137</v>
      </c>
      <c r="H145" s="226">
        <v>50</v>
      </c>
      <c r="I145" s="227"/>
      <c r="J145" s="228">
        <f>ROUND(I145*H145,2)</f>
        <v>0</v>
      </c>
      <c r="K145" s="229"/>
      <c r="L145" s="41"/>
      <c r="M145" s="230" t="s">
        <v>1</v>
      </c>
      <c r="N145" s="231" t="s">
        <v>41</v>
      </c>
      <c r="O145" s="94"/>
      <c r="P145" s="232">
        <f>O145*H145</f>
        <v>0</v>
      </c>
      <c r="Q145" s="232">
        <v>0</v>
      </c>
      <c r="R145" s="232">
        <f>Q145*H145</f>
        <v>0</v>
      </c>
      <c r="S145" s="232">
        <v>0</v>
      </c>
      <c r="T145" s="23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4" t="s">
        <v>119</v>
      </c>
      <c r="AT145" s="234" t="s">
        <v>115</v>
      </c>
      <c r="AU145" s="234" t="s">
        <v>120</v>
      </c>
      <c r="AY145" s="14" t="s">
        <v>112</v>
      </c>
      <c r="BE145" s="235">
        <f>IF(N145="základná",J145,0)</f>
        <v>0</v>
      </c>
      <c r="BF145" s="235">
        <f>IF(N145="znížená",J145,0)</f>
        <v>0</v>
      </c>
      <c r="BG145" s="235">
        <f>IF(N145="zákl. prenesená",J145,0)</f>
        <v>0</v>
      </c>
      <c r="BH145" s="235">
        <f>IF(N145="zníž. prenesená",J145,0)</f>
        <v>0</v>
      </c>
      <c r="BI145" s="235">
        <f>IF(N145="nulová",J145,0)</f>
        <v>0</v>
      </c>
      <c r="BJ145" s="14" t="s">
        <v>120</v>
      </c>
      <c r="BK145" s="235">
        <f>ROUND(I145*H145,2)</f>
        <v>0</v>
      </c>
      <c r="BL145" s="14" t="s">
        <v>119</v>
      </c>
      <c r="BM145" s="234" t="s">
        <v>204</v>
      </c>
    </row>
    <row r="146" s="2" customFormat="1" ht="21.75" customHeight="1">
      <c r="A146" s="35"/>
      <c r="B146" s="36"/>
      <c r="C146" s="236" t="s">
        <v>205</v>
      </c>
      <c r="D146" s="236" t="s">
        <v>182</v>
      </c>
      <c r="E146" s="237" t="s">
        <v>206</v>
      </c>
      <c r="F146" s="238" t="s">
        <v>207</v>
      </c>
      <c r="G146" s="239" t="s">
        <v>137</v>
      </c>
      <c r="H146" s="240">
        <v>50</v>
      </c>
      <c r="I146" s="241"/>
      <c r="J146" s="242">
        <f>ROUND(I146*H146,2)</f>
        <v>0</v>
      </c>
      <c r="K146" s="243"/>
      <c r="L146" s="244"/>
      <c r="M146" s="245" t="s">
        <v>1</v>
      </c>
      <c r="N146" s="246" t="s">
        <v>41</v>
      </c>
      <c r="O146" s="94"/>
      <c r="P146" s="232">
        <f>O146*H146</f>
        <v>0</v>
      </c>
      <c r="Q146" s="232">
        <v>0.00019000000000000001</v>
      </c>
      <c r="R146" s="232">
        <f>Q146*H146</f>
        <v>0.0094999999999999998</v>
      </c>
      <c r="S146" s="232">
        <v>0</v>
      </c>
      <c r="T146" s="23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4" t="s">
        <v>185</v>
      </c>
      <c r="AT146" s="234" t="s">
        <v>182</v>
      </c>
      <c r="AU146" s="234" t="s">
        <v>120</v>
      </c>
      <c r="AY146" s="14" t="s">
        <v>112</v>
      </c>
      <c r="BE146" s="235">
        <f>IF(N146="základná",J146,0)</f>
        <v>0</v>
      </c>
      <c r="BF146" s="235">
        <f>IF(N146="znížená",J146,0)</f>
        <v>0</v>
      </c>
      <c r="BG146" s="235">
        <f>IF(N146="zákl. prenesená",J146,0)</f>
        <v>0</v>
      </c>
      <c r="BH146" s="235">
        <f>IF(N146="zníž. prenesená",J146,0)</f>
        <v>0</v>
      </c>
      <c r="BI146" s="235">
        <f>IF(N146="nulová",J146,0)</f>
        <v>0</v>
      </c>
      <c r="BJ146" s="14" t="s">
        <v>120</v>
      </c>
      <c r="BK146" s="235">
        <f>ROUND(I146*H146,2)</f>
        <v>0</v>
      </c>
      <c r="BL146" s="14" t="s">
        <v>119</v>
      </c>
      <c r="BM146" s="234" t="s">
        <v>208</v>
      </c>
    </row>
    <row r="147" s="2" customFormat="1" ht="33" customHeight="1">
      <c r="A147" s="35"/>
      <c r="B147" s="36"/>
      <c r="C147" s="222" t="s">
        <v>209</v>
      </c>
      <c r="D147" s="222" t="s">
        <v>115</v>
      </c>
      <c r="E147" s="223" t="s">
        <v>210</v>
      </c>
      <c r="F147" s="224" t="s">
        <v>211</v>
      </c>
      <c r="G147" s="225" t="s">
        <v>137</v>
      </c>
      <c r="H147" s="226">
        <v>12.005000000000001</v>
      </c>
      <c r="I147" s="227"/>
      <c r="J147" s="228">
        <f>ROUND(I147*H147,2)</f>
        <v>0</v>
      </c>
      <c r="K147" s="229"/>
      <c r="L147" s="41"/>
      <c r="M147" s="230" t="s">
        <v>1</v>
      </c>
      <c r="N147" s="231" t="s">
        <v>41</v>
      </c>
      <c r="O147" s="94"/>
      <c r="P147" s="232">
        <f>O147*H147</f>
        <v>0</v>
      </c>
      <c r="Q147" s="232">
        <v>0</v>
      </c>
      <c r="R147" s="232">
        <f>Q147*H147</f>
        <v>0</v>
      </c>
      <c r="S147" s="232">
        <v>0</v>
      </c>
      <c r="T147" s="23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4" t="s">
        <v>119</v>
      </c>
      <c r="AT147" s="234" t="s">
        <v>115</v>
      </c>
      <c r="AU147" s="234" t="s">
        <v>120</v>
      </c>
      <c r="AY147" s="14" t="s">
        <v>112</v>
      </c>
      <c r="BE147" s="235">
        <f>IF(N147="základná",J147,0)</f>
        <v>0</v>
      </c>
      <c r="BF147" s="235">
        <f>IF(N147="znížená",J147,0)</f>
        <v>0</v>
      </c>
      <c r="BG147" s="235">
        <f>IF(N147="zákl. prenesená",J147,0)</f>
        <v>0</v>
      </c>
      <c r="BH147" s="235">
        <f>IF(N147="zníž. prenesená",J147,0)</f>
        <v>0</v>
      </c>
      <c r="BI147" s="235">
        <f>IF(N147="nulová",J147,0)</f>
        <v>0</v>
      </c>
      <c r="BJ147" s="14" t="s">
        <v>120</v>
      </c>
      <c r="BK147" s="235">
        <f>ROUND(I147*H147,2)</f>
        <v>0</v>
      </c>
      <c r="BL147" s="14" t="s">
        <v>119</v>
      </c>
      <c r="BM147" s="234" t="s">
        <v>212</v>
      </c>
    </row>
    <row r="148" s="2" customFormat="1" ht="24.15" customHeight="1">
      <c r="A148" s="35"/>
      <c r="B148" s="36"/>
      <c r="C148" s="236" t="s">
        <v>213</v>
      </c>
      <c r="D148" s="236" t="s">
        <v>182</v>
      </c>
      <c r="E148" s="237" t="s">
        <v>214</v>
      </c>
      <c r="F148" s="238" t="s">
        <v>215</v>
      </c>
      <c r="G148" s="239" t="s">
        <v>137</v>
      </c>
      <c r="H148" s="240">
        <v>320</v>
      </c>
      <c r="I148" s="241"/>
      <c r="J148" s="242">
        <f>ROUND(I148*H148,2)</f>
        <v>0</v>
      </c>
      <c r="K148" s="243"/>
      <c r="L148" s="244"/>
      <c r="M148" s="245" t="s">
        <v>1</v>
      </c>
      <c r="N148" s="246" t="s">
        <v>41</v>
      </c>
      <c r="O148" s="94"/>
      <c r="P148" s="232">
        <f>O148*H148</f>
        <v>0</v>
      </c>
      <c r="Q148" s="232">
        <v>0.0037799999999999999</v>
      </c>
      <c r="R148" s="232">
        <f>Q148*H148</f>
        <v>1.2096</v>
      </c>
      <c r="S148" s="232">
        <v>0</v>
      </c>
      <c r="T148" s="23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4" t="s">
        <v>185</v>
      </c>
      <c r="AT148" s="234" t="s">
        <v>182</v>
      </c>
      <c r="AU148" s="234" t="s">
        <v>120</v>
      </c>
      <c r="AY148" s="14" t="s">
        <v>112</v>
      </c>
      <c r="BE148" s="235">
        <f>IF(N148="základná",J148,0)</f>
        <v>0</v>
      </c>
      <c r="BF148" s="235">
        <f>IF(N148="znížená",J148,0)</f>
        <v>0</v>
      </c>
      <c r="BG148" s="235">
        <f>IF(N148="zákl. prenesená",J148,0)</f>
        <v>0</v>
      </c>
      <c r="BH148" s="235">
        <f>IF(N148="zníž. prenesená",J148,0)</f>
        <v>0</v>
      </c>
      <c r="BI148" s="235">
        <f>IF(N148="nulová",J148,0)</f>
        <v>0</v>
      </c>
      <c r="BJ148" s="14" t="s">
        <v>120</v>
      </c>
      <c r="BK148" s="235">
        <f>ROUND(I148*H148,2)</f>
        <v>0</v>
      </c>
      <c r="BL148" s="14" t="s">
        <v>119</v>
      </c>
      <c r="BM148" s="234" t="s">
        <v>216</v>
      </c>
    </row>
    <row r="149" s="2" customFormat="1" ht="24.15" customHeight="1">
      <c r="A149" s="35"/>
      <c r="B149" s="36"/>
      <c r="C149" s="236" t="s">
        <v>217</v>
      </c>
      <c r="D149" s="236" t="s">
        <v>182</v>
      </c>
      <c r="E149" s="237" t="s">
        <v>218</v>
      </c>
      <c r="F149" s="238" t="s">
        <v>219</v>
      </c>
      <c r="G149" s="239" t="s">
        <v>220</v>
      </c>
      <c r="H149" s="240">
        <v>4</v>
      </c>
      <c r="I149" s="241"/>
      <c r="J149" s="242">
        <f>ROUND(I149*H149,2)</f>
        <v>0</v>
      </c>
      <c r="K149" s="243"/>
      <c r="L149" s="244"/>
      <c r="M149" s="245" t="s">
        <v>1</v>
      </c>
      <c r="N149" s="246" t="s">
        <v>41</v>
      </c>
      <c r="O149" s="94"/>
      <c r="P149" s="232">
        <f>O149*H149</f>
        <v>0</v>
      </c>
      <c r="Q149" s="232">
        <v>0.00059999999999999995</v>
      </c>
      <c r="R149" s="232">
        <f>Q149*H149</f>
        <v>0.0023999999999999998</v>
      </c>
      <c r="S149" s="232">
        <v>0</v>
      </c>
      <c r="T149" s="23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4" t="s">
        <v>185</v>
      </c>
      <c r="AT149" s="234" t="s">
        <v>182</v>
      </c>
      <c r="AU149" s="234" t="s">
        <v>120</v>
      </c>
      <c r="AY149" s="14" t="s">
        <v>112</v>
      </c>
      <c r="BE149" s="235">
        <f>IF(N149="základná",J149,0)</f>
        <v>0</v>
      </c>
      <c r="BF149" s="235">
        <f>IF(N149="znížená",J149,0)</f>
        <v>0</v>
      </c>
      <c r="BG149" s="235">
        <f>IF(N149="zákl. prenesená",J149,0)</f>
        <v>0</v>
      </c>
      <c r="BH149" s="235">
        <f>IF(N149="zníž. prenesená",J149,0)</f>
        <v>0</v>
      </c>
      <c r="BI149" s="235">
        <f>IF(N149="nulová",J149,0)</f>
        <v>0</v>
      </c>
      <c r="BJ149" s="14" t="s">
        <v>120</v>
      </c>
      <c r="BK149" s="235">
        <f>ROUND(I149*H149,2)</f>
        <v>0</v>
      </c>
      <c r="BL149" s="14" t="s">
        <v>119</v>
      </c>
      <c r="BM149" s="234" t="s">
        <v>221</v>
      </c>
    </row>
    <row r="150" s="2" customFormat="1" ht="24.15" customHeight="1">
      <c r="A150" s="35"/>
      <c r="B150" s="36"/>
      <c r="C150" s="236" t="s">
        <v>222</v>
      </c>
      <c r="D150" s="236" t="s">
        <v>182</v>
      </c>
      <c r="E150" s="237" t="s">
        <v>223</v>
      </c>
      <c r="F150" s="238" t="s">
        <v>224</v>
      </c>
      <c r="G150" s="239" t="s">
        <v>220</v>
      </c>
      <c r="H150" s="240">
        <v>1</v>
      </c>
      <c r="I150" s="241"/>
      <c r="J150" s="242">
        <f>ROUND(I150*H150,2)</f>
        <v>0</v>
      </c>
      <c r="K150" s="243"/>
      <c r="L150" s="244"/>
      <c r="M150" s="245" t="s">
        <v>1</v>
      </c>
      <c r="N150" s="246" t="s">
        <v>41</v>
      </c>
      <c r="O150" s="94"/>
      <c r="P150" s="232">
        <f>O150*H150</f>
        <v>0</v>
      </c>
      <c r="Q150" s="232">
        <v>0.00114</v>
      </c>
      <c r="R150" s="232">
        <f>Q150*H150</f>
        <v>0.00114</v>
      </c>
      <c r="S150" s="232">
        <v>0</v>
      </c>
      <c r="T150" s="23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4" t="s">
        <v>185</v>
      </c>
      <c r="AT150" s="234" t="s">
        <v>182</v>
      </c>
      <c r="AU150" s="234" t="s">
        <v>120</v>
      </c>
      <c r="AY150" s="14" t="s">
        <v>112</v>
      </c>
      <c r="BE150" s="235">
        <f>IF(N150="základná",J150,0)</f>
        <v>0</v>
      </c>
      <c r="BF150" s="235">
        <f>IF(N150="znížená",J150,0)</f>
        <v>0</v>
      </c>
      <c r="BG150" s="235">
        <f>IF(N150="zákl. prenesená",J150,0)</f>
        <v>0</v>
      </c>
      <c r="BH150" s="235">
        <f>IF(N150="zníž. prenesená",J150,0)</f>
        <v>0</v>
      </c>
      <c r="BI150" s="235">
        <f>IF(N150="nulová",J150,0)</f>
        <v>0</v>
      </c>
      <c r="BJ150" s="14" t="s">
        <v>120</v>
      </c>
      <c r="BK150" s="235">
        <f>ROUND(I150*H150,2)</f>
        <v>0</v>
      </c>
      <c r="BL150" s="14" t="s">
        <v>119</v>
      </c>
      <c r="BM150" s="234" t="s">
        <v>225</v>
      </c>
    </row>
    <row r="151" s="2" customFormat="1" ht="16.5" customHeight="1">
      <c r="A151" s="35"/>
      <c r="B151" s="36"/>
      <c r="C151" s="222" t="s">
        <v>226</v>
      </c>
      <c r="D151" s="222" t="s">
        <v>115</v>
      </c>
      <c r="E151" s="223" t="s">
        <v>227</v>
      </c>
      <c r="F151" s="224" t="s">
        <v>228</v>
      </c>
      <c r="G151" s="225" t="s">
        <v>220</v>
      </c>
      <c r="H151" s="226">
        <v>6</v>
      </c>
      <c r="I151" s="227"/>
      <c r="J151" s="228">
        <f>ROUND(I151*H151,2)</f>
        <v>0</v>
      </c>
      <c r="K151" s="229"/>
      <c r="L151" s="41"/>
      <c r="M151" s="230" t="s">
        <v>1</v>
      </c>
      <c r="N151" s="231" t="s">
        <v>41</v>
      </c>
      <c r="O151" s="94"/>
      <c r="P151" s="232">
        <f>O151*H151</f>
        <v>0</v>
      </c>
      <c r="Q151" s="232">
        <v>0</v>
      </c>
      <c r="R151" s="232">
        <f>Q151*H151</f>
        <v>0</v>
      </c>
      <c r="S151" s="232">
        <v>0</v>
      </c>
      <c r="T151" s="23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4" t="s">
        <v>229</v>
      </c>
      <c r="AT151" s="234" t="s">
        <v>115</v>
      </c>
      <c r="AU151" s="234" t="s">
        <v>120</v>
      </c>
      <c r="AY151" s="14" t="s">
        <v>112</v>
      </c>
      <c r="BE151" s="235">
        <f>IF(N151="základná",J151,0)</f>
        <v>0</v>
      </c>
      <c r="BF151" s="235">
        <f>IF(N151="znížená",J151,0)</f>
        <v>0</v>
      </c>
      <c r="BG151" s="235">
        <f>IF(N151="zákl. prenesená",J151,0)</f>
        <v>0</v>
      </c>
      <c r="BH151" s="235">
        <f>IF(N151="zníž. prenesená",J151,0)</f>
        <v>0</v>
      </c>
      <c r="BI151" s="235">
        <f>IF(N151="nulová",J151,0)</f>
        <v>0</v>
      </c>
      <c r="BJ151" s="14" t="s">
        <v>120</v>
      </c>
      <c r="BK151" s="235">
        <f>ROUND(I151*H151,2)</f>
        <v>0</v>
      </c>
      <c r="BL151" s="14" t="s">
        <v>229</v>
      </c>
      <c r="BM151" s="234" t="s">
        <v>230</v>
      </c>
    </row>
    <row r="152" s="2" customFormat="1" ht="16.5" customHeight="1">
      <c r="A152" s="35"/>
      <c r="B152" s="36"/>
      <c r="C152" s="236" t="s">
        <v>231</v>
      </c>
      <c r="D152" s="236" t="s">
        <v>182</v>
      </c>
      <c r="E152" s="237" t="s">
        <v>232</v>
      </c>
      <c r="F152" s="238" t="s">
        <v>233</v>
      </c>
      <c r="G152" s="239" t="s">
        <v>220</v>
      </c>
      <c r="H152" s="240">
        <v>6</v>
      </c>
      <c r="I152" s="241"/>
      <c r="J152" s="242">
        <f>ROUND(I152*H152,2)</f>
        <v>0</v>
      </c>
      <c r="K152" s="243"/>
      <c r="L152" s="244"/>
      <c r="M152" s="245" t="s">
        <v>1</v>
      </c>
      <c r="N152" s="246" t="s">
        <v>41</v>
      </c>
      <c r="O152" s="94"/>
      <c r="P152" s="232">
        <f>O152*H152</f>
        <v>0</v>
      </c>
      <c r="Q152" s="232">
        <v>2.0000000000000002E-05</v>
      </c>
      <c r="R152" s="232">
        <f>Q152*H152</f>
        <v>0.00012000000000000002</v>
      </c>
      <c r="S152" s="232">
        <v>0</v>
      </c>
      <c r="T152" s="23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4" t="s">
        <v>234</v>
      </c>
      <c r="AT152" s="234" t="s">
        <v>182</v>
      </c>
      <c r="AU152" s="234" t="s">
        <v>120</v>
      </c>
      <c r="AY152" s="14" t="s">
        <v>112</v>
      </c>
      <c r="BE152" s="235">
        <f>IF(N152="základná",J152,0)</f>
        <v>0</v>
      </c>
      <c r="BF152" s="235">
        <f>IF(N152="znížená",J152,0)</f>
        <v>0</v>
      </c>
      <c r="BG152" s="235">
        <f>IF(N152="zákl. prenesená",J152,0)</f>
        <v>0</v>
      </c>
      <c r="BH152" s="235">
        <f>IF(N152="zníž. prenesená",J152,0)</f>
        <v>0</v>
      </c>
      <c r="BI152" s="235">
        <f>IF(N152="nulová",J152,0)</f>
        <v>0</v>
      </c>
      <c r="BJ152" s="14" t="s">
        <v>120</v>
      </c>
      <c r="BK152" s="235">
        <f>ROUND(I152*H152,2)</f>
        <v>0</v>
      </c>
      <c r="BL152" s="14" t="s">
        <v>229</v>
      </c>
      <c r="BM152" s="234" t="s">
        <v>235</v>
      </c>
    </row>
    <row r="153" s="2" customFormat="1" ht="33" customHeight="1">
      <c r="A153" s="35"/>
      <c r="B153" s="36"/>
      <c r="C153" s="222" t="s">
        <v>236</v>
      </c>
      <c r="D153" s="222" t="s">
        <v>115</v>
      </c>
      <c r="E153" s="223" t="s">
        <v>237</v>
      </c>
      <c r="F153" s="224" t="s">
        <v>238</v>
      </c>
      <c r="G153" s="225" t="s">
        <v>220</v>
      </c>
      <c r="H153" s="226">
        <v>6</v>
      </c>
      <c r="I153" s="227"/>
      <c r="J153" s="228">
        <f>ROUND(I153*H153,2)</f>
        <v>0</v>
      </c>
      <c r="K153" s="229"/>
      <c r="L153" s="41"/>
      <c r="M153" s="230" t="s">
        <v>1</v>
      </c>
      <c r="N153" s="231" t="s">
        <v>41</v>
      </c>
      <c r="O153" s="94"/>
      <c r="P153" s="232">
        <f>O153*H153</f>
        <v>0</v>
      </c>
      <c r="Q153" s="232">
        <v>0</v>
      </c>
      <c r="R153" s="232">
        <f>Q153*H153</f>
        <v>0</v>
      </c>
      <c r="S153" s="232">
        <v>0</v>
      </c>
      <c r="T153" s="23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4" t="s">
        <v>119</v>
      </c>
      <c r="AT153" s="234" t="s">
        <v>115</v>
      </c>
      <c r="AU153" s="234" t="s">
        <v>120</v>
      </c>
      <c r="AY153" s="14" t="s">
        <v>112</v>
      </c>
      <c r="BE153" s="235">
        <f>IF(N153="základná",J153,0)</f>
        <v>0</v>
      </c>
      <c r="BF153" s="235">
        <f>IF(N153="znížená",J153,0)</f>
        <v>0</v>
      </c>
      <c r="BG153" s="235">
        <f>IF(N153="zákl. prenesená",J153,0)</f>
        <v>0</v>
      </c>
      <c r="BH153" s="235">
        <f>IF(N153="zníž. prenesená",J153,0)</f>
        <v>0</v>
      </c>
      <c r="BI153" s="235">
        <f>IF(N153="nulová",J153,0)</f>
        <v>0</v>
      </c>
      <c r="BJ153" s="14" t="s">
        <v>120</v>
      </c>
      <c r="BK153" s="235">
        <f>ROUND(I153*H153,2)</f>
        <v>0</v>
      </c>
      <c r="BL153" s="14" t="s">
        <v>119</v>
      </c>
      <c r="BM153" s="234" t="s">
        <v>239</v>
      </c>
    </row>
    <row r="154" s="2" customFormat="1" ht="24.15" customHeight="1">
      <c r="A154" s="35"/>
      <c r="B154" s="36"/>
      <c r="C154" s="236" t="s">
        <v>240</v>
      </c>
      <c r="D154" s="236" t="s">
        <v>182</v>
      </c>
      <c r="E154" s="237" t="s">
        <v>241</v>
      </c>
      <c r="F154" s="238" t="s">
        <v>242</v>
      </c>
      <c r="G154" s="239" t="s">
        <v>220</v>
      </c>
      <c r="H154" s="240">
        <v>6</v>
      </c>
      <c r="I154" s="241"/>
      <c r="J154" s="242">
        <f>ROUND(I154*H154,2)</f>
        <v>0</v>
      </c>
      <c r="K154" s="243"/>
      <c r="L154" s="244"/>
      <c r="M154" s="245" t="s">
        <v>1</v>
      </c>
      <c r="N154" s="246" t="s">
        <v>41</v>
      </c>
      <c r="O154" s="94"/>
      <c r="P154" s="232">
        <f>O154*H154</f>
        <v>0</v>
      </c>
      <c r="Q154" s="232">
        <v>0.0025000000000000001</v>
      </c>
      <c r="R154" s="232">
        <f>Q154*H154</f>
        <v>0.014999999999999999</v>
      </c>
      <c r="S154" s="232">
        <v>0</v>
      </c>
      <c r="T154" s="23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4" t="s">
        <v>185</v>
      </c>
      <c r="AT154" s="234" t="s">
        <v>182</v>
      </c>
      <c r="AU154" s="234" t="s">
        <v>120</v>
      </c>
      <c r="AY154" s="14" t="s">
        <v>112</v>
      </c>
      <c r="BE154" s="235">
        <f>IF(N154="základná",J154,0)</f>
        <v>0</v>
      </c>
      <c r="BF154" s="235">
        <f>IF(N154="znížená",J154,0)</f>
        <v>0</v>
      </c>
      <c r="BG154" s="235">
        <f>IF(N154="zákl. prenesená",J154,0)</f>
        <v>0</v>
      </c>
      <c r="BH154" s="235">
        <f>IF(N154="zníž. prenesená",J154,0)</f>
        <v>0</v>
      </c>
      <c r="BI154" s="235">
        <f>IF(N154="nulová",J154,0)</f>
        <v>0</v>
      </c>
      <c r="BJ154" s="14" t="s">
        <v>120</v>
      </c>
      <c r="BK154" s="235">
        <f>ROUND(I154*H154,2)</f>
        <v>0</v>
      </c>
      <c r="BL154" s="14" t="s">
        <v>119</v>
      </c>
      <c r="BM154" s="234" t="s">
        <v>243</v>
      </c>
    </row>
    <row r="155" s="2" customFormat="1" ht="33" customHeight="1">
      <c r="A155" s="35"/>
      <c r="B155" s="36"/>
      <c r="C155" s="222" t="s">
        <v>244</v>
      </c>
      <c r="D155" s="222" t="s">
        <v>115</v>
      </c>
      <c r="E155" s="223" t="s">
        <v>245</v>
      </c>
      <c r="F155" s="224" t="s">
        <v>246</v>
      </c>
      <c r="G155" s="225" t="s">
        <v>220</v>
      </c>
      <c r="H155" s="226">
        <v>6</v>
      </c>
      <c r="I155" s="227"/>
      <c r="J155" s="228">
        <f>ROUND(I155*H155,2)</f>
        <v>0</v>
      </c>
      <c r="K155" s="229"/>
      <c r="L155" s="41"/>
      <c r="M155" s="230" t="s">
        <v>1</v>
      </c>
      <c r="N155" s="231" t="s">
        <v>41</v>
      </c>
      <c r="O155" s="94"/>
      <c r="P155" s="232">
        <f>O155*H155</f>
        <v>0</v>
      </c>
      <c r="Q155" s="232">
        <v>0.00067745999999999995</v>
      </c>
      <c r="R155" s="232">
        <f>Q155*H155</f>
        <v>0.0040647599999999997</v>
      </c>
      <c r="S155" s="232">
        <v>0</v>
      </c>
      <c r="T155" s="23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4" t="s">
        <v>119</v>
      </c>
      <c r="AT155" s="234" t="s">
        <v>115</v>
      </c>
      <c r="AU155" s="234" t="s">
        <v>120</v>
      </c>
      <c r="AY155" s="14" t="s">
        <v>112</v>
      </c>
      <c r="BE155" s="235">
        <f>IF(N155="základná",J155,0)</f>
        <v>0</v>
      </c>
      <c r="BF155" s="235">
        <f>IF(N155="znížená",J155,0)</f>
        <v>0</v>
      </c>
      <c r="BG155" s="235">
        <f>IF(N155="zákl. prenesená",J155,0)</f>
        <v>0</v>
      </c>
      <c r="BH155" s="235">
        <f>IF(N155="zníž. prenesená",J155,0)</f>
        <v>0</v>
      </c>
      <c r="BI155" s="235">
        <f>IF(N155="nulová",J155,0)</f>
        <v>0</v>
      </c>
      <c r="BJ155" s="14" t="s">
        <v>120</v>
      </c>
      <c r="BK155" s="235">
        <f>ROUND(I155*H155,2)</f>
        <v>0</v>
      </c>
      <c r="BL155" s="14" t="s">
        <v>119</v>
      </c>
      <c r="BM155" s="234" t="s">
        <v>247</v>
      </c>
    </row>
    <row r="156" s="2" customFormat="1" ht="16.5" customHeight="1">
      <c r="A156" s="35"/>
      <c r="B156" s="36"/>
      <c r="C156" s="236" t="s">
        <v>248</v>
      </c>
      <c r="D156" s="236" t="s">
        <v>182</v>
      </c>
      <c r="E156" s="237" t="s">
        <v>249</v>
      </c>
      <c r="F156" s="238" t="s">
        <v>250</v>
      </c>
      <c r="G156" s="239" t="s">
        <v>220</v>
      </c>
      <c r="H156" s="240">
        <v>6</v>
      </c>
      <c r="I156" s="241"/>
      <c r="J156" s="242">
        <f>ROUND(I156*H156,2)</f>
        <v>0</v>
      </c>
      <c r="K156" s="243"/>
      <c r="L156" s="244"/>
      <c r="M156" s="245" t="s">
        <v>1</v>
      </c>
      <c r="N156" s="246" t="s">
        <v>41</v>
      </c>
      <c r="O156" s="94"/>
      <c r="P156" s="232">
        <f>O156*H156</f>
        <v>0</v>
      </c>
      <c r="Q156" s="232">
        <v>0.0089999999999999993</v>
      </c>
      <c r="R156" s="232">
        <f>Q156*H156</f>
        <v>0.053999999999999992</v>
      </c>
      <c r="S156" s="232">
        <v>0</v>
      </c>
      <c r="T156" s="23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4" t="s">
        <v>185</v>
      </c>
      <c r="AT156" s="234" t="s">
        <v>182</v>
      </c>
      <c r="AU156" s="234" t="s">
        <v>120</v>
      </c>
      <c r="AY156" s="14" t="s">
        <v>112</v>
      </c>
      <c r="BE156" s="235">
        <f>IF(N156="základná",J156,0)</f>
        <v>0</v>
      </c>
      <c r="BF156" s="235">
        <f>IF(N156="znížená",J156,0)</f>
        <v>0</v>
      </c>
      <c r="BG156" s="235">
        <f>IF(N156="zákl. prenesená",J156,0)</f>
        <v>0</v>
      </c>
      <c r="BH156" s="235">
        <f>IF(N156="zníž. prenesená",J156,0)</f>
        <v>0</v>
      </c>
      <c r="BI156" s="235">
        <f>IF(N156="nulová",J156,0)</f>
        <v>0</v>
      </c>
      <c r="BJ156" s="14" t="s">
        <v>120</v>
      </c>
      <c r="BK156" s="235">
        <f>ROUND(I156*H156,2)</f>
        <v>0</v>
      </c>
      <c r="BL156" s="14" t="s">
        <v>119</v>
      </c>
      <c r="BM156" s="234" t="s">
        <v>251</v>
      </c>
    </row>
    <row r="157" s="2" customFormat="1" ht="24.15" customHeight="1">
      <c r="A157" s="35"/>
      <c r="B157" s="36"/>
      <c r="C157" s="222" t="s">
        <v>252</v>
      </c>
      <c r="D157" s="222" t="s">
        <v>115</v>
      </c>
      <c r="E157" s="223" t="s">
        <v>253</v>
      </c>
      <c r="F157" s="224" t="s">
        <v>254</v>
      </c>
      <c r="G157" s="225" t="s">
        <v>220</v>
      </c>
      <c r="H157" s="226">
        <v>1</v>
      </c>
      <c r="I157" s="227"/>
      <c r="J157" s="228">
        <f>ROUND(I157*H157,2)</f>
        <v>0</v>
      </c>
      <c r="K157" s="229"/>
      <c r="L157" s="41"/>
      <c r="M157" s="230" t="s">
        <v>1</v>
      </c>
      <c r="N157" s="231" t="s">
        <v>41</v>
      </c>
      <c r="O157" s="94"/>
      <c r="P157" s="232">
        <f>O157*H157</f>
        <v>0</v>
      </c>
      <c r="Q157" s="232">
        <v>0.00158172</v>
      </c>
      <c r="R157" s="232">
        <f>Q157*H157</f>
        <v>0.00158172</v>
      </c>
      <c r="S157" s="232">
        <v>0</v>
      </c>
      <c r="T157" s="23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4" t="s">
        <v>119</v>
      </c>
      <c r="AT157" s="234" t="s">
        <v>115</v>
      </c>
      <c r="AU157" s="234" t="s">
        <v>120</v>
      </c>
      <c r="AY157" s="14" t="s">
        <v>112</v>
      </c>
      <c r="BE157" s="235">
        <f>IF(N157="základná",J157,0)</f>
        <v>0</v>
      </c>
      <c r="BF157" s="235">
        <f>IF(N157="znížená",J157,0)</f>
        <v>0</v>
      </c>
      <c r="BG157" s="235">
        <f>IF(N157="zákl. prenesená",J157,0)</f>
        <v>0</v>
      </c>
      <c r="BH157" s="235">
        <f>IF(N157="zníž. prenesená",J157,0)</f>
        <v>0</v>
      </c>
      <c r="BI157" s="235">
        <f>IF(N157="nulová",J157,0)</f>
        <v>0</v>
      </c>
      <c r="BJ157" s="14" t="s">
        <v>120</v>
      </c>
      <c r="BK157" s="235">
        <f>ROUND(I157*H157,2)</f>
        <v>0</v>
      </c>
      <c r="BL157" s="14" t="s">
        <v>119</v>
      </c>
      <c r="BM157" s="234" t="s">
        <v>255</v>
      </c>
    </row>
    <row r="158" s="2" customFormat="1" ht="24.15" customHeight="1">
      <c r="A158" s="35"/>
      <c r="B158" s="36"/>
      <c r="C158" s="236" t="s">
        <v>256</v>
      </c>
      <c r="D158" s="236" t="s">
        <v>182</v>
      </c>
      <c r="E158" s="237" t="s">
        <v>257</v>
      </c>
      <c r="F158" s="238" t="s">
        <v>258</v>
      </c>
      <c r="G158" s="239" t="s">
        <v>220</v>
      </c>
      <c r="H158" s="240">
        <v>1</v>
      </c>
      <c r="I158" s="241"/>
      <c r="J158" s="242">
        <f>ROUND(I158*H158,2)</f>
        <v>0</v>
      </c>
      <c r="K158" s="243"/>
      <c r="L158" s="244"/>
      <c r="M158" s="245" t="s">
        <v>1</v>
      </c>
      <c r="N158" s="246" t="s">
        <v>41</v>
      </c>
      <c r="O158" s="94"/>
      <c r="P158" s="232">
        <f>O158*H158</f>
        <v>0</v>
      </c>
      <c r="Q158" s="232">
        <v>0.034500000000000003</v>
      </c>
      <c r="R158" s="232">
        <f>Q158*H158</f>
        <v>0.034500000000000003</v>
      </c>
      <c r="S158" s="232">
        <v>0</v>
      </c>
      <c r="T158" s="23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4" t="s">
        <v>185</v>
      </c>
      <c r="AT158" s="234" t="s">
        <v>182</v>
      </c>
      <c r="AU158" s="234" t="s">
        <v>120</v>
      </c>
      <c r="AY158" s="14" t="s">
        <v>112</v>
      </c>
      <c r="BE158" s="235">
        <f>IF(N158="základná",J158,0)</f>
        <v>0</v>
      </c>
      <c r="BF158" s="235">
        <f>IF(N158="znížená",J158,0)</f>
        <v>0</v>
      </c>
      <c r="BG158" s="235">
        <f>IF(N158="zákl. prenesená",J158,0)</f>
        <v>0</v>
      </c>
      <c r="BH158" s="235">
        <f>IF(N158="zníž. prenesená",J158,0)</f>
        <v>0</v>
      </c>
      <c r="BI158" s="235">
        <f>IF(N158="nulová",J158,0)</f>
        <v>0</v>
      </c>
      <c r="BJ158" s="14" t="s">
        <v>120</v>
      </c>
      <c r="BK158" s="235">
        <f>ROUND(I158*H158,2)</f>
        <v>0</v>
      </c>
      <c r="BL158" s="14" t="s">
        <v>119</v>
      </c>
      <c r="BM158" s="234" t="s">
        <v>259</v>
      </c>
    </row>
    <row r="159" s="2" customFormat="1" ht="16.5" customHeight="1">
      <c r="A159" s="35"/>
      <c r="B159" s="36"/>
      <c r="C159" s="236" t="s">
        <v>260</v>
      </c>
      <c r="D159" s="236" t="s">
        <v>182</v>
      </c>
      <c r="E159" s="237" t="s">
        <v>261</v>
      </c>
      <c r="F159" s="238" t="s">
        <v>262</v>
      </c>
      <c r="G159" s="239" t="s">
        <v>220</v>
      </c>
      <c r="H159" s="240">
        <v>6</v>
      </c>
      <c r="I159" s="241"/>
      <c r="J159" s="242">
        <f>ROUND(I159*H159,2)</f>
        <v>0</v>
      </c>
      <c r="K159" s="243"/>
      <c r="L159" s="244"/>
      <c r="M159" s="245" t="s">
        <v>1</v>
      </c>
      <c r="N159" s="246" t="s">
        <v>41</v>
      </c>
      <c r="O159" s="94"/>
      <c r="P159" s="232">
        <f>O159*H159</f>
        <v>0</v>
      </c>
      <c r="Q159" s="232">
        <v>0.0063</v>
      </c>
      <c r="R159" s="232">
        <f>Q159*H159</f>
        <v>0.0378</v>
      </c>
      <c r="S159" s="232">
        <v>0</v>
      </c>
      <c r="T159" s="23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4" t="s">
        <v>185</v>
      </c>
      <c r="AT159" s="234" t="s">
        <v>182</v>
      </c>
      <c r="AU159" s="234" t="s">
        <v>120</v>
      </c>
      <c r="AY159" s="14" t="s">
        <v>112</v>
      </c>
      <c r="BE159" s="235">
        <f>IF(N159="základná",J159,0)</f>
        <v>0</v>
      </c>
      <c r="BF159" s="235">
        <f>IF(N159="znížená",J159,0)</f>
        <v>0</v>
      </c>
      <c r="BG159" s="235">
        <f>IF(N159="zákl. prenesená",J159,0)</f>
        <v>0</v>
      </c>
      <c r="BH159" s="235">
        <f>IF(N159="zníž. prenesená",J159,0)</f>
        <v>0</v>
      </c>
      <c r="BI159" s="235">
        <f>IF(N159="nulová",J159,0)</f>
        <v>0</v>
      </c>
      <c r="BJ159" s="14" t="s">
        <v>120</v>
      </c>
      <c r="BK159" s="235">
        <f>ROUND(I159*H159,2)</f>
        <v>0</v>
      </c>
      <c r="BL159" s="14" t="s">
        <v>119</v>
      </c>
      <c r="BM159" s="234" t="s">
        <v>263</v>
      </c>
    </row>
    <row r="160" s="2" customFormat="1" ht="24.15" customHeight="1">
      <c r="A160" s="35"/>
      <c r="B160" s="36"/>
      <c r="C160" s="222" t="s">
        <v>264</v>
      </c>
      <c r="D160" s="222" t="s">
        <v>115</v>
      </c>
      <c r="E160" s="223" t="s">
        <v>265</v>
      </c>
      <c r="F160" s="224" t="s">
        <v>266</v>
      </c>
      <c r="G160" s="225" t="s">
        <v>220</v>
      </c>
      <c r="H160" s="226">
        <v>4</v>
      </c>
      <c r="I160" s="227"/>
      <c r="J160" s="228">
        <f>ROUND(I160*H160,2)</f>
        <v>0</v>
      </c>
      <c r="K160" s="229"/>
      <c r="L160" s="41"/>
      <c r="M160" s="230" t="s">
        <v>1</v>
      </c>
      <c r="N160" s="231" t="s">
        <v>41</v>
      </c>
      <c r="O160" s="94"/>
      <c r="P160" s="232">
        <f>O160*H160</f>
        <v>0</v>
      </c>
      <c r="Q160" s="232">
        <v>0.00033872999999999998</v>
      </c>
      <c r="R160" s="232">
        <f>Q160*H160</f>
        <v>0.0013549199999999999</v>
      </c>
      <c r="S160" s="232">
        <v>0</v>
      </c>
      <c r="T160" s="23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4" t="s">
        <v>119</v>
      </c>
      <c r="AT160" s="234" t="s">
        <v>115</v>
      </c>
      <c r="AU160" s="234" t="s">
        <v>120</v>
      </c>
      <c r="AY160" s="14" t="s">
        <v>112</v>
      </c>
      <c r="BE160" s="235">
        <f>IF(N160="základná",J160,0)</f>
        <v>0</v>
      </c>
      <c r="BF160" s="235">
        <f>IF(N160="znížená",J160,0)</f>
        <v>0</v>
      </c>
      <c r="BG160" s="235">
        <f>IF(N160="zákl. prenesená",J160,0)</f>
        <v>0</v>
      </c>
      <c r="BH160" s="235">
        <f>IF(N160="zníž. prenesená",J160,0)</f>
        <v>0</v>
      </c>
      <c r="BI160" s="235">
        <f>IF(N160="nulová",J160,0)</f>
        <v>0</v>
      </c>
      <c r="BJ160" s="14" t="s">
        <v>120</v>
      </c>
      <c r="BK160" s="235">
        <f>ROUND(I160*H160,2)</f>
        <v>0</v>
      </c>
      <c r="BL160" s="14" t="s">
        <v>119</v>
      </c>
      <c r="BM160" s="234" t="s">
        <v>267</v>
      </c>
    </row>
    <row r="161" s="2" customFormat="1" ht="24.15" customHeight="1">
      <c r="A161" s="35"/>
      <c r="B161" s="36"/>
      <c r="C161" s="236" t="s">
        <v>268</v>
      </c>
      <c r="D161" s="236" t="s">
        <v>182</v>
      </c>
      <c r="E161" s="237" t="s">
        <v>269</v>
      </c>
      <c r="F161" s="238" t="s">
        <v>270</v>
      </c>
      <c r="G161" s="239" t="s">
        <v>220</v>
      </c>
      <c r="H161" s="240">
        <v>4</v>
      </c>
      <c r="I161" s="241"/>
      <c r="J161" s="242">
        <f>ROUND(I161*H161,2)</f>
        <v>0</v>
      </c>
      <c r="K161" s="243"/>
      <c r="L161" s="244"/>
      <c r="M161" s="245" t="s">
        <v>1</v>
      </c>
      <c r="N161" s="246" t="s">
        <v>41</v>
      </c>
      <c r="O161" s="94"/>
      <c r="P161" s="232">
        <f>O161*H161</f>
        <v>0</v>
      </c>
      <c r="Q161" s="232">
        <v>0.10100000000000001</v>
      </c>
      <c r="R161" s="232">
        <f>Q161*H161</f>
        <v>0.40400000000000003</v>
      </c>
      <c r="S161" s="232">
        <v>0</v>
      </c>
      <c r="T161" s="23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4" t="s">
        <v>185</v>
      </c>
      <c r="AT161" s="234" t="s">
        <v>182</v>
      </c>
      <c r="AU161" s="234" t="s">
        <v>120</v>
      </c>
      <c r="AY161" s="14" t="s">
        <v>112</v>
      </c>
      <c r="BE161" s="235">
        <f>IF(N161="základná",J161,0)</f>
        <v>0</v>
      </c>
      <c r="BF161" s="235">
        <f>IF(N161="znížená",J161,0)</f>
        <v>0</v>
      </c>
      <c r="BG161" s="235">
        <f>IF(N161="zákl. prenesená",J161,0)</f>
        <v>0</v>
      </c>
      <c r="BH161" s="235">
        <f>IF(N161="zníž. prenesená",J161,0)</f>
        <v>0</v>
      </c>
      <c r="BI161" s="235">
        <f>IF(N161="nulová",J161,0)</f>
        <v>0</v>
      </c>
      <c r="BJ161" s="14" t="s">
        <v>120</v>
      </c>
      <c r="BK161" s="235">
        <f>ROUND(I161*H161,2)</f>
        <v>0</v>
      </c>
      <c r="BL161" s="14" t="s">
        <v>119</v>
      </c>
      <c r="BM161" s="234" t="s">
        <v>271</v>
      </c>
    </row>
    <row r="162" s="2" customFormat="1" ht="33" customHeight="1">
      <c r="A162" s="35"/>
      <c r="B162" s="36"/>
      <c r="C162" s="236" t="s">
        <v>272</v>
      </c>
      <c r="D162" s="236" t="s">
        <v>182</v>
      </c>
      <c r="E162" s="237" t="s">
        <v>273</v>
      </c>
      <c r="F162" s="238" t="s">
        <v>274</v>
      </c>
      <c r="G162" s="239" t="s">
        <v>220</v>
      </c>
      <c r="H162" s="240">
        <v>4</v>
      </c>
      <c r="I162" s="241"/>
      <c r="J162" s="242">
        <f>ROUND(I162*H162,2)</f>
        <v>0</v>
      </c>
      <c r="K162" s="243"/>
      <c r="L162" s="244"/>
      <c r="M162" s="245" t="s">
        <v>1</v>
      </c>
      <c r="N162" s="246" t="s">
        <v>41</v>
      </c>
      <c r="O162" s="94"/>
      <c r="P162" s="232">
        <f>O162*H162</f>
        <v>0</v>
      </c>
      <c r="Q162" s="232">
        <v>0.0184</v>
      </c>
      <c r="R162" s="232">
        <f>Q162*H162</f>
        <v>0.073599999999999999</v>
      </c>
      <c r="S162" s="232">
        <v>0</v>
      </c>
      <c r="T162" s="23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4" t="s">
        <v>185</v>
      </c>
      <c r="AT162" s="234" t="s">
        <v>182</v>
      </c>
      <c r="AU162" s="234" t="s">
        <v>120</v>
      </c>
      <c r="AY162" s="14" t="s">
        <v>112</v>
      </c>
      <c r="BE162" s="235">
        <f>IF(N162="základná",J162,0)</f>
        <v>0</v>
      </c>
      <c r="BF162" s="235">
        <f>IF(N162="znížená",J162,0)</f>
        <v>0</v>
      </c>
      <c r="BG162" s="235">
        <f>IF(N162="zákl. prenesená",J162,0)</f>
        <v>0</v>
      </c>
      <c r="BH162" s="235">
        <f>IF(N162="zníž. prenesená",J162,0)</f>
        <v>0</v>
      </c>
      <c r="BI162" s="235">
        <f>IF(N162="nulová",J162,0)</f>
        <v>0</v>
      </c>
      <c r="BJ162" s="14" t="s">
        <v>120</v>
      </c>
      <c r="BK162" s="235">
        <f>ROUND(I162*H162,2)</f>
        <v>0</v>
      </c>
      <c r="BL162" s="14" t="s">
        <v>119</v>
      </c>
      <c r="BM162" s="234" t="s">
        <v>275</v>
      </c>
    </row>
    <row r="163" s="2" customFormat="1" ht="24.15" customHeight="1">
      <c r="A163" s="35"/>
      <c r="B163" s="36"/>
      <c r="C163" s="222" t="s">
        <v>276</v>
      </c>
      <c r="D163" s="222" t="s">
        <v>115</v>
      </c>
      <c r="E163" s="223" t="s">
        <v>277</v>
      </c>
      <c r="F163" s="224" t="s">
        <v>278</v>
      </c>
      <c r="G163" s="225" t="s">
        <v>220</v>
      </c>
      <c r="H163" s="226">
        <v>6</v>
      </c>
      <c r="I163" s="227"/>
      <c r="J163" s="228">
        <f>ROUND(I163*H163,2)</f>
        <v>0</v>
      </c>
      <c r="K163" s="229"/>
      <c r="L163" s="41"/>
      <c r="M163" s="230" t="s">
        <v>1</v>
      </c>
      <c r="N163" s="231" t="s">
        <v>41</v>
      </c>
      <c r="O163" s="94"/>
      <c r="P163" s="232">
        <f>O163*H163</f>
        <v>0</v>
      </c>
      <c r="Q163" s="232">
        <v>0.0041999999999999997</v>
      </c>
      <c r="R163" s="232">
        <f>Q163*H163</f>
        <v>0.0252</v>
      </c>
      <c r="S163" s="232">
        <v>0</v>
      </c>
      <c r="T163" s="23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4" t="s">
        <v>119</v>
      </c>
      <c r="AT163" s="234" t="s">
        <v>115</v>
      </c>
      <c r="AU163" s="234" t="s">
        <v>120</v>
      </c>
      <c r="AY163" s="14" t="s">
        <v>112</v>
      </c>
      <c r="BE163" s="235">
        <f>IF(N163="základná",J163,0)</f>
        <v>0</v>
      </c>
      <c r="BF163" s="235">
        <f>IF(N163="znížená",J163,0)</f>
        <v>0</v>
      </c>
      <c r="BG163" s="235">
        <f>IF(N163="zákl. prenesená",J163,0)</f>
        <v>0</v>
      </c>
      <c r="BH163" s="235">
        <f>IF(N163="zníž. prenesená",J163,0)</f>
        <v>0</v>
      </c>
      <c r="BI163" s="235">
        <f>IF(N163="nulová",J163,0)</f>
        <v>0</v>
      </c>
      <c r="BJ163" s="14" t="s">
        <v>120</v>
      </c>
      <c r="BK163" s="235">
        <f>ROUND(I163*H163,2)</f>
        <v>0</v>
      </c>
      <c r="BL163" s="14" t="s">
        <v>119</v>
      </c>
      <c r="BM163" s="234" t="s">
        <v>279</v>
      </c>
    </row>
    <row r="164" s="2" customFormat="1" ht="33" customHeight="1">
      <c r="A164" s="35"/>
      <c r="B164" s="36"/>
      <c r="C164" s="236" t="s">
        <v>280</v>
      </c>
      <c r="D164" s="236" t="s">
        <v>182</v>
      </c>
      <c r="E164" s="237" t="s">
        <v>281</v>
      </c>
      <c r="F164" s="238" t="s">
        <v>282</v>
      </c>
      <c r="G164" s="239" t="s">
        <v>220</v>
      </c>
      <c r="H164" s="240">
        <v>6</v>
      </c>
      <c r="I164" s="241"/>
      <c r="J164" s="242">
        <f>ROUND(I164*H164,2)</f>
        <v>0</v>
      </c>
      <c r="K164" s="243"/>
      <c r="L164" s="244"/>
      <c r="M164" s="245" t="s">
        <v>1</v>
      </c>
      <c r="N164" s="246" t="s">
        <v>41</v>
      </c>
      <c r="O164" s="94"/>
      <c r="P164" s="232">
        <f>O164*H164</f>
        <v>0</v>
      </c>
      <c r="Q164" s="232">
        <v>0.0061999999999999998</v>
      </c>
      <c r="R164" s="232">
        <f>Q164*H164</f>
        <v>0.037199999999999997</v>
      </c>
      <c r="S164" s="232">
        <v>0</v>
      </c>
      <c r="T164" s="23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4" t="s">
        <v>185</v>
      </c>
      <c r="AT164" s="234" t="s">
        <v>182</v>
      </c>
      <c r="AU164" s="234" t="s">
        <v>120</v>
      </c>
      <c r="AY164" s="14" t="s">
        <v>112</v>
      </c>
      <c r="BE164" s="235">
        <f>IF(N164="základná",J164,0)</f>
        <v>0</v>
      </c>
      <c r="BF164" s="235">
        <f>IF(N164="znížená",J164,0)</f>
        <v>0</v>
      </c>
      <c r="BG164" s="235">
        <f>IF(N164="zákl. prenesená",J164,0)</f>
        <v>0</v>
      </c>
      <c r="BH164" s="235">
        <f>IF(N164="zníž. prenesená",J164,0)</f>
        <v>0</v>
      </c>
      <c r="BI164" s="235">
        <f>IF(N164="nulová",J164,0)</f>
        <v>0</v>
      </c>
      <c r="BJ164" s="14" t="s">
        <v>120</v>
      </c>
      <c r="BK164" s="235">
        <f>ROUND(I164*H164,2)</f>
        <v>0</v>
      </c>
      <c r="BL164" s="14" t="s">
        <v>119</v>
      </c>
      <c r="BM164" s="234" t="s">
        <v>283</v>
      </c>
    </row>
    <row r="165" s="2" customFormat="1" ht="24.15" customHeight="1">
      <c r="A165" s="35"/>
      <c r="B165" s="36"/>
      <c r="C165" s="236" t="s">
        <v>284</v>
      </c>
      <c r="D165" s="236" t="s">
        <v>182</v>
      </c>
      <c r="E165" s="237" t="s">
        <v>285</v>
      </c>
      <c r="F165" s="238" t="s">
        <v>286</v>
      </c>
      <c r="G165" s="239" t="s">
        <v>220</v>
      </c>
      <c r="H165" s="240">
        <v>2</v>
      </c>
      <c r="I165" s="241"/>
      <c r="J165" s="242">
        <f>ROUND(I165*H165,2)</f>
        <v>0</v>
      </c>
      <c r="K165" s="243"/>
      <c r="L165" s="244"/>
      <c r="M165" s="245" t="s">
        <v>1</v>
      </c>
      <c r="N165" s="246" t="s">
        <v>41</v>
      </c>
      <c r="O165" s="94"/>
      <c r="P165" s="232">
        <f>O165*H165</f>
        <v>0</v>
      </c>
      <c r="Q165" s="232">
        <v>0.0041000000000000003</v>
      </c>
      <c r="R165" s="232">
        <f>Q165*H165</f>
        <v>0.0082000000000000007</v>
      </c>
      <c r="S165" s="232">
        <v>0</v>
      </c>
      <c r="T165" s="23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4" t="s">
        <v>185</v>
      </c>
      <c r="AT165" s="234" t="s">
        <v>182</v>
      </c>
      <c r="AU165" s="234" t="s">
        <v>120</v>
      </c>
      <c r="AY165" s="14" t="s">
        <v>112</v>
      </c>
      <c r="BE165" s="235">
        <f>IF(N165="základná",J165,0)</f>
        <v>0</v>
      </c>
      <c r="BF165" s="235">
        <f>IF(N165="znížená",J165,0)</f>
        <v>0</v>
      </c>
      <c r="BG165" s="235">
        <f>IF(N165="zákl. prenesená",J165,0)</f>
        <v>0</v>
      </c>
      <c r="BH165" s="235">
        <f>IF(N165="zníž. prenesená",J165,0)</f>
        <v>0</v>
      </c>
      <c r="BI165" s="235">
        <f>IF(N165="nulová",J165,0)</f>
        <v>0</v>
      </c>
      <c r="BJ165" s="14" t="s">
        <v>120</v>
      </c>
      <c r="BK165" s="235">
        <f>ROUND(I165*H165,2)</f>
        <v>0</v>
      </c>
      <c r="BL165" s="14" t="s">
        <v>119</v>
      </c>
      <c r="BM165" s="234" t="s">
        <v>284</v>
      </c>
    </row>
    <row r="166" s="2" customFormat="1" ht="16.5" customHeight="1">
      <c r="A166" s="35"/>
      <c r="B166" s="36"/>
      <c r="C166" s="222" t="s">
        <v>287</v>
      </c>
      <c r="D166" s="222" t="s">
        <v>115</v>
      </c>
      <c r="E166" s="223" t="s">
        <v>288</v>
      </c>
      <c r="F166" s="224" t="s">
        <v>289</v>
      </c>
      <c r="G166" s="225" t="s">
        <v>290</v>
      </c>
      <c r="H166" s="247"/>
      <c r="I166" s="227"/>
      <c r="J166" s="228">
        <f>ROUND(I166*H166,2)</f>
        <v>0</v>
      </c>
      <c r="K166" s="229"/>
      <c r="L166" s="41"/>
      <c r="M166" s="230" t="s">
        <v>1</v>
      </c>
      <c r="N166" s="231" t="s">
        <v>41</v>
      </c>
      <c r="O166" s="94"/>
      <c r="P166" s="232">
        <f>O166*H166</f>
        <v>0</v>
      </c>
      <c r="Q166" s="232">
        <v>0</v>
      </c>
      <c r="R166" s="232">
        <f>Q166*H166</f>
        <v>0</v>
      </c>
      <c r="S166" s="232">
        <v>0</v>
      </c>
      <c r="T166" s="23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4" t="s">
        <v>119</v>
      </c>
      <c r="AT166" s="234" t="s">
        <v>115</v>
      </c>
      <c r="AU166" s="234" t="s">
        <v>120</v>
      </c>
      <c r="AY166" s="14" t="s">
        <v>112</v>
      </c>
      <c r="BE166" s="235">
        <f>IF(N166="základná",J166,0)</f>
        <v>0</v>
      </c>
      <c r="BF166" s="235">
        <f>IF(N166="znížená",J166,0)</f>
        <v>0</v>
      </c>
      <c r="BG166" s="235">
        <f>IF(N166="zákl. prenesená",J166,0)</f>
        <v>0</v>
      </c>
      <c r="BH166" s="235">
        <f>IF(N166="zníž. prenesená",J166,0)</f>
        <v>0</v>
      </c>
      <c r="BI166" s="235">
        <f>IF(N166="nulová",J166,0)</f>
        <v>0</v>
      </c>
      <c r="BJ166" s="14" t="s">
        <v>120</v>
      </c>
      <c r="BK166" s="235">
        <f>ROUND(I166*H166,2)</f>
        <v>0</v>
      </c>
      <c r="BL166" s="14" t="s">
        <v>119</v>
      </c>
      <c r="BM166" s="234" t="s">
        <v>291</v>
      </c>
    </row>
    <row r="167" s="2" customFormat="1" ht="24.15" customHeight="1">
      <c r="A167" s="35"/>
      <c r="B167" s="36"/>
      <c r="C167" s="222" t="s">
        <v>292</v>
      </c>
      <c r="D167" s="222" t="s">
        <v>115</v>
      </c>
      <c r="E167" s="223" t="s">
        <v>293</v>
      </c>
      <c r="F167" s="224" t="s">
        <v>294</v>
      </c>
      <c r="G167" s="225" t="s">
        <v>220</v>
      </c>
      <c r="H167" s="226">
        <v>1</v>
      </c>
      <c r="I167" s="227"/>
      <c r="J167" s="228">
        <f>ROUND(I167*H167,2)</f>
        <v>0</v>
      </c>
      <c r="K167" s="229"/>
      <c r="L167" s="41"/>
      <c r="M167" s="230" t="s">
        <v>1</v>
      </c>
      <c r="N167" s="231" t="s">
        <v>41</v>
      </c>
      <c r="O167" s="94"/>
      <c r="P167" s="232">
        <f>O167*H167</f>
        <v>0</v>
      </c>
      <c r="Q167" s="232">
        <v>0.01583</v>
      </c>
      <c r="R167" s="232">
        <f>Q167*H167</f>
        <v>0.01583</v>
      </c>
      <c r="S167" s="232">
        <v>0</v>
      </c>
      <c r="T167" s="23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4" t="s">
        <v>119</v>
      </c>
      <c r="AT167" s="234" t="s">
        <v>115</v>
      </c>
      <c r="AU167" s="234" t="s">
        <v>120</v>
      </c>
      <c r="AY167" s="14" t="s">
        <v>112</v>
      </c>
      <c r="BE167" s="235">
        <f>IF(N167="základná",J167,0)</f>
        <v>0</v>
      </c>
      <c r="BF167" s="235">
        <f>IF(N167="znížená",J167,0)</f>
        <v>0</v>
      </c>
      <c r="BG167" s="235">
        <f>IF(N167="zákl. prenesená",J167,0)</f>
        <v>0</v>
      </c>
      <c r="BH167" s="235">
        <f>IF(N167="zníž. prenesená",J167,0)</f>
        <v>0</v>
      </c>
      <c r="BI167" s="235">
        <f>IF(N167="nulová",J167,0)</f>
        <v>0</v>
      </c>
      <c r="BJ167" s="14" t="s">
        <v>120</v>
      </c>
      <c r="BK167" s="235">
        <f>ROUND(I167*H167,2)</f>
        <v>0</v>
      </c>
      <c r="BL167" s="14" t="s">
        <v>119</v>
      </c>
      <c r="BM167" s="234" t="s">
        <v>295</v>
      </c>
    </row>
    <row r="168" s="2" customFormat="1" ht="24.15" customHeight="1">
      <c r="A168" s="35"/>
      <c r="B168" s="36"/>
      <c r="C168" s="222" t="s">
        <v>296</v>
      </c>
      <c r="D168" s="222" t="s">
        <v>115</v>
      </c>
      <c r="E168" s="223" t="s">
        <v>297</v>
      </c>
      <c r="F168" s="224" t="s">
        <v>298</v>
      </c>
      <c r="G168" s="225" t="s">
        <v>137</v>
      </c>
      <c r="H168" s="226">
        <v>50</v>
      </c>
      <c r="I168" s="227"/>
      <c r="J168" s="228">
        <f>ROUND(I168*H168,2)</f>
        <v>0</v>
      </c>
      <c r="K168" s="229"/>
      <c r="L168" s="41"/>
      <c r="M168" s="230" t="s">
        <v>1</v>
      </c>
      <c r="N168" s="231" t="s">
        <v>41</v>
      </c>
      <c r="O168" s="94"/>
      <c r="P168" s="232">
        <f>O168*H168</f>
        <v>0</v>
      </c>
      <c r="Q168" s="232">
        <v>0</v>
      </c>
      <c r="R168" s="232">
        <f>Q168*H168</f>
        <v>0</v>
      </c>
      <c r="S168" s="232">
        <v>0</v>
      </c>
      <c r="T168" s="233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4" t="s">
        <v>119</v>
      </c>
      <c r="AT168" s="234" t="s">
        <v>115</v>
      </c>
      <c r="AU168" s="234" t="s">
        <v>120</v>
      </c>
      <c r="AY168" s="14" t="s">
        <v>112</v>
      </c>
      <c r="BE168" s="235">
        <f>IF(N168="základná",J168,0)</f>
        <v>0</v>
      </c>
      <c r="BF168" s="235">
        <f>IF(N168="znížená",J168,0)</f>
        <v>0</v>
      </c>
      <c r="BG168" s="235">
        <f>IF(N168="zákl. prenesená",J168,0)</f>
        <v>0</v>
      </c>
      <c r="BH168" s="235">
        <f>IF(N168="zníž. prenesená",J168,0)</f>
        <v>0</v>
      </c>
      <c r="BI168" s="235">
        <f>IF(N168="nulová",J168,0)</f>
        <v>0</v>
      </c>
      <c r="BJ168" s="14" t="s">
        <v>120</v>
      </c>
      <c r="BK168" s="235">
        <f>ROUND(I168*H168,2)</f>
        <v>0</v>
      </c>
      <c r="BL168" s="14" t="s">
        <v>119</v>
      </c>
      <c r="BM168" s="234" t="s">
        <v>299</v>
      </c>
    </row>
    <row r="169" s="2" customFormat="1" ht="24.15" customHeight="1">
      <c r="A169" s="35"/>
      <c r="B169" s="36"/>
      <c r="C169" s="222" t="s">
        <v>300</v>
      </c>
      <c r="D169" s="222" t="s">
        <v>115</v>
      </c>
      <c r="E169" s="223" t="s">
        <v>301</v>
      </c>
      <c r="F169" s="224" t="s">
        <v>302</v>
      </c>
      <c r="G169" s="225" t="s">
        <v>137</v>
      </c>
      <c r="H169" s="226">
        <v>320</v>
      </c>
      <c r="I169" s="227"/>
      <c r="J169" s="228">
        <f>ROUND(I169*H169,2)</f>
        <v>0</v>
      </c>
      <c r="K169" s="229"/>
      <c r="L169" s="41"/>
      <c r="M169" s="230" t="s">
        <v>1</v>
      </c>
      <c r="N169" s="231" t="s">
        <v>41</v>
      </c>
      <c r="O169" s="94"/>
      <c r="P169" s="232">
        <f>O169*H169</f>
        <v>0</v>
      </c>
      <c r="Q169" s="232">
        <v>0</v>
      </c>
      <c r="R169" s="232">
        <f>Q169*H169</f>
        <v>0</v>
      </c>
      <c r="S169" s="232">
        <v>0</v>
      </c>
      <c r="T169" s="233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4" t="s">
        <v>119</v>
      </c>
      <c r="AT169" s="234" t="s">
        <v>115</v>
      </c>
      <c r="AU169" s="234" t="s">
        <v>120</v>
      </c>
      <c r="AY169" s="14" t="s">
        <v>112</v>
      </c>
      <c r="BE169" s="235">
        <f>IF(N169="základná",J169,0)</f>
        <v>0</v>
      </c>
      <c r="BF169" s="235">
        <f>IF(N169="znížená",J169,0)</f>
        <v>0</v>
      </c>
      <c r="BG169" s="235">
        <f>IF(N169="zákl. prenesená",J169,0)</f>
        <v>0</v>
      </c>
      <c r="BH169" s="235">
        <f>IF(N169="zníž. prenesená",J169,0)</f>
        <v>0</v>
      </c>
      <c r="BI169" s="235">
        <f>IF(N169="nulová",J169,0)</f>
        <v>0</v>
      </c>
      <c r="BJ169" s="14" t="s">
        <v>120</v>
      </c>
      <c r="BK169" s="235">
        <f>ROUND(I169*H169,2)</f>
        <v>0</v>
      </c>
      <c r="BL169" s="14" t="s">
        <v>119</v>
      </c>
      <c r="BM169" s="234" t="s">
        <v>303</v>
      </c>
    </row>
    <row r="170" s="2" customFormat="1" ht="24.15" customHeight="1">
      <c r="A170" s="35"/>
      <c r="B170" s="36"/>
      <c r="C170" s="222" t="s">
        <v>304</v>
      </c>
      <c r="D170" s="222" t="s">
        <v>115</v>
      </c>
      <c r="E170" s="223" t="s">
        <v>305</v>
      </c>
      <c r="F170" s="224" t="s">
        <v>306</v>
      </c>
      <c r="G170" s="225" t="s">
        <v>137</v>
      </c>
      <c r="H170" s="226">
        <v>50</v>
      </c>
      <c r="I170" s="227"/>
      <c r="J170" s="228">
        <f>ROUND(I170*H170,2)</f>
        <v>0</v>
      </c>
      <c r="K170" s="229"/>
      <c r="L170" s="41"/>
      <c r="M170" s="230" t="s">
        <v>1</v>
      </c>
      <c r="N170" s="231" t="s">
        <v>41</v>
      </c>
      <c r="O170" s="94"/>
      <c r="P170" s="232">
        <f>O170*H170</f>
        <v>0</v>
      </c>
      <c r="Q170" s="232">
        <v>0</v>
      </c>
      <c r="R170" s="232">
        <f>Q170*H170</f>
        <v>0</v>
      </c>
      <c r="S170" s="232">
        <v>0</v>
      </c>
      <c r="T170" s="233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4" t="s">
        <v>119</v>
      </c>
      <c r="AT170" s="234" t="s">
        <v>115</v>
      </c>
      <c r="AU170" s="234" t="s">
        <v>120</v>
      </c>
      <c r="AY170" s="14" t="s">
        <v>112</v>
      </c>
      <c r="BE170" s="235">
        <f>IF(N170="základná",J170,0)</f>
        <v>0</v>
      </c>
      <c r="BF170" s="235">
        <f>IF(N170="znížená",J170,0)</f>
        <v>0</v>
      </c>
      <c r="BG170" s="235">
        <f>IF(N170="zákl. prenesená",J170,0)</f>
        <v>0</v>
      </c>
      <c r="BH170" s="235">
        <f>IF(N170="zníž. prenesená",J170,0)</f>
        <v>0</v>
      </c>
      <c r="BI170" s="235">
        <f>IF(N170="nulová",J170,0)</f>
        <v>0</v>
      </c>
      <c r="BJ170" s="14" t="s">
        <v>120</v>
      </c>
      <c r="BK170" s="235">
        <f>ROUND(I170*H170,2)</f>
        <v>0</v>
      </c>
      <c r="BL170" s="14" t="s">
        <v>119</v>
      </c>
      <c r="BM170" s="234" t="s">
        <v>307</v>
      </c>
    </row>
    <row r="171" s="2" customFormat="1" ht="24.15" customHeight="1">
      <c r="A171" s="35"/>
      <c r="B171" s="36"/>
      <c r="C171" s="222" t="s">
        <v>308</v>
      </c>
      <c r="D171" s="222" t="s">
        <v>115</v>
      </c>
      <c r="E171" s="223" t="s">
        <v>309</v>
      </c>
      <c r="F171" s="224" t="s">
        <v>310</v>
      </c>
      <c r="G171" s="225" t="s">
        <v>137</v>
      </c>
      <c r="H171" s="226">
        <v>320</v>
      </c>
      <c r="I171" s="227"/>
      <c r="J171" s="228">
        <f>ROUND(I171*H171,2)</f>
        <v>0</v>
      </c>
      <c r="K171" s="229"/>
      <c r="L171" s="41"/>
      <c r="M171" s="230" t="s">
        <v>1</v>
      </c>
      <c r="N171" s="231" t="s">
        <v>41</v>
      </c>
      <c r="O171" s="94"/>
      <c r="P171" s="232">
        <f>O171*H171</f>
        <v>0</v>
      </c>
      <c r="Q171" s="232">
        <v>0</v>
      </c>
      <c r="R171" s="232">
        <f>Q171*H171</f>
        <v>0</v>
      </c>
      <c r="S171" s="232">
        <v>0</v>
      </c>
      <c r="T171" s="23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4" t="s">
        <v>119</v>
      </c>
      <c r="AT171" s="234" t="s">
        <v>115</v>
      </c>
      <c r="AU171" s="234" t="s">
        <v>120</v>
      </c>
      <c r="AY171" s="14" t="s">
        <v>112</v>
      </c>
      <c r="BE171" s="235">
        <f>IF(N171="základná",J171,0)</f>
        <v>0</v>
      </c>
      <c r="BF171" s="235">
        <f>IF(N171="znížená",J171,0)</f>
        <v>0</v>
      </c>
      <c r="BG171" s="235">
        <f>IF(N171="zákl. prenesená",J171,0)</f>
        <v>0</v>
      </c>
      <c r="BH171" s="235">
        <f>IF(N171="zníž. prenesená",J171,0)</f>
        <v>0</v>
      </c>
      <c r="BI171" s="235">
        <f>IF(N171="nulová",J171,0)</f>
        <v>0</v>
      </c>
      <c r="BJ171" s="14" t="s">
        <v>120</v>
      </c>
      <c r="BK171" s="235">
        <f>ROUND(I171*H171,2)</f>
        <v>0</v>
      </c>
      <c r="BL171" s="14" t="s">
        <v>119</v>
      </c>
      <c r="BM171" s="234" t="s">
        <v>311</v>
      </c>
    </row>
    <row r="172" s="2" customFormat="1" ht="24.15" customHeight="1">
      <c r="A172" s="35"/>
      <c r="B172" s="36"/>
      <c r="C172" s="222" t="s">
        <v>312</v>
      </c>
      <c r="D172" s="222" t="s">
        <v>115</v>
      </c>
      <c r="E172" s="223" t="s">
        <v>313</v>
      </c>
      <c r="F172" s="224" t="s">
        <v>314</v>
      </c>
      <c r="G172" s="225" t="s">
        <v>137</v>
      </c>
      <c r="H172" s="226">
        <v>370</v>
      </c>
      <c r="I172" s="227"/>
      <c r="J172" s="228">
        <f>ROUND(I172*H172,2)</f>
        <v>0</v>
      </c>
      <c r="K172" s="229"/>
      <c r="L172" s="41"/>
      <c r="M172" s="230" t="s">
        <v>1</v>
      </c>
      <c r="N172" s="231" t="s">
        <v>41</v>
      </c>
      <c r="O172" s="94"/>
      <c r="P172" s="232">
        <f>O172*H172</f>
        <v>0</v>
      </c>
      <c r="Q172" s="232">
        <v>0.00010000000000000001</v>
      </c>
      <c r="R172" s="232">
        <f>Q172*H172</f>
        <v>0.037000000000000005</v>
      </c>
      <c r="S172" s="232">
        <v>0</v>
      </c>
      <c r="T172" s="233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4" t="s">
        <v>119</v>
      </c>
      <c r="AT172" s="234" t="s">
        <v>115</v>
      </c>
      <c r="AU172" s="234" t="s">
        <v>120</v>
      </c>
      <c r="AY172" s="14" t="s">
        <v>112</v>
      </c>
      <c r="BE172" s="235">
        <f>IF(N172="základná",J172,0)</f>
        <v>0</v>
      </c>
      <c r="BF172" s="235">
        <f>IF(N172="znížená",J172,0)</f>
        <v>0</v>
      </c>
      <c r="BG172" s="235">
        <f>IF(N172="zákl. prenesená",J172,0)</f>
        <v>0</v>
      </c>
      <c r="BH172" s="235">
        <f>IF(N172="zníž. prenesená",J172,0)</f>
        <v>0</v>
      </c>
      <c r="BI172" s="235">
        <f>IF(N172="nulová",J172,0)</f>
        <v>0</v>
      </c>
      <c r="BJ172" s="14" t="s">
        <v>120</v>
      </c>
      <c r="BK172" s="235">
        <f>ROUND(I172*H172,2)</f>
        <v>0</v>
      </c>
      <c r="BL172" s="14" t="s">
        <v>119</v>
      </c>
      <c r="BM172" s="234" t="s">
        <v>315</v>
      </c>
    </row>
    <row r="173" s="2" customFormat="1" ht="33" customHeight="1">
      <c r="A173" s="35"/>
      <c r="B173" s="36"/>
      <c r="C173" s="222" t="s">
        <v>316</v>
      </c>
      <c r="D173" s="222" t="s">
        <v>115</v>
      </c>
      <c r="E173" s="223" t="s">
        <v>317</v>
      </c>
      <c r="F173" s="224" t="s">
        <v>318</v>
      </c>
      <c r="G173" s="225" t="s">
        <v>167</v>
      </c>
      <c r="H173" s="226">
        <v>192.37200000000001</v>
      </c>
      <c r="I173" s="227"/>
      <c r="J173" s="228">
        <f>ROUND(I173*H173,2)</f>
        <v>0</v>
      </c>
      <c r="K173" s="229"/>
      <c r="L173" s="41"/>
      <c r="M173" s="230" t="s">
        <v>1</v>
      </c>
      <c r="N173" s="231" t="s">
        <v>41</v>
      </c>
      <c r="O173" s="94"/>
      <c r="P173" s="232">
        <f>O173*H173</f>
        <v>0</v>
      </c>
      <c r="Q173" s="232">
        <v>0</v>
      </c>
      <c r="R173" s="232">
        <f>Q173*H173</f>
        <v>0</v>
      </c>
      <c r="S173" s="232">
        <v>0</v>
      </c>
      <c r="T173" s="233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4" t="s">
        <v>119</v>
      </c>
      <c r="AT173" s="234" t="s">
        <v>115</v>
      </c>
      <c r="AU173" s="234" t="s">
        <v>120</v>
      </c>
      <c r="AY173" s="14" t="s">
        <v>112</v>
      </c>
      <c r="BE173" s="235">
        <f>IF(N173="základná",J173,0)</f>
        <v>0</v>
      </c>
      <c r="BF173" s="235">
        <f>IF(N173="znížená",J173,0)</f>
        <v>0</v>
      </c>
      <c r="BG173" s="235">
        <f>IF(N173="zákl. prenesená",J173,0)</f>
        <v>0</v>
      </c>
      <c r="BH173" s="235">
        <f>IF(N173="zníž. prenesená",J173,0)</f>
        <v>0</v>
      </c>
      <c r="BI173" s="235">
        <f>IF(N173="nulová",J173,0)</f>
        <v>0</v>
      </c>
      <c r="BJ173" s="14" t="s">
        <v>120</v>
      </c>
      <c r="BK173" s="235">
        <f>ROUND(I173*H173,2)</f>
        <v>0</v>
      </c>
      <c r="BL173" s="14" t="s">
        <v>119</v>
      </c>
      <c r="BM173" s="234" t="s">
        <v>319</v>
      </c>
    </row>
    <row r="174" s="2" customFormat="1" ht="49.05" customHeight="1">
      <c r="A174" s="35"/>
      <c r="B174" s="36"/>
      <c r="C174" s="222" t="s">
        <v>320</v>
      </c>
      <c r="D174" s="222" t="s">
        <v>115</v>
      </c>
      <c r="E174" s="223" t="s">
        <v>321</v>
      </c>
      <c r="F174" s="224" t="s">
        <v>322</v>
      </c>
      <c r="G174" s="225" t="s">
        <v>167</v>
      </c>
      <c r="H174" s="226">
        <v>192.37200000000001</v>
      </c>
      <c r="I174" s="227"/>
      <c r="J174" s="228">
        <f>ROUND(I174*H174,2)</f>
        <v>0</v>
      </c>
      <c r="K174" s="229"/>
      <c r="L174" s="41"/>
      <c r="M174" s="230" t="s">
        <v>1</v>
      </c>
      <c r="N174" s="231" t="s">
        <v>41</v>
      </c>
      <c r="O174" s="94"/>
      <c r="P174" s="232">
        <f>O174*H174</f>
        <v>0</v>
      </c>
      <c r="Q174" s="232">
        <v>0</v>
      </c>
      <c r="R174" s="232">
        <f>Q174*H174</f>
        <v>0</v>
      </c>
      <c r="S174" s="232">
        <v>0</v>
      </c>
      <c r="T174" s="233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4" t="s">
        <v>119</v>
      </c>
      <c r="AT174" s="234" t="s">
        <v>115</v>
      </c>
      <c r="AU174" s="234" t="s">
        <v>120</v>
      </c>
      <c r="AY174" s="14" t="s">
        <v>112</v>
      </c>
      <c r="BE174" s="235">
        <f>IF(N174="základná",J174,0)</f>
        <v>0</v>
      </c>
      <c r="BF174" s="235">
        <f>IF(N174="znížená",J174,0)</f>
        <v>0</v>
      </c>
      <c r="BG174" s="235">
        <f>IF(N174="zákl. prenesená",J174,0)</f>
        <v>0</v>
      </c>
      <c r="BH174" s="235">
        <f>IF(N174="zníž. prenesená",J174,0)</f>
        <v>0</v>
      </c>
      <c r="BI174" s="235">
        <f>IF(N174="nulová",J174,0)</f>
        <v>0</v>
      </c>
      <c r="BJ174" s="14" t="s">
        <v>120</v>
      </c>
      <c r="BK174" s="235">
        <f>ROUND(I174*H174,2)</f>
        <v>0</v>
      </c>
      <c r="BL174" s="14" t="s">
        <v>119</v>
      </c>
      <c r="BM174" s="234" t="s">
        <v>323</v>
      </c>
    </row>
    <row r="175" s="2" customFormat="1" ht="37.8" customHeight="1">
      <c r="A175" s="35"/>
      <c r="B175" s="36"/>
      <c r="C175" s="222" t="s">
        <v>324</v>
      </c>
      <c r="D175" s="222" t="s">
        <v>115</v>
      </c>
      <c r="E175" s="223" t="s">
        <v>325</v>
      </c>
      <c r="F175" s="224" t="s">
        <v>326</v>
      </c>
      <c r="G175" s="225" t="s">
        <v>167</v>
      </c>
      <c r="H175" s="226">
        <v>192.37200000000001</v>
      </c>
      <c r="I175" s="227"/>
      <c r="J175" s="228">
        <f>ROUND(I175*H175,2)</f>
        <v>0</v>
      </c>
      <c r="K175" s="229"/>
      <c r="L175" s="41"/>
      <c r="M175" s="230" t="s">
        <v>1</v>
      </c>
      <c r="N175" s="231" t="s">
        <v>41</v>
      </c>
      <c r="O175" s="94"/>
      <c r="P175" s="232">
        <f>O175*H175</f>
        <v>0</v>
      </c>
      <c r="Q175" s="232">
        <v>0</v>
      </c>
      <c r="R175" s="232">
        <f>Q175*H175</f>
        <v>0</v>
      </c>
      <c r="S175" s="232">
        <v>0</v>
      </c>
      <c r="T175" s="233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4" t="s">
        <v>119</v>
      </c>
      <c r="AT175" s="234" t="s">
        <v>115</v>
      </c>
      <c r="AU175" s="234" t="s">
        <v>120</v>
      </c>
      <c r="AY175" s="14" t="s">
        <v>112</v>
      </c>
      <c r="BE175" s="235">
        <f>IF(N175="základná",J175,0)</f>
        <v>0</v>
      </c>
      <c r="BF175" s="235">
        <f>IF(N175="znížená",J175,0)</f>
        <v>0</v>
      </c>
      <c r="BG175" s="235">
        <f>IF(N175="zákl. prenesená",J175,0)</f>
        <v>0</v>
      </c>
      <c r="BH175" s="235">
        <f>IF(N175="zníž. prenesená",J175,0)</f>
        <v>0</v>
      </c>
      <c r="BI175" s="235">
        <f>IF(N175="nulová",J175,0)</f>
        <v>0</v>
      </c>
      <c r="BJ175" s="14" t="s">
        <v>120</v>
      </c>
      <c r="BK175" s="235">
        <f>ROUND(I175*H175,2)</f>
        <v>0</v>
      </c>
      <c r="BL175" s="14" t="s">
        <v>119</v>
      </c>
      <c r="BM175" s="234" t="s">
        <v>327</v>
      </c>
    </row>
    <row r="176" s="12" customFormat="1" ht="25.92" customHeight="1">
      <c r="A176" s="12"/>
      <c r="B176" s="206"/>
      <c r="C176" s="207"/>
      <c r="D176" s="208" t="s">
        <v>74</v>
      </c>
      <c r="E176" s="209" t="s">
        <v>328</v>
      </c>
      <c r="F176" s="209" t="s">
        <v>329</v>
      </c>
      <c r="G176" s="207"/>
      <c r="H176" s="207"/>
      <c r="I176" s="210"/>
      <c r="J176" s="211">
        <f>BK176</f>
        <v>0</v>
      </c>
      <c r="K176" s="207"/>
      <c r="L176" s="212"/>
      <c r="M176" s="213"/>
      <c r="N176" s="214"/>
      <c r="O176" s="214"/>
      <c r="P176" s="215">
        <f>SUM(P177:P182)</f>
        <v>0</v>
      </c>
      <c r="Q176" s="214"/>
      <c r="R176" s="215">
        <f>SUM(R177:R182)</f>
        <v>0</v>
      </c>
      <c r="S176" s="214"/>
      <c r="T176" s="216">
        <f>SUM(T177:T182)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7" t="s">
        <v>119</v>
      </c>
      <c r="AT176" s="218" t="s">
        <v>74</v>
      </c>
      <c r="AU176" s="218" t="s">
        <v>75</v>
      </c>
      <c r="AY176" s="217" t="s">
        <v>112</v>
      </c>
      <c r="BK176" s="219">
        <f>SUM(BK177:BK182)</f>
        <v>0</v>
      </c>
    </row>
    <row r="177" s="2" customFormat="1" ht="16.5" customHeight="1">
      <c r="A177" s="35"/>
      <c r="B177" s="36"/>
      <c r="C177" s="222" t="s">
        <v>330</v>
      </c>
      <c r="D177" s="222" t="s">
        <v>115</v>
      </c>
      <c r="E177" s="223" t="s">
        <v>331</v>
      </c>
      <c r="F177" s="224" t="s">
        <v>332</v>
      </c>
      <c r="G177" s="225" t="s">
        <v>333</v>
      </c>
      <c r="H177" s="226">
        <v>38</v>
      </c>
      <c r="I177" s="227"/>
      <c r="J177" s="228">
        <f>ROUND(I177*H177,2)</f>
        <v>0</v>
      </c>
      <c r="K177" s="229"/>
      <c r="L177" s="41"/>
      <c r="M177" s="230" t="s">
        <v>1</v>
      </c>
      <c r="N177" s="231" t="s">
        <v>41</v>
      </c>
      <c r="O177" s="94"/>
      <c r="P177" s="232">
        <f>O177*H177</f>
        <v>0</v>
      </c>
      <c r="Q177" s="232">
        <v>0</v>
      </c>
      <c r="R177" s="232">
        <f>Q177*H177</f>
        <v>0</v>
      </c>
      <c r="S177" s="232">
        <v>0</v>
      </c>
      <c r="T177" s="233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4" t="s">
        <v>334</v>
      </c>
      <c r="AT177" s="234" t="s">
        <v>115</v>
      </c>
      <c r="AU177" s="234" t="s">
        <v>80</v>
      </c>
      <c r="AY177" s="14" t="s">
        <v>112</v>
      </c>
      <c r="BE177" s="235">
        <f>IF(N177="základná",J177,0)</f>
        <v>0</v>
      </c>
      <c r="BF177" s="235">
        <f>IF(N177="znížená",J177,0)</f>
        <v>0</v>
      </c>
      <c r="BG177" s="235">
        <f>IF(N177="zákl. prenesená",J177,0)</f>
        <v>0</v>
      </c>
      <c r="BH177" s="235">
        <f>IF(N177="zníž. prenesená",J177,0)</f>
        <v>0</v>
      </c>
      <c r="BI177" s="235">
        <f>IF(N177="nulová",J177,0)</f>
        <v>0</v>
      </c>
      <c r="BJ177" s="14" t="s">
        <v>120</v>
      </c>
      <c r="BK177" s="235">
        <f>ROUND(I177*H177,2)</f>
        <v>0</v>
      </c>
      <c r="BL177" s="14" t="s">
        <v>334</v>
      </c>
      <c r="BM177" s="234" t="s">
        <v>335</v>
      </c>
    </row>
    <row r="178" s="2" customFormat="1" ht="33" customHeight="1">
      <c r="A178" s="35"/>
      <c r="B178" s="36"/>
      <c r="C178" s="222" t="s">
        <v>336</v>
      </c>
      <c r="D178" s="222" t="s">
        <v>115</v>
      </c>
      <c r="E178" s="223" t="s">
        <v>337</v>
      </c>
      <c r="F178" s="224" t="s">
        <v>338</v>
      </c>
      <c r="G178" s="225" t="s">
        <v>333</v>
      </c>
      <c r="H178" s="226">
        <v>98</v>
      </c>
      <c r="I178" s="227"/>
      <c r="J178" s="228">
        <f>ROUND(I178*H178,2)</f>
        <v>0</v>
      </c>
      <c r="K178" s="229"/>
      <c r="L178" s="41"/>
      <c r="M178" s="230" t="s">
        <v>1</v>
      </c>
      <c r="N178" s="231" t="s">
        <v>41</v>
      </c>
      <c r="O178" s="94"/>
      <c r="P178" s="232">
        <f>O178*H178</f>
        <v>0</v>
      </c>
      <c r="Q178" s="232">
        <v>0</v>
      </c>
      <c r="R178" s="232">
        <f>Q178*H178</f>
        <v>0</v>
      </c>
      <c r="S178" s="232">
        <v>0</v>
      </c>
      <c r="T178" s="233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4" t="s">
        <v>334</v>
      </c>
      <c r="AT178" s="234" t="s">
        <v>115</v>
      </c>
      <c r="AU178" s="234" t="s">
        <v>80</v>
      </c>
      <c r="AY178" s="14" t="s">
        <v>112</v>
      </c>
      <c r="BE178" s="235">
        <f>IF(N178="základná",J178,0)</f>
        <v>0</v>
      </c>
      <c r="BF178" s="235">
        <f>IF(N178="znížená",J178,0)</f>
        <v>0</v>
      </c>
      <c r="BG178" s="235">
        <f>IF(N178="zákl. prenesená",J178,0)</f>
        <v>0</v>
      </c>
      <c r="BH178" s="235">
        <f>IF(N178="zníž. prenesená",J178,0)</f>
        <v>0</v>
      </c>
      <c r="BI178" s="235">
        <f>IF(N178="nulová",J178,0)</f>
        <v>0</v>
      </c>
      <c r="BJ178" s="14" t="s">
        <v>120</v>
      </c>
      <c r="BK178" s="235">
        <f>ROUND(I178*H178,2)</f>
        <v>0</v>
      </c>
      <c r="BL178" s="14" t="s">
        <v>334</v>
      </c>
      <c r="BM178" s="234" t="s">
        <v>339</v>
      </c>
    </row>
    <row r="179" s="2" customFormat="1" ht="37.8" customHeight="1">
      <c r="A179" s="35"/>
      <c r="B179" s="36"/>
      <c r="C179" s="222" t="s">
        <v>340</v>
      </c>
      <c r="D179" s="222" t="s">
        <v>115</v>
      </c>
      <c r="E179" s="223" t="s">
        <v>341</v>
      </c>
      <c r="F179" s="224" t="s">
        <v>342</v>
      </c>
      <c r="G179" s="225" t="s">
        <v>333</v>
      </c>
      <c r="H179" s="226">
        <v>70</v>
      </c>
      <c r="I179" s="227"/>
      <c r="J179" s="228">
        <f>ROUND(I179*H179,2)</f>
        <v>0</v>
      </c>
      <c r="K179" s="229"/>
      <c r="L179" s="41"/>
      <c r="M179" s="230" t="s">
        <v>1</v>
      </c>
      <c r="N179" s="231" t="s">
        <v>41</v>
      </c>
      <c r="O179" s="94"/>
      <c r="P179" s="232">
        <f>O179*H179</f>
        <v>0</v>
      </c>
      <c r="Q179" s="232">
        <v>0</v>
      </c>
      <c r="R179" s="232">
        <f>Q179*H179</f>
        <v>0</v>
      </c>
      <c r="S179" s="232">
        <v>0</v>
      </c>
      <c r="T179" s="233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4" t="s">
        <v>334</v>
      </c>
      <c r="AT179" s="234" t="s">
        <v>115</v>
      </c>
      <c r="AU179" s="234" t="s">
        <v>80</v>
      </c>
      <c r="AY179" s="14" t="s">
        <v>112</v>
      </c>
      <c r="BE179" s="235">
        <f>IF(N179="základná",J179,0)</f>
        <v>0</v>
      </c>
      <c r="BF179" s="235">
        <f>IF(N179="znížená",J179,0)</f>
        <v>0</v>
      </c>
      <c r="BG179" s="235">
        <f>IF(N179="zákl. prenesená",J179,0)</f>
        <v>0</v>
      </c>
      <c r="BH179" s="235">
        <f>IF(N179="zníž. prenesená",J179,0)</f>
        <v>0</v>
      </c>
      <c r="BI179" s="235">
        <f>IF(N179="nulová",J179,0)</f>
        <v>0</v>
      </c>
      <c r="BJ179" s="14" t="s">
        <v>120</v>
      </c>
      <c r="BK179" s="235">
        <f>ROUND(I179*H179,2)</f>
        <v>0</v>
      </c>
      <c r="BL179" s="14" t="s">
        <v>334</v>
      </c>
      <c r="BM179" s="234" t="s">
        <v>343</v>
      </c>
    </row>
    <row r="180" s="2" customFormat="1" ht="33" customHeight="1">
      <c r="A180" s="35"/>
      <c r="B180" s="36"/>
      <c r="C180" s="222" t="s">
        <v>344</v>
      </c>
      <c r="D180" s="222" t="s">
        <v>115</v>
      </c>
      <c r="E180" s="223" t="s">
        <v>345</v>
      </c>
      <c r="F180" s="224" t="s">
        <v>346</v>
      </c>
      <c r="G180" s="225" t="s">
        <v>333</v>
      </c>
      <c r="H180" s="226">
        <v>70</v>
      </c>
      <c r="I180" s="227"/>
      <c r="J180" s="228">
        <f>ROUND(I180*H180,2)</f>
        <v>0</v>
      </c>
      <c r="K180" s="229"/>
      <c r="L180" s="41"/>
      <c r="M180" s="230" t="s">
        <v>1</v>
      </c>
      <c r="N180" s="231" t="s">
        <v>41</v>
      </c>
      <c r="O180" s="94"/>
      <c r="P180" s="232">
        <f>O180*H180</f>
        <v>0</v>
      </c>
      <c r="Q180" s="232">
        <v>0</v>
      </c>
      <c r="R180" s="232">
        <f>Q180*H180</f>
        <v>0</v>
      </c>
      <c r="S180" s="232">
        <v>0</v>
      </c>
      <c r="T180" s="233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4" t="s">
        <v>334</v>
      </c>
      <c r="AT180" s="234" t="s">
        <v>115</v>
      </c>
      <c r="AU180" s="234" t="s">
        <v>80</v>
      </c>
      <c r="AY180" s="14" t="s">
        <v>112</v>
      </c>
      <c r="BE180" s="235">
        <f>IF(N180="základná",J180,0)</f>
        <v>0</v>
      </c>
      <c r="BF180" s="235">
        <f>IF(N180="znížená",J180,0)</f>
        <v>0</v>
      </c>
      <c r="BG180" s="235">
        <f>IF(N180="zákl. prenesená",J180,0)</f>
        <v>0</v>
      </c>
      <c r="BH180" s="235">
        <f>IF(N180="zníž. prenesená",J180,0)</f>
        <v>0</v>
      </c>
      <c r="BI180" s="235">
        <f>IF(N180="nulová",J180,0)</f>
        <v>0</v>
      </c>
      <c r="BJ180" s="14" t="s">
        <v>120</v>
      </c>
      <c r="BK180" s="235">
        <f>ROUND(I180*H180,2)</f>
        <v>0</v>
      </c>
      <c r="BL180" s="14" t="s">
        <v>334</v>
      </c>
      <c r="BM180" s="234" t="s">
        <v>347</v>
      </c>
    </row>
    <row r="181" s="2" customFormat="1" ht="37.8" customHeight="1">
      <c r="A181" s="35"/>
      <c r="B181" s="36"/>
      <c r="C181" s="222" t="s">
        <v>348</v>
      </c>
      <c r="D181" s="222" t="s">
        <v>115</v>
      </c>
      <c r="E181" s="223" t="s">
        <v>349</v>
      </c>
      <c r="F181" s="224" t="s">
        <v>350</v>
      </c>
      <c r="G181" s="225" t="s">
        <v>333</v>
      </c>
      <c r="H181" s="226">
        <v>40</v>
      </c>
      <c r="I181" s="227"/>
      <c r="J181" s="228">
        <f>ROUND(I181*H181,2)</f>
        <v>0</v>
      </c>
      <c r="K181" s="229"/>
      <c r="L181" s="41"/>
      <c r="M181" s="230" t="s">
        <v>1</v>
      </c>
      <c r="N181" s="231" t="s">
        <v>41</v>
      </c>
      <c r="O181" s="94"/>
      <c r="P181" s="232">
        <f>O181*H181</f>
        <v>0</v>
      </c>
      <c r="Q181" s="232">
        <v>0</v>
      </c>
      <c r="R181" s="232">
        <f>Q181*H181</f>
        <v>0</v>
      </c>
      <c r="S181" s="232">
        <v>0</v>
      </c>
      <c r="T181" s="233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4" t="s">
        <v>334</v>
      </c>
      <c r="AT181" s="234" t="s">
        <v>115</v>
      </c>
      <c r="AU181" s="234" t="s">
        <v>80</v>
      </c>
      <c r="AY181" s="14" t="s">
        <v>112</v>
      </c>
      <c r="BE181" s="235">
        <f>IF(N181="základná",J181,0)</f>
        <v>0</v>
      </c>
      <c r="BF181" s="235">
        <f>IF(N181="znížená",J181,0)</f>
        <v>0</v>
      </c>
      <c r="BG181" s="235">
        <f>IF(N181="zákl. prenesená",J181,0)</f>
        <v>0</v>
      </c>
      <c r="BH181" s="235">
        <f>IF(N181="zníž. prenesená",J181,0)</f>
        <v>0</v>
      </c>
      <c r="BI181" s="235">
        <f>IF(N181="nulová",J181,0)</f>
        <v>0</v>
      </c>
      <c r="BJ181" s="14" t="s">
        <v>120</v>
      </c>
      <c r="BK181" s="235">
        <f>ROUND(I181*H181,2)</f>
        <v>0</v>
      </c>
      <c r="BL181" s="14" t="s">
        <v>334</v>
      </c>
      <c r="BM181" s="234" t="s">
        <v>351</v>
      </c>
    </row>
    <row r="182" s="2" customFormat="1" ht="24.15" customHeight="1">
      <c r="A182" s="35"/>
      <c r="B182" s="36"/>
      <c r="C182" s="222" t="s">
        <v>352</v>
      </c>
      <c r="D182" s="222" t="s">
        <v>115</v>
      </c>
      <c r="E182" s="223" t="s">
        <v>353</v>
      </c>
      <c r="F182" s="224" t="s">
        <v>354</v>
      </c>
      <c r="G182" s="225" t="s">
        <v>333</v>
      </c>
      <c r="H182" s="226">
        <v>48</v>
      </c>
      <c r="I182" s="227"/>
      <c r="J182" s="228">
        <f>ROUND(I182*H182,2)</f>
        <v>0</v>
      </c>
      <c r="K182" s="229"/>
      <c r="L182" s="41"/>
      <c r="M182" s="248" t="s">
        <v>1</v>
      </c>
      <c r="N182" s="249" t="s">
        <v>41</v>
      </c>
      <c r="O182" s="250"/>
      <c r="P182" s="251">
        <f>O182*H182</f>
        <v>0</v>
      </c>
      <c r="Q182" s="251">
        <v>0</v>
      </c>
      <c r="R182" s="251">
        <f>Q182*H182</f>
        <v>0</v>
      </c>
      <c r="S182" s="251">
        <v>0</v>
      </c>
      <c r="T182" s="252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4" t="s">
        <v>334</v>
      </c>
      <c r="AT182" s="234" t="s">
        <v>115</v>
      </c>
      <c r="AU182" s="234" t="s">
        <v>80</v>
      </c>
      <c r="AY182" s="14" t="s">
        <v>112</v>
      </c>
      <c r="BE182" s="235">
        <f>IF(N182="základná",J182,0)</f>
        <v>0</v>
      </c>
      <c r="BF182" s="235">
        <f>IF(N182="znížená",J182,0)</f>
        <v>0</v>
      </c>
      <c r="BG182" s="235">
        <f>IF(N182="zákl. prenesená",J182,0)</f>
        <v>0</v>
      </c>
      <c r="BH182" s="235">
        <f>IF(N182="zníž. prenesená",J182,0)</f>
        <v>0</v>
      </c>
      <c r="BI182" s="235">
        <f>IF(N182="nulová",J182,0)</f>
        <v>0</v>
      </c>
      <c r="BJ182" s="14" t="s">
        <v>120</v>
      </c>
      <c r="BK182" s="235">
        <f>ROUND(I182*H182,2)</f>
        <v>0</v>
      </c>
      <c r="BL182" s="14" t="s">
        <v>334</v>
      </c>
      <c r="BM182" s="234" t="s">
        <v>355</v>
      </c>
    </row>
    <row r="183" s="2" customFormat="1" ht="6.96" customHeight="1">
      <c r="A183" s="35"/>
      <c r="B183" s="69"/>
      <c r="C183" s="70"/>
      <c r="D183" s="70"/>
      <c r="E183" s="70"/>
      <c r="F183" s="70"/>
      <c r="G183" s="70"/>
      <c r="H183" s="70"/>
      <c r="I183" s="70"/>
      <c r="J183" s="70"/>
      <c r="K183" s="70"/>
      <c r="L183" s="41"/>
      <c r="M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</row>
  </sheetData>
  <sheetProtection sheet="1" autoFilter="0" formatColumns="0" formatRows="0" objects="1" scenarios="1" spinCount="100000" saltValue="0XdnIUaYtcms/gvF3p7W9v54m1HauBAxW/WbAzuV8NH2FkzH+uUQtg/oDNbQHa4swA5c1VzsLCi9uO6CC6/0rg==" hashValue="dbz1/xVlm1V8W+Ikz9fxyvgpYY1GsRxLqZH87IACDxsGEO4khDNHiAoEnaa3JPnfh7KVE0MaimBe7NLePWN9GA==" algorithmName="SHA-512" password="CC35"/>
  <autoFilter ref="C120:K18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ERVIN-PC\DELL PC5</dc:creator>
  <cp:lastModifiedBy>ERVIN-PC\DELL PC5</cp:lastModifiedBy>
  <dcterms:created xsi:type="dcterms:W3CDTF">2023-07-24T11:22:23Z</dcterms:created>
  <dcterms:modified xsi:type="dcterms:W3CDTF">2023-07-24T11:22:25Z</dcterms:modified>
</cp:coreProperties>
</file>