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54\Desktop\SP R4 SR-PR-Hunkovce km 1 - KÚ\"/>
    </mc:Choice>
  </mc:AlternateContent>
  <bookViews>
    <workbookView xWindow="0" yWindow="0" windowWidth="28770" windowHeight="12270" tabRatio="723" activeTab="4"/>
  </bookViews>
  <sheets>
    <sheet name="Titulná strana" sheetId="10" r:id="rId1"/>
    <sheet name="1-DÚR" sheetId="1" r:id="rId2"/>
    <sheet name="2-DSZ" sheetId="4" r:id="rId3"/>
    <sheet name="3-Geo" sheetId="13" r:id="rId4"/>
    <sheet name="4-oIGHP" sheetId="15" r:id="rId5"/>
    <sheet name="5-8a" sheetId="7" r:id="rId6"/>
    <sheet name="6-SPOLU" sheetId="8" r:id="rId7"/>
    <sheet name="Návrh na plnenie kritéria" sheetId="11" r:id="rId8"/>
  </sheets>
  <definedNames>
    <definedName name="_xlnm.Print_Area" localSheetId="4">'4-oIGHP'!$A$1:$F$92</definedName>
  </definedNames>
  <calcPr calcId="162913" fullPrecision="0"/>
</workbook>
</file>

<file path=xl/calcChain.xml><?xml version="1.0" encoding="utf-8"?>
<calcChain xmlns="http://schemas.openxmlformats.org/spreadsheetml/2006/main">
  <c r="F9" i="15" l="1"/>
  <c r="F61" i="15" l="1"/>
  <c r="F60" i="15"/>
  <c r="F59" i="15"/>
  <c r="F77" i="15"/>
  <c r="F76" i="15"/>
  <c r="F75" i="15"/>
  <c r="F74" i="15"/>
  <c r="F73" i="15"/>
  <c r="I29" i="1" l="1"/>
  <c r="F79" i="15" l="1"/>
  <c r="F78" i="15"/>
  <c r="F72" i="15"/>
  <c r="D69" i="15"/>
  <c r="F69" i="15" s="1"/>
  <c r="F68" i="15"/>
  <c r="F66" i="15"/>
  <c r="F65" i="15"/>
  <c r="F64" i="15"/>
  <c r="F62" i="15"/>
  <c r="F58" i="15"/>
  <c r="F56" i="15"/>
  <c r="F55" i="15"/>
  <c r="F54" i="15"/>
  <c r="F53" i="15"/>
  <c r="D52" i="15"/>
  <c r="F52" i="15" s="1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D36" i="15"/>
  <c r="D35" i="15"/>
  <c r="F35" i="15" s="1"/>
  <c r="F34" i="15"/>
  <c r="F32" i="15"/>
  <c r="F31" i="15"/>
  <c r="F30" i="15"/>
  <c r="F29" i="15"/>
  <c r="F28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8" i="15"/>
  <c r="F7" i="15"/>
  <c r="F6" i="15" l="1"/>
  <c r="F63" i="15"/>
  <c r="F57" i="15"/>
  <c r="D71" i="15"/>
  <c r="F71" i="15" s="1"/>
  <c r="F36" i="15"/>
  <c r="F33" i="15" s="1"/>
  <c r="F27" i="15"/>
  <c r="D70" i="15"/>
  <c r="F70" i="15" s="1"/>
  <c r="F67" i="15" l="1"/>
  <c r="F81" i="15" s="1"/>
  <c r="F82" i="15" l="1"/>
  <c r="F83" i="15" s="1"/>
  <c r="I35" i="1"/>
  <c r="I17" i="1" l="1"/>
  <c r="H13" i="13" l="1"/>
  <c r="H14" i="13"/>
  <c r="H15" i="13"/>
  <c r="H16" i="13"/>
  <c r="H17" i="13"/>
  <c r="H8" i="13"/>
  <c r="H9" i="13"/>
  <c r="H10" i="13"/>
  <c r="H18" i="13"/>
  <c r="I36" i="1"/>
  <c r="I37" i="1"/>
  <c r="I23" i="1"/>
  <c r="I25" i="1"/>
  <c r="I26" i="1"/>
  <c r="I27" i="1"/>
  <c r="I30" i="1"/>
  <c r="I31" i="1"/>
  <c r="I32" i="1"/>
  <c r="I33" i="1"/>
  <c r="I39" i="1"/>
  <c r="I40" i="1"/>
  <c r="I41" i="1"/>
  <c r="I42" i="1"/>
  <c r="I43" i="1"/>
  <c r="I44" i="1"/>
  <c r="I47" i="1"/>
  <c r="I48" i="1"/>
  <c r="I7" i="1"/>
  <c r="I8" i="1"/>
  <c r="I10" i="1"/>
  <c r="I11" i="1"/>
  <c r="I13" i="1"/>
  <c r="I14" i="1"/>
  <c r="I15" i="1"/>
  <c r="I16" i="1"/>
  <c r="I18" i="1"/>
  <c r="I19" i="1"/>
  <c r="I20" i="1"/>
  <c r="H7" i="4"/>
  <c r="H8" i="4"/>
  <c r="H9" i="4"/>
  <c r="H10" i="4"/>
  <c r="H11" i="4"/>
  <c r="H10" i="7"/>
  <c r="H9" i="7"/>
  <c r="H8" i="7"/>
  <c r="H11" i="7" l="1"/>
  <c r="D7" i="8" s="1"/>
  <c r="E7" i="8" s="1"/>
  <c r="F7" i="8" s="1"/>
  <c r="H12" i="4"/>
  <c r="H13" i="4" s="1"/>
  <c r="H14" i="4" s="1"/>
  <c r="H7" i="13"/>
  <c r="I22" i="1" s="1"/>
  <c r="H12" i="13"/>
  <c r="I46" i="1" s="1"/>
  <c r="I45" i="1" s="1"/>
  <c r="I38" i="1"/>
  <c r="I12" i="1"/>
  <c r="I9" i="1"/>
  <c r="I24" i="1"/>
  <c r="I34" i="1"/>
  <c r="H12" i="7" l="1"/>
  <c r="H13" i="7" s="1"/>
  <c r="H19" i="13"/>
  <c r="D6" i="8"/>
  <c r="E6" i="8" s="1"/>
  <c r="F6" i="8" s="1"/>
  <c r="I21" i="1"/>
  <c r="I49" i="1" s="1"/>
  <c r="D5" i="8" s="1"/>
  <c r="I50" i="1" l="1"/>
  <c r="I51" i="1" s="1"/>
  <c r="D12" i="8"/>
  <c r="D8" i="8"/>
  <c r="E5" i="8"/>
  <c r="E8" i="8" s="1"/>
  <c r="E12" i="8" l="1"/>
  <c r="C19" i="11" s="1"/>
  <c r="B19" i="11"/>
  <c r="F5" i="8"/>
  <c r="F8" i="8" s="1"/>
  <c r="F12" i="8" l="1"/>
  <c r="D19" i="11" s="1"/>
</calcChain>
</file>

<file path=xl/comments1.xml><?xml version="1.0" encoding="utf-8"?>
<comments xmlns="http://schemas.openxmlformats.org/spreadsheetml/2006/main">
  <authors>
    <author>Peter Vavrek</author>
  </authors>
  <commentList>
    <comment ref="D46" authorId="0" shapeId="0">
      <text>
        <r>
          <rPr>
            <sz val="9"/>
            <color indexed="81"/>
            <rFont val="Segoe UI"/>
            <family val="2"/>
            <charset val="238"/>
          </rPr>
          <t>Nahradzuje "</t>
        </r>
        <r>
          <rPr>
            <b/>
            <sz val="9"/>
            <color indexed="81"/>
            <rFont val="Segoe UI"/>
            <family val="2"/>
            <charset val="238"/>
          </rPr>
          <t>G.1. Zábery pozemkov</t>
        </r>
        <r>
          <rPr>
            <sz val="9"/>
            <color indexed="81"/>
            <rFont val="Segoe UI"/>
            <family val="2"/>
            <charset val="238"/>
          </rPr>
          <t>" pri DÚR-ke bez MPV</t>
        </r>
      </text>
    </comment>
  </commentList>
</comments>
</file>

<file path=xl/sharedStrings.xml><?xml version="1.0" encoding="utf-8"?>
<sst xmlns="http://schemas.openxmlformats.org/spreadsheetml/2006/main" count="500" uniqueCount="279">
  <si>
    <t>Stavba:</t>
  </si>
  <si>
    <t>Tabuľka č. 1</t>
  </si>
  <si>
    <t>Dokumentácia na územné rozhodnutie (DÚR)</t>
  </si>
  <si>
    <t>sadzba € / h</t>
  </si>
  <si>
    <t>Cena celkom</t>
  </si>
  <si>
    <t>Názov časti dokumentácie</t>
  </si>
  <si>
    <t>Potrebný počet hodín</t>
  </si>
  <si>
    <t>Sprievodná správa</t>
  </si>
  <si>
    <t>Technická správa</t>
  </si>
  <si>
    <t>C</t>
  </si>
  <si>
    <t>Ekonomická správa</t>
  </si>
  <si>
    <t>D</t>
  </si>
  <si>
    <t>Pedologický prieskum</t>
  </si>
  <si>
    <t>Korózny a geoelektrický prieskum</t>
  </si>
  <si>
    <t>Architektonická štúdia</t>
  </si>
  <si>
    <t>Seizmický prieskum</t>
  </si>
  <si>
    <t>Pyrotechnický prieskum</t>
  </si>
  <si>
    <t>Geodetický elaborát</t>
  </si>
  <si>
    <t>Navrhovaná cena bez DPH</t>
  </si>
  <si>
    <t>DPH 20 %</t>
  </si>
  <si>
    <t>Navrhovaná cena s DPH</t>
  </si>
  <si>
    <t>Poznámky:</t>
  </si>
  <si>
    <t xml:space="preserve"> - Uchádzač vypĺňa žltou farbou označené bunky.</t>
  </si>
  <si>
    <t xml:space="preserve"> - Uchádzač zadáva sadzby na 2 desatinné miesta, počet hodín zadáva na celé čísla.</t>
  </si>
  <si>
    <t>Dokumentácia stavebného zámeru (DSZ)</t>
  </si>
  <si>
    <t>Tabuľka č. 3</t>
  </si>
  <si>
    <t>m.j.</t>
  </si>
  <si>
    <t>100 m</t>
  </si>
  <si>
    <t xml:space="preserve"> - Uchádzač zadáva sadzby na 2 desatinné miesta.</t>
  </si>
  <si>
    <t>Tabuľka č. 5</t>
  </si>
  <si>
    <t>Tabuľka č. 6</t>
  </si>
  <si>
    <t>Cena v €</t>
  </si>
  <si>
    <t>DPH 20%</t>
  </si>
  <si>
    <t>bez DPH</t>
  </si>
  <si>
    <t>s DPH</t>
  </si>
  <si>
    <t>1a</t>
  </si>
  <si>
    <t>1b</t>
  </si>
  <si>
    <t>1c</t>
  </si>
  <si>
    <t>Spolu</t>
  </si>
  <si>
    <t>Celková cena (pre účel vyhodnotenia súťaže – kritérium)</t>
  </si>
  <si>
    <t>—</t>
  </si>
  <si>
    <t>Špecifikácia ceny geologických prác</t>
  </si>
  <si>
    <t>Orientačný inžinierskogeologický a hydrogeologický prieskum</t>
  </si>
  <si>
    <t>Časť</t>
  </si>
  <si>
    <t>Druh prác</t>
  </si>
  <si>
    <t>počet m. j.</t>
  </si>
  <si>
    <t>Cena za m.j.  
v €  bez DPH</t>
  </si>
  <si>
    <t>Celková cena v €  bez DPH</t>
  </si>
  <si>
    <t>A1</t>
  </si>
  <si>
    <t>TERÉNNE PRÁCE</t>
  </si>
  <si>
    <t>m</t>
  </si>
  <si>
    <t>ks</t>
  </si>
  <si>
    <t>vsakovacia skúška (na 1 vrte)</t>
  </si>
  <si>
    <t>A2</t>
  </si>
  <si>
    <t>GEOFYZIKÁLNE PRÁCE</t>
  </si>
  <si>
    <t>vertikálne elektrické sondovanie - priemerný náklad s vyhodnotením</t>
  </si>
  <si>
    <t>karotážne metódy - priemerný náklad s vyhodnotením</t>
  </si>
  <si>
    <t>B1</t>
  </si>
  <si>
    <t>LABORATÓRNE PRÁCE – mechanika zemín a skalných hornín</t>
  </si>
  <si>
    <t>zeminy - porušené vzorky - klasifikačný rozbor pre zatriedenie podľa STN 72 1001</t>
  </si>
  <si>
    <t>zeminy - neporušené vzorky - klasifikačný rozbor pre zatriedenie podľa STN 72 1001 + merná hmotnosť + objemová hmotnosť</t>
  </si>
  <si>
    <t>zeminy - technologické vzorky - klasifikačný rozbor pre zatriedenie podľa STN 72 1001 + merná hmotnosť</t>
  </si>
  <si>
    <t>zeminy - stanovenie obsahu organických látok</t>
  </si>
  <si>
    <t>zeminy - stanovenie obsahu uhličitanov</t>
  </si>
  <si>
    <t>zeminy - stanovenie časového súčiniteľa konsolidácie, cv (1 zaťažovací stupeň)</t>
  </si>
  <si>
    <t>zeminy - stanovenie napúčacieho tlaku v oedometri</t>
  </si>
  <si>
    <t>zeminy - presadavosť / napúčavosť po skúške stlačiteľnosti</t>
  </si>
  <si>
    <t>zeminy - bobtnavosť (napúčavosť)</t>
  </si>
  <si>
    <t>zeminy - krabicová šmyková skúška (vrcholová šmyková pevnosť)</t>
  </si>
  <si>
    <t>zeminy - pevnosť v prostom tlaku (3 valčeky)</t>
  </si>
  <si>
    <t>zeminy - priepustnosť jemnozrnných zemín v triax. komore</t>
  </si>
  <si>
    <t>zeminy - zhutniteľnosť nesúdržných zemín (ID) - skúška min. a max. objemovej hmotnosti</t>
  </si>
  <si>
    <t>skalné horniny - mrazuvzdornosť</t>
  </si>
  <si>
    <t>skalné horniny - pretvárne vlastnosti 3 cykly - modul pružnosti, modul deformácie, Poissonovo číslo, pevnosť po skúške</t>
  </si>
  <si>
    <t>skalné horniny - POINT LOAD TEST (1 vzorka=15 úlomkov horniny)</t>
  </si>
  <si>
    <t>B2</t>
  </si>
  <si>
    <t>LABORATÓRNE PRÁCE – chémia vôd a zemín</t>
  </si>
  <si>
    <t xml:space="preserve">základný fyzikálno-chemický rozbor + agresivita (tab.2 STN EN-206-1 voda) a STN 03 8375 </t>
  </si>
  <si>
    <t xml:space="preserve">rozbor zeminy - agresivita (tab.2 STN EN-206-1 zeminy) </t>
  </si>
  <si>
    <t xml:space="preserve">MERAČSKÉ PRÁCE </t>
  </si>
  <si>
    <t xml:space="preserve">vytýčenie vrtov, penetračných sond, šachtíc, bodov GF </t>
  </si>
  <si>
    <t>polohové a výškové zameranie vrtov, penetračných sond, šachtíc a bodov geofyzikálnych profilov s vyhodnotením</t>
  </si>
  <si>
    <t>polohové a výškové zameranie stabilitných (zosuvných) profilov s vyhodnotením</t>
  </si>
  <si>
    <t>PRÁCE GEOLOGICKEJ SLUŽBY</t>
  </si>
  <si>
    <t>projekt geologickej úlohy</t>
  </si>
  <si>
    <t>vzorkovanie - porušené vzorky + agresivita zemín</t>
  </si>
  <si>
    <t>vzorkovanie - neporušené vzorky</t>
  </si>
  <si>
    <t>vzorkovanie - technologické vzorky + vzorky mechaniky hornín</t>
  </si>
  <si>
    <t>kontrolné inklinometrické merania v nových zabudovaných INK vrtov okrem nultého a prvého merania</t>
  </si>
  <si>
    <t>hod</t>
  </si>
  <si>
    <t>Cena bez DPH (A1 + A2 + B1 + B2 + C + D)</t>
  </si>
  <si>
    <t>Cena s DPH (A1 + A2 + B1 + B2 + C + D)</t>
  </si>
  <si>
    <t>Tabuľka č. 4</t>
  </si>
  <si>
    <t>Tabuľka č. 2</t>
  </si>
  <si>
    <t>Špecifikácia ceny</t>
  </si>
  <si>
    <t>Inžinierskogeologický a hydrogeologický prieskum</t>
  </si>
  <si>
    <t>Príloha č. 1 k časti B.2
(zároveň Príloha  č. 1 k zmluve)</t>
  </si>
  <si>
    <t>Tabuľky č. 1 – 6</t>
  </si>
  <si>
    <t>Súhrnná technická správa</t>
  </si>
  <si>
    <t>A.</t>
  </si>
  <si>
    <t>B.</t>
  </si>
  <si>
    <t>C.</t>
  </si>
  <si>
    <t>Náklady</t>
  </si>
  <si>
    <t>Nákladovo-výnosová analýza (CBA)</t>
  </si>
  <si>
    <t>1.</t>
  </si>
  <si>
    <t>2.</t>
  </si>
  <si>
    <t>D.</t>
  </si>
  <si>
    <t>Písomnosti a výkresy objektov</t>
  </si>
  <si>
    <t>3.</t>
  </si>
  <si>
    <t>4.</t>
  </si>
  <si>
    <t>5.</t>
  </si>
  <si>
    <t>6.</t>
  </si>
  <si>
    <t>Všeobecné výkresy</t>
  </si>
  <si>
    <t>Pozemné komunikácie</t>
  </si>
  <si>
    <t>Mostné objekty</t>
  </si>
  <si>
    <t>Geotechnické konštrukcie</t>
  </si>
  <si>
    <t>Prevádzkové prvky</t>
  </si>
  <si>
    <t>Ostatné objekty</t>
  </si>
  <si>
    <t>E.</t>
  </si>
  <si>
    <t>Doklady a povolenia</t>
  </si>
  <si>
    <t>F.</t>
  </si>
  <si>
    <t>Prieskumy a štúdie</t>
  </si>
  <si>
    <t>Dopravnoinžnierske prieskumy a štúdie</t>
  </si>
  <si>
    <t>Environmentálne prieskumy a štúdie</t>
  </si>
  <si>
    <t>3.1.</t>
  </si>
  <si>
    <t>Rozptylová štúdia</t>
  </si>
  <si>
    <t>3.2.</t>
  </si>
  <si>
    <t>Hluková a vibračná štúdia</t>
  </si>
  <si>
    <t>3.3.</t>
  </si>
  <si>
    <t>Inventarizácia a spoločenské ohodnotenie biotopov</t>
  </si>
  <si>
    <t>3.4.</t>
  </si>
  <si>
    <t>Migračná štúdia</t>
  </si>
  <si>
    <t>3.5.</t>
  </si>
  <si>
    <t>Primerané posúdenie na Natura 2000</t>
  </si>
  <si>
    <t>3.6.</t>
  </si>
  <si>
    <t>Posúdenie na klimatické zmeny</t>
  </si>
  <si>
    <t>3.7.</t>
  </si>
  <si>
    <t>Hodnotenie vplyvov na verejné zdravie (HIA)</t>
  </si>
  <si>
    <t>3.8.</t>
  </si>
  <si>
    <t>Dendrologický prieskum</t>
  </si>
  <si>
    <t>3.9.</t>
  </si>
  <si>
    <t>Geologické prieskumy</t>
  </si>
  <si>
    <t>4.1.</t>
  </si>
  <si>
    <t>4.2.</t>
  </si>
  <si>
    <t>Štúdia využitia vyťaženého horninového materiálu</t>
  </si>
  <si>
    <t>4.3.</t>
  </si>
  <si>
    <t>Ostatné prieskumy</t>
  </si>
  <si>
    <t>5.1.</t>
  </si>
  <si>
    <t>5.2.</t>
  </si>
  <si>
    <t>Archeologický prieskum</t>
  </si>
  <si>
    <t>5.3.</t>
  </si>
  <si>
    <t>5.4.</t>
  </si>
  <si>
    <t>Svetelnotechnická štúdia</t>
  </si>
  <si>
    <t>5.5.</t>
  </si>
  <si>
    <t>5.6.</t>
  </si>
  <si>
    <t>Ostatné podklady, prieskumy a štúdie</t>
  </si>
  <si>
    <t>G.</t>
  </si>
  <si>
    <t>Súvisiaca dokumentácia</t>
  </si>
  <si>
    <t>Dokumentácia na majetkovoprávne vysporiadanie</t>
  </si>
  <si>
    <t>Dokumentácia na vyňatie pozemkov z LP a odňatie z PP</t>
  </si>
  <si>
    <t>Monitoring</t>
  </si>
  <si>
    <t>Výkresy pre pozemné komunikácie</t>
  </si>
  <si>
    <t>Dokumentácia pre územné rozhodnutie (DÚR)</t>
  </si>
  <si>
    <t>Správa</t>
  </si>
  <si>
    <t>Oznámenie o zmene navrhovanej činnosti v zmysle prílohy 8a</t>
  </si>
  <si>
    <t>zákona č. 24/2006 Z. z. po vypracovaní DÚR</t>
  </si>
  <si>
    <t>Prílohy</t>
  </si>
  <si>
    <t>Netechnické zhrnutie</t>
  </si>
  <si>
    <t>Oznámenie o zmene navrhovanej činnosti 8a po vypracovaní DÚR</t>
  </si>
  <si>
    <t>1. Názov predmetu zákazky</t>
  </si>
  <si>
    <t>Obchodné meno:</t>
  </si>
  <si>
    <t>Sídlo/miesto podnikania:</t>
  </si>
  <si>
    <t>IČO:</t>
  </si>
  <si>
    <t>Kontaktná osoba:</t>
  </si>
  <si>
    <t>Tel. č.:</t>
  </si>
  <si>
    <t>E-mail:</t>
  </si>
  <si>
    <t>vyplní uchádzač</t>
  </si>
  <si>
    <t>2. Identifikácia uchádzača</t>
  </si>
  <si>
    <t>3. Návrh na plnenie kritéria</t>
  </si>
  <si>
    <t>Kritérium: Celková cena v € bez DPH</t>
  </si>
  <si>
    <t>Celková cena v €
bez DPH</t>
  </si>
  <si>
    <t>DPH v €</t>
  </si>
  <si>
    <t>Celková cena v €
s DPH</t>
  </si>
  <si>
    <t>Uchádzačom navrhovaná celková cena za celý predmet zákazky, zahŕňajúca všetky náklady súvisiace s predmetom zákazky vyjadrená v eurách</t>
  </si>
  <si>
    <t>4. Poznámka</t>
  </si>
  <si>
    <r>
      <t>Som/Nie som platiteľom DPH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.</t>
    </r>
  </si>
  <si>
    <t>V ......................... Dňa .....................</t>
  </si>
  <si>
    <t>...........................................</t>
  </si>
  <si>
    <t>meno, priezvisko a podpis osoby</t>
  </si>
  <si>
    <t>oprávnenej konať v mene uchádzača</t>
  </si>
  <si>
    <r>
      <rPr>
        <vertAlign val="superscript"/>
        <sz val="10"/>
        <color theme="1"/>
        <rFont val="Arial"/>
        <family val="2"/>
        <charset val="238"/>
      </rPr>
      <t>[1]</t>
    </r>
    <r>
      <rPr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Uchádzač označí či je alebo nie je platiteľom DPH</t>
    </r>
  </si>
  <si>
    <t>Predpokladané</t>
  </si>
  <si>
    <t>Cena za m.j.</t>
  </si>
  <si>
    <t>množstvo m.j.</t>
  </si>
  <si>
    <t>bez DPH v €</t>
  </si>
  <si>
    <t>1.1.</t>
  </si>
  <si>
    <t>1.2.</t>
  </si>
  <si>
    <t>1.3.</t>
  </si>
  <si>
    <t>Dokumentácia pre majetkovoprávne vysporiadanie</t>
  </si>
  <si>
    <t>Geometrické plány (GP) pre trvalý záber</t>
  </si>
  <si>
    <t>GP pre dočasné zábery a zábery do 1 roka (podklady pre uzatváranie nájomných zmlúv)</t>
  </si>
  <si>
    <t>GP na vyznačenie vecného bremena (inžinierska sieť)</t>
  </si>
  <si>
    <t>Výkupové elaboráty</t>
  </si>
  <si>
    <t>vlastník</t>
  </si>
  <si>
    <t>Situácia dotknutých pozemkov (podklady pre GP)</t>
  </si>
  <si>
    <t>Zoznam dotknutých parciel</t>
  </si>
  <si>
    <t>parcela</t>
  </si>
  <si>
    <t>UPOZORNENIE:</t>
  </si>
  <si>
    <t>Uvedené počty merných jednotiek sú len orientačné a slúžia pre potreby verejnej súťaže. Zhotoviteľ môže fakturovať len skutočne vykonané práce,</t>
  </si>
  <si>
    <t>ktoré boli objednávateľom odsúhlasené.</t>
  </si>
  <si>
    <t xml:space="preserve"> - Uchádzač vypĺňa žltou farbou označené bunky;</t>
  </si>
  <si>
    <t>...........................................................................</t>
  </si>
  <si>
    <t>V .................................. dňa: .....................</t>
  </si>
  <si>
    <t>........................................................................</t>
  </si>
  <si>
    <t>.................................................................................</t>
  </si>
  <si>
    <t>Geodetický elaborát (Dokumentácia meračských prác)</t>
  </si>
  <si>
    <t>Zameranie územia</t>
  </si>
  <si>
    <t>Vyhotovenie podkladov pre všetky druhy GP</t>
  </si>
  <si>
    <t>Geodetický elaborát (Dokumentácia meračských prác) + MPV</t>
  </si>
  <si>
    <t>1.4.</t>
  </si>
  <si>
    <t>1.5.</t>
  </si>
  <si>
    <t>1.6.</t>
  </si>
  <si>
    <t>jadrové inžinierskogeologické vrty vrátane prípravných prác, zriadenia staveniska, prvotnej hmotnej dokumentácie vrtného jadra, ovzorkovania, spätnej úpravy vrtu a dopravy</t>
  </si>
  <si>
    <t>jadrové IG vrty s dvojitou jadrovnicou (WireLine), vrátane prípravných prác, zriadenia staveniska, prvotnej hmotnej dokumentácie vrtného jadra, ovzorkovania, spätnej úpravy vrtu a dopravy</t>
  </si>
  <si>
    <t>jadrové IG vrty pre presiometrické/dilatometrické skúšky, vrátane prípravných prác, zriadenia staveniska, prvotnej hmotnej dokumentácie vrtného jadra, ovzorkovania, spätnej úpravy vrtu a dopravy</t>
  </si>
  <si>
    <t>jadrové IG vrty s dvojitou jadrovnicou (WireLine) pre presiometrické/dilatometrické skúšky, vrátane prípravných prác, zriadenia staveniska, prvotnej hmotnej dokumentácie vrtného jadra, ovzorkovania, spätnej úpravy vrtu a dopravy</t>
  </si>
  <si>
    <t>presiometrické skúšky vo vrte - priemerný náklad s vyhodnotením</t>
  </si>
  <si>
    <t>dilatometrické skúšky vo vrte - STN EN ISO 22476-4 - priemerný náklad s vyhodnotením</t>
  </si>
  <si>
    <t>inklinometrické jadrové IG vrty so zabudovaním, vrátane prípravných prác, zriadenia staveniska, prvotnej hmotnej dokumentácie vrtného jadra, ovzorkovania, nultého a prvého merania s vyhodnotením, označenia vrtu tyčou min. 1,5 m vysokou, spätnej úpravy terénu a dopravy</t>
  </si>
  <si>
    <t>inklinometrické jadrové IG vrty s dvojitou jadrovnicou (WireLine) so zabudovaním, vrátane prípravných prác, zriadenia staveniska, prvotnej hmotnej dokumentácie vrtného jadra, ovzorkovania, nultého a prvého merania s vyhodnotením, označenia vrtu tyčou min. 1,5 m vysokou, spätnej úpravy terénu  a dopravy</t>
  </si>
  <si>
    <t>piezometrické jadrové vrty s dvojitou jadrovnicou (WireLine) so zabudovaním, vrátane príprav. prác, zriadenia staveniska, prvotnej hmotnej dokumentácie vrtného jadra, ovzorkovania, označenia vrtu tyčou min. 1,5 m vysokou, spätnej úpravy terénu a dopravy</t>
  </si>
  <si>
    <t>pozorovacie jadrové HG vrty na sledovanie HPV so zabudovaním, vrátane príprav. prác, zriadenia staveniska, prvotnej hmotnej dokumentácie vrtného jadra, ovzorkovania, označenia vrtu tyčou min. 1,5 m vysokou, spätnej úpravy terénu a dopravy</t>
  </si>
  <si>
    <t>pozorovacie jadrové HG vrty s dvojitou jadrovnicou (WireLine) na sledovanie HPV so zabudovaním, vrátane príprav. prác, zriadenia staveniska, prvotnej hmotnej dokumentácie vrtného jadra, ovzorkovania, označenia vrtu tyčou min. 1,5 m vysokou, spätnej úpravy terénu a dopravy</t>
  </si>
  <si>
    <t>pozorovacie jadrové vrty na realizáciu vsakovacích skúšok s dočasným zabudovaním, vrátane príprav. prác, zriadenia staveniska, prvotnej hmotnej dokumentácie vrtného jadra, ovzorkovania, spätnej úpravy vrtu a dopravy</t>
  </si>
  <si>
    <t>kopané sondy - šachtice, pažené, hĺbka do 6m, vrátane prípravných prác, zriadenia staveniska, spätnej úpravy terénu a dopravy</t>
  </si>
  <si>
    <t>strieľané sondy - šachtice, pažené, hĺbka do 10 m, vrátane prípravných prác, zriadenia staveniska, spätnej úpravy terénu a dopravy</t>
  </si>
  <si>
    <t>dočasné prístupové cesty (vrátane všetkých potrebných úkonov a povolení na výstavbu prístupovej cesty, popr. uvedenie terénu do pôvodného stavu - stavebná technika, zemné práce, výrub stromov)</t>
  </si>
  <si>
    <t>elektrická odporová tomografia - multielektródový systém (ERT) - priemerný náklad s vyhodnotením</t>
  </si>
  <si>
    <t>metóda SOP -  priemerný náklad s vyhodnotením</t>
  </si>
  <si>
    <t>seizmické metódy - plytká seizmika - priemerný náklad s vyhodnotením</t>
  </si>
  <si>
    <t>povrchová voda - základný rozsah v zmysle TP 050</t>
  </si>
  <si>
    <t>meranie prietoku na povrchovom toku</t>
  </si>
  <si>
    <t>meranie výdatnosti prameňov</t>
  </si>
  <si>
    <t>SHMÚ údaje (denné operatívne prietoky za 1 rok z dvoch staníc)</t>
  </si>
  <si>
    <t>rok</t>
  </si>
  <si>
    <t>SHMÚ údaje (denné úhrny zrážok a priemerné denné teploty z 1 stanice za 1 rok )</t>
  </si>
  <si>
    <t>Zameranie, overenie a vytýčenie priebehu inžinierských sietí</t>
  </si>
  <si>
    <t>1 ha</t>
  </si>
  <si>
    <t>Vypracovanie dokumentácie stavebného zámeru (DSZ), dokumentácie pre územné rozhodnutie (DÚR) a oznámenia o zmene navrhovanej činnosti 8a po vypracovaní DÚR (8a po DÚR) stavby
Rýchlostná cesta R4 štátna hranica SR/PR – Hunkovce, km 1,0 – KÚ</t>
  </si>
  <si>
    <t>Rýchlostná cesta R4 štátna hranica SR/PR – Hunkovce, km 1,0 - KÚ</t>
  </si>
  <si>
    <t>Obslužné dopravné zariadenia a objekty údržby</t>
  </si>
  <si>
    <t>7.</t>
  </si>
  <si>
    <t>Vypracovanie dokumentácie stavebného zámeru (DSZ), dokumentácie pre územné rozhodnutie (DÚR) a oznámenia o zmene navrhovanej činnosti 8a po vypracovaní DÚR (8a po DÚR) stavby
Rýchlostná cesta R4 štátna hranica SR/PR – Hunkovce, km 1,0 - KÚ</t>
  </si>
  <si>
    <t xml:space="preserve"> -</t>
  </si>
  <si>
    <t>Technická špecifikácia ako aj ďalšie informácie o jednotlivých položkách sú definovaná v Opise predmetu zákazky.</t>
  </si>
  <si>
    <t>Zhotoviteľ môže fakturovať len skutočne vykonané práce, ktoré boli objednávateľom odsúhlasené. Množstvá sú len informatívne pre účel</t>
  </si>
  <si>
    <t>vyhodnotenia súťaže.</t>
  </si>
  <si>
    <t>Uchádzač bude akceptovať zníženie celkovej ceny v prípade, že časť predmetu zákazky sa na podnet verejného obstarávateľa nebude realizovať.</t>
  </si>
  <si>
    <t>Stavba:  Rýchlostná cesta R4 štátna hranica SR/PR - Hunkovce</t>
  </si>
  <si>
    <t>šikmé jadrové IG vrty budované dvojitou jadrovnicou (WireLine), vrátane prípravných prác, zriadenia staveniska, prvotnej hmotnej dokumentácie vrtného jadra, ovzorkovania, spätnej úpravy vrtu a dopravy</t>
  </si>
  <si>
    <r>
      <t>piezometrické jadrové vrty na sledovanie HPV so zabudovaním, vrátane príprav. prác, zriadenia stavenisk</t>
    </r>
    <r>
      <rPr>
        <sz val="9"/>
        <rFont val="Arial CE"/>
        <charset val="238"/>
      </rPr>
      <t>a, prvotnej hmotnej dokumentácie vrtného jadra, ovzorkovania, označenia vrtu tyčou min. 1,5 m vysokou, spätnej úpravy terénu a</t>
    </r>
    <r>
      <rPr>
        <sz val="9"/>
        <color theme="1"/>
        <rFont val="Arial CE"/>
        <charset val="238"/>
      </rPr>
      <t xml:space="preserve"> dopravy</t>
    </r>
  </si>
  <si>
    <r>
      <t>dynamické penetračné sondy s vyhodnotením, vrátane prípravných prác, zriadenia staveniska, spätnej úpr</t>
    </r>
    <r>
      <rPr>
        <sz val="9"/>
        <rFont val="Arial CE"/>
        <charset val="238"/>
      </rPr>
      <t>avy terénu a dopravy</t>
    </r>
  </si>
  <si>
    <r>
      <t>statické penetračné sondy s vyhodnotením, vrátane prípravných prác, zriadenia staveniska, spätne</t>
    </r>
    <r>
      <rPr>
        <sz val="9"/>
        <rFont val="Arial CE"/>
        <charset val="238"/>
      </rPr>
      <t>j úpravy terénu a dopravy</t>
    </r>
  </si>
  <si>
    <r>
      <t>zeminy - stlačiteľno</t>
    </r>
    <r>
      <rPr>
        <sz val="9"/>
        <rFont val="Arial CE"/>
        <charset val="238"/>
      </rPr>
      <t>sť  s re</t>
    </r>
    <r>
      <rPr>
        <sz val="9"/>
        <color theme="1"/>
        <rFont val="Arial CE"/>
        <charset val="238"/>
      </rPr>
      <t>konsolidáciou (2 rekonsolidačné + 4 zaťažovacie + 1 odľahčovací stupeň)</t>
    </r>
  </si>
  <si>
    <r>
      <t>zeminy - krabicová šmyková skúška</t>
    </r>
    <r>
      <rPr>
        <sz val="9"/>
        <rFont val="Arial CE"/>
        <charset val="238"/>
      </rPr>
      <t xml:space="preserve"> (vrcholová a </t>
    </r>
    <r>
      <rPr>
        <sz val="9"/>
        <color theme="1"/>
        <rFont val="Arial CE"/>
        <charset val="238"/>
      </rPr>
      <t>reziduálna šmyková pevnosť)</t>
    </r>
  </si>
  <si>
    <r>
      <t>zeminy - triaxiálna š</t>
    </r>
    <r>
      <rPr>
        <sz val="9"/>
        <rFont val="Arial CE"/>
        <charset val="238"/>
      </rPr>
      <t>myková skúška UU</t>
    </r>
  </si>
  <si>
    <r>
      <t>zeminy - stanovenie pomeru únosnosti CBR ze</t>
    </r>
    <r>
      <rPr>
        <sz val="9"/>
        <rFont val="Arial CE"/>
        <charset val="238"/>
      </rPr>
      <t>mín, bez sýtenia</t>
    </r>
  </si>
  <si>
    <r>
      <t>zemin</t>
    </r>
    <r>
      <rPr>
        <sz val="9"/>
        <rFont val="Arial CE"/>
        <charset val="238"/>
      </rPr>
      <t>y - zhutniteľnosť súdržných zemín</t>
    </r>
    <r>
      <rPr>
        <sz val="9"/>
        <color theme="1"/>
        <rFont val="Arial CE"/>
        <charset val="238"/>
      </rPr>
      <t xml:space="preserve"> Proctor standard</t>
    </r>
  </si>
  <si>
    <r>
      <t>skalné horniny - fyzikálne vlastnosti (vlkosť, objemová a merná hmtonosť, nasiakavosť</t>
    </r>
    <r>
      <rPr>
        <sz val="9"/>
        <rFont val="Arial CE"/>
        <charset val="238"/>
      </rPr>
      <t xml:space="preserve"> (min. 48h))</t>
    </r>
  </si>
  <si>
    <r>
      <t xml:space="preserve">skalné horniny - pevnosť v prostom tlaku </t>
    </r>
    <r>
      <rPr>
        <sz val="9"/>
        <rFont val="Arial CE"/>
        <charset val="238"/>
      </rPr>
      <t>(3</t>
    </r>
    <r>
      <rPr>
        <sz val="9"/>
        <color theme="1"/>
        <rFont val="Arial CE"/>
        <charset val="238"/>
      </rPr>
      <t xml:space="preserve"> valčeky)</t>
    </r>
  </si>
  <si>
    <t>podzemná voda - minimálna analýza pre pitnú vodu (Vyhláška MZ SR 91/2023 Z.z.)</t>
  </si>
  <si>
    <t>podzemná voda - úplná analýza pre pitnú vodu (Vyhláška MZ SR 91/2023 Z.z.)</t>
  </si>
  <si>
    <t>kontrolné meranie hladiny podzemnej vody v novozabudovaných hydrogeologických a piezometrických vrtoch v tejto etape prieskumu</t>
  </si>
  <si>
    <r>
      <t xml:space="preserve">hydrogeologický posudok ovplyvnenia vodárenských zdrojov a ostatných vodných zdrojov v zmysle požiadaviek uvedených v textovej </t>
    </r>
    <r>
      <rPr>
        <b/>
        <sz val="9"/>
        <rFont val="Arial CE"/>
        <charset val="238"/>
      </rPr>
      <t>prílohe č. 5 časti B.1</t>
    </r>
  </si>
  <si>
    <r>
      <t xml:space="preserve">záverečné spracovanie: grafické prílohy (prehľadná situácia, situácia všetkých prieskumných -t.j. archívnych i realizovaných- diel a profilov, účelová inžinierskogeologická mapa - inžinierskogeo-logické mapovanie, pozdĺžne a priečne IG rezy, IG profily zosuvov, vysvetlivky, stabilitné výpočty, inklinometrické merania so zhodnotením, sledovanie hladiny podzemnej vody so zhodnotením, ) a textové prílohy (inžinierskogeologické a hydrogeologické zhodnotenie územia, geotechnické zhodnotenie trasy a zakladania mostných objektov, horninového masívu, geologická písomná dokumentácia vrtov, šachtíc - archívnych i realizovaných, fotodokumentácia prieskumných diel po odvrtaní, fotodokumentácia prieskumných diel po spätnom zásype, výsledky laboratórných skúšok, výsledky terénnych skúšok, výsledky geofyzikálných prác, stabilitné výpočty, meračská správa všetkých prieskumných diel , geofyz. a zosuvných profilov, technická správa) + zapracovanie hydro-geologického posudku + CD/DVD, ktoré obsahuje všetky grafické a textové prílohy (nezabezpečené proti tlačeniu a kopírovaniu) + reprografické práce - počet výtlačkov dokumentácie podľa </t>
    </r>
    <r>
      <rPr>
        <b/>
        <sz val="9"/>
        <rFont val="Arial CE"/>
        <charset val="238"/>
      </rPr>
      <t xml:space="preserve">časti B.1 Príloha č. 1 a časti B.1 Príloha č. 2 </t>
    </r>
    <r>
      <rPr>
        <sz val="9"/>
        <rFont val="Arial CE"/>
        <charset val="238"/>
      </rPr>
      <t>a dodanie záverečnej správy aj v živej forme (formáty: doc, docx, xls, xlsx, dwg, dxf a pod.) nezabezpečenej proti kopírovaniu a tlačeniu</t>
    </r>
  </si>
  <si>
    <t>Uchádzač vypĺňa žltou farbou označené bunky.</t>
  </si>
  <si>
    <t>Uchádzač zadáva ceny v eurách na 2 desatinné miesta, počet hodín zadáva na celé čísla.</t>
  </si>
  <si>
    <t>V jednotkových cenách sú zahrnuté všetky súvisiace náklady na riadne poskytnutie služby.</t>
  </si>
  <si>
    <r>
      <t xml:space="preserve">Návrh na plnenie kritéria                          </t>
    </r>
    <r>
      <rPr>
        <b/>
        <sz val="10"/>
        <color theme="1"/>
        <rFont val="Arial"/>
        <family val="2"/>
        <charset val="238"/>
      </rPr>
      <t>Príloha č.1 k časti A.2 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</si>
</sst>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Segoe UI"/>
      <family val="2"/>
      <charset val="238"/>
    </font>
    <font>
      <sz val="3"/>
      <name val="Arial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theme="1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4"/>
      <name val="Arial CE"/>
      <family val="2"/>
      <charset val="238"/>
    </font>
    <font>
      <sz val="9"/>
      <color theme="1"/>
      <name val="Arial CE"/>
      <charset val="238"/>
    </font>
    <font>
      <sz val="11"/>
      <color theme="1"/>
      <name val="Arial CE"/>
      <charset val="238"/>
    </font>
    <font>
      <sz val="9"/>
      <name val="Arial CE"/>
      <charset val="238"/>
    </font>
    <font>
      <b/>
      <sz val="9"/>
      <color rgb="FFFF000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"/>
      <charset val="238"/>
    </font>
    <font>
      <sz val="10"/>
      <name val="Arial CE"/>
      <charset val="238"/>
    </font>
    <font>
      <b/>
      <sz val="9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22" fillId="0" borderId="0"/>
    <xf numFmtId="0" fontId="39" fillId="0" borderId="0"/>
  </cellStyleXfs>
  <cellXfs count="392">
    <xf numFmtId="0" fontId="0" fillId="0" borderId="0" xfId="0"/>
    <xf numFmtId="0" fontId="0" fillId="0" borderId="0" xfId="0" applyFont="1" applyAlignment="1" applyProtection="1">
      <alignment horizontal="right"/>
    </xf>
    <xf numFmtId="0" fontId="4" fillId="0" borderId="0" xfId="2" applyFont="1" applyFill="1" applyBorder="1" applyAlignment="1" applyProtection="1">
      <alignment horizontal="right"/>
    </xf>
    <xf numFmtId="0" fontId="7" fillId="0" borderId="0" xfId="0" applyFont="1"/>
    <xf numFmtId="0" fontId="17" fillId="0" borderId="0" xfId="0" applyFont="1" applyProtection="1"/>
    <xf numFmtId="0" fontId="16" fillId="0" borderId="6" xfId="1" applyFont="1" applyFill="1" applyBorder="1" applyAlignment="1" applyProtection="1">
      <alignment horizontal="center" vertical="center"/>
    </xf>
    <xf numFmtId="0" fontId="16" fillId="0" borderId="25" xfId="1" applyFont="1" applyFill="1" applyBorder="1" applyAlignment="1" applyProtection="1">
      <alignment horizontal="center" vertical="center"/>
    </xf>
    <xf numFmtId="0" fontId="16" fillId="0" borderId="22" xfId="1" applyFont="1" applyFill="1" applyBorder="1" applyAlignment="1" applyProtection="1">
      <alignment horizontal="center" vertical="center"/>
    </xf>
    <xf numFmtId="0" fontId="16" fillId="0" borderId="66" xfId="1" applyFont="1" applyFill="1" applyBorder="1" applyAlignment="1" applyProtection="1">
      <alignment horizontal="center" vertical="center"/>
    </xf>
    <xf numFmtId="0" fontId="16" fillId="0" borderId="38" xfId="1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wrapText="1"/>
    </xf>
    <xf numFmtId="44" fontId="18" fillId="3" borderId="7" xfId="1" applyNumberFormat="1" applyFont="1" applyFill="1" applyBorder="1" applyAlignment="1" applyProtection="1">
      <alignment vertical="center"/>
    </xf>
    <xf numFmtId="0" fontId="18" fillId="0" borderId="36" xfId="0" applyFont="1" applyFill="1" applyBorder="1" applyAlignment="1" applyProtection="1">
      <alignment wrapText="1"/>
    </xf>
    <xf numFmtId="0" fontId="18" fillId="0" borderId="12" xfId="0" applyFont="1" applyFill="1" applyBorder="1" applyAlignment="1" applyProtection="1">
      <alignment wrapText="1"/>
    </xf>
    <xf numFmtId="0" fontId="16" fillId="0" borderId="0" xfId="1" applyFont="1" applyProtection="1"/>
    <xf numFmtId="0" fontId="2" fillId="0" borderId="0" xfId="1" applyFont="1" applyFill="1" applyBorder="1" applyAlignment="1" applyProtection="1">
      <alignment vertical="center"/>
    </xf>
    <xf numFmtId="0" fontId="16" fillId="0" borderId="1" xfId="1" applyFont="1" applyFill="1" applyBorder="1" applyProtection="1"/>
    <xf numFmtId="0" fontId="16" fillId="0" borderId="2" xfId="1" applyFont="1" applyFill="1" applyBorder="1" applyProtection="1"/>
    <xf numFmtId="0" fontId="16" fillId="0" borderId="3" xfId="1" applyFont="1" applyFill="1" applyBorder="1" applyAlignment="1" applyProtection="1">
      <alignment wrapText="1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Protection="1"/>
    <xf numFmtId="0" fontId="16" fillId="0" borderId="0" xfId="1" applyFont="1" applyFill="1" applyBorder="1" applyProtection="1"/>
    <xf numFmtId="0" fontId="19" fillId="0" borderId="9" xfId="1" applyFont="1" applyFill="1" applyBorder="1" applyAlignment="1" applyProtection="1">
      <alignment horizontal="left" wrapText="1"/>
    </xf>
    <xf numFmtId="4" fontId="19" fillId="2" borderId="10" xfId="1" applyNumberFormat="1" applyFont="1" applyFill="1" applyBorder="1" applyAlignment="1" applyProtection="1">
      <alignment vertical="center"/>
      <protection locked="0"/>
    </xf>
    <xf numFmtId="4" fontId="19" fillId="2" borderId="11" xfId="1" applyNumberFormat="1" applyFont="1" applyFill="1" applyBorder="1" applyAlignment="1" applyProtection="1">
      <alignment vertical="center"/>
      <protection locked="0"/>
    </xf>
    <xf numFmtId="4" fontId="19" fillId="2" borderId="12" xfId="1" applyNumberFormat="1" applyFont="1" applyFill="1" applyBorder="1" applyAlignment="1" applyProtection="1">
      <alignment vertical="center"/>
      <protection locked="0"/>
    </xf>
    <xf numFmtId="0" fontId="16" fillId="0" borderId="14" xfId="1" applyFont="1" applyFill="1" applyBorder="1" applyProtection="1"/>
    <xf numFmtId="0" fontId="16" fillId="0" borderId="15" xfId="1" applyFont="1" applyFill="1" applyBorder="1" applyProtection="1"/>
    <xf numFmtId="0" fontId="19" fillId="0" borderId="16" xfId="1" applyFont="1" applyFill="1" applyBorder="1" applyAlignment="1" applyProtection="1">
      <alignment horizontal="center" wrapText="1"/>
    </xf>
    <xf numFmtId="0" fontId="19" fillId="0" borderId="8" xfId="1" applyFont="1" applyFill="1" applyBorder="1" applyAlignment="1" applyProtection="1">
      <alignment horizontal="center" vertical="center"/>
    </xf>
    <xf numFmtId="0" fontId="19" fillId="0" borderId="9" xfId="1" applyFont="1" applyFill="1" applyBorder="1" applyAlignment="1" applyProtection="1">
      <alignment horizontal="left" vertical="center" wrapText="1"/>
    </xf>
    <xf numFmtId="3" fontId="16" fillId="2" borderId="20" xfId="1" applyNumberFormat="1" applyFont="1" applyFill="1" applyBorder="1" applyAlignment="1" applyProtection="1">
      <alignment vertical="center" wrapText="1"/>
      <protection locked="0"/>
    </xf>
    <xf numFmtId="3" fontId="16" fillId="2" borderId="21" xfId="1" applyNumberFormat="1" applyFont="1" applyFill="1" applyBorder="1" applyAlignment="1" applyProtection="1">
      <alignment vertical="center" wrapText="1"/>
      <protection locked="0"/>
    </xf>
    <xf numFmtId="3" fontId="16" fillId="2" borderId="22" xfId="1" applyNumberFormat="1" applyFont="1" applyFill="1" applyBorder="1" applyAlignment="1" applyProtection="1">
      <alignment vertical="center" wrapText="1"/>
      <protection locked="0"/>
    </xf>
    <xf numFmtId="44" fontId="16" fillId="0" borderId="23" xfId="1" applyNumberFormat="1" applyFont="1" applyFill="1" applyBorder="1" applyAlignment="1" applyProtection="1">
      <alignment vertical="center"/>
    </xf>
    <xf numFmtId="0" fontId="19" fillId="0" borderId="24" xfId="1" applyFont="1" applyFill="1" applyBorder="1" applyAlignment="1" applyProtection="1">
      <alignment horizontal="center" vertical="center"/>
    </xf>
    <xf numFmtId="0" fontId="19" fillId="0" borderId="26" xfId="1" applyFont="1" applyFill="1" applyBorder="1" applyAlignment="1" applyProtection="1">
      <alignment horizontal="left" vertical="center" wrapText="1"/>
    </xf>
    <xf numFmtId="3" fontId="16" fillId="2" borderId="27" xfId="1" applyNumberFormat="1" applyFont="1" applyFill="1" applyBorder="1" applyAlignment="1" applyProtection="1">
      <alignment vertical="center" wrapText="1"/>
      <protection locked="0"/>
    </xf>
    <xf numFmtId="3" fontId="16" fillId="2" borderId="28" xfId="1" applyNumberFormat="1" applyFont="1" applyFill="1" applyBorder="1" applyAlignment="1" applyProtection="1">
      <alignment vertical="center" wrapText="1"/>
      <protection locked="0"/>
    </xf>
    <xf numFmtId="3" fontId="16" fillId="2" borderId="25" xfId="1" applyNumberFormat="1" applyFont="1" applyFill="1" applyBorder="1" applyAlignment="1" applyProtection="1">
      <alignment vertical="center" wrapText="1"/>
      <protection locked="0"/>
    </xf>
    <xf numFmtId="44" fontId="16" fillId="0" borderId="29" xfId="1" applyNumberFormat="1" applyFont="1" applyFill="1" applyBorder="1" applyAlignment="1" applyProtection="1">
      <alignment vertical="center"/>
    </xf>
    <xf numFmtId="44" fontId="16" fillId="0" borderId="13" xfId="1" applyNumberFormat="1" applyFont="1" applyFill="1" applyBorder="1" applyAlignment="1" applyProtection="1">
      <alignment vertical="center"/>
    </xf>
    <xf numFmtId="0" fontId="19" fillId="0" borderId="30" xfId="1" applyFont="1" applyFill="1" applyBorder="1" applyAlignment="1" applyProtection="1">
      <alignment horizontal="center" vertical="center"/>
    </xf>
    <xf numFmtId="0" fontId="19" fillId="0" borderId="26" xfId="1" applyFont="1" applyFill="1" applyBorder="1" applyAlignment="1" applyProtection="1">
      <alignment vertical="center" wrapText="1"/>
    </xf>
    <xf numFmtId="3" fontId="16" fillId="2" borderId="27" xfId="1" applyNumberFormat="1" applyFont="1" applyFill="1" applyBorder="1" applyAlignment="1" applyProtection="1">
      <alignment vertical="center"/>
      <protection locked="0"/>
    </xf>
    <xf numFmtId="3" fontId="16" fillId="2" borderId="28" xfId="1" applyNumberFormat="1" applyFont="1" applyFill="1" applyBorder="1" applyAlignment="1" applyProtection="1">
      <alignment vertical="center"/>
      <protection locked="0"/>
    </xf>
    <xf numFmtId="3" fontId="16" fillId="2" borderId="25" xfId="1" applyNumberFormat="1" applyFont="1" applyFill="1" applyBorder="1" applyAlignment="1" applyProtection="1">
      <alignment vertical="center"/>
      <protection locked="0"/>
    </xf>
    <xf numFmtId="0" fontId="19" fillId="0" borderId="37" xfId="1" applyFont="1" applyFill="1" applyBorder="1" applyAlignment="1" applyProtection="1">
      <alignment horizontal="center" vertical="center"/>
    </xf>
    <xf numFmtId="0" fontId="19" fillId="0" borderId="67" xfId="1" applyFont="1" applyFill="1" applyBorder="1" applyAlignment="1" applyProtection="1">
      <alignment vertical="center" wrapText="1"/>
    </xf>
    <xf numFmtId="0" fontId="19" fillId="0" borderId="8" xfId="1" applyFont="1" applyFill="1" applyBorder="1" applyAlignment="1" applyProtection="1">
      <alignment horizontal="center"/>
    </xf>
    <xf numFmtId="0" fontId="16" fillId="0" borderId="72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vertical="center" wrapText="1"/>
    </xf>
    <xf numFmtId="3" fontId="16" fillId="2" borderId="20" xfId="1" applyNumberFormat="1" applyFont="1" applyFill="1" applyBorder="1" applyAlignment="1" applyProtection="1">
      <alignment vertical="center"/>
      <protection locked="0"/>
    </xf>
    <xf numFmtId="3" fontId="16" fillId="2" borderId="21" xfId="1" applyNumberFormat="1" applyFont="1" applyFill="1" applyBorder="1" applyAlignment="1" applyProtection="1">
      <alignment vertical="center"/>
      <protection locked="0"/>
    </xf>
    <xf numFmtId="3" fontId="16" fillId="2" borderId="22" xfId="1" applyNumberFormat="1" applyFont="1" applyFill="1" applyBorder="1" applyAlignment="1" applyProtection="1">
      <alignment vertical="center"/>
      <protection locked="0"/>
    </xf>
    <xf numFmtId="0" fontId="16" fillId="0" borderId="73" xfId="1" applyFont="1" applyFill="1" applyBorder="1" applyAlignment="1" applyProtection="1">
      <alignment horizontal="center" vertical="center"/>
    </xf>
    <xf numFmtId="0" fontId="16" fillId="0" borderId="71" xfId="1" applyFont="1" applyFill="1" applyBorder="1" applyAlignment="1" applyProtection="1">
      <alignment vertical="center" wrapText="1"/>
    </xf>
    <xf numFmtId="0" fontId="16" fillId="0" borderId="33" xfId="1" applyFont="1" applyFill="1" applyBorder="1" applyAlignment="1" applyProtection="1">
      <alignment horizontal="center" vertical="center"/>
    </xf>
    <xf numFmtId="44" fontId="16" fillId="0" borderId="34" xfId="1" applyNumberFormat="1" applyFont="1" applyFill="1" applyBorder="1" applyAlignment="1" applyProtection="1">
      <alignment vertical="center"/>
    </xf>
    <xf numFmtId="0" fontId="16" fillId="0" borderId="71" xfId="1" applyFont="1" applyFill="1" applyBorder="1" applyAlignment="1" applyProtection="1">
      <alignment horizontal="justify" vertical="center" wrapText="1"/>
    </xf>
    <xf numFmtId="3" fontId="16" fillId="2" borderId="32" xfId="1" applyNumberFormat="1" applyFont="1" applyFill="1" applyBorder="1" applyAlignment="1" applyProtection="1">
      <alignment vertical="center"/>
      <protection locked="0"/>
    </xf>
    <xf numFmtId="3" fontId="16" fillId="2" borderId="31" xfId="1" applyNumberFormat="1" applyFont="1" applyFill="1" applyBorder="1" applyAlignment="1" applyProtection="1">
      <alignment vertical="center"/>
      <protection locked="0"/>
    </xf>
    <xf numFmtId="3" fontId="16" fillId="2" borderId="3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Fill="1" applyBorder="1" applyAlignment="1" applyProtection="1">
      <alignment horizontal="center"/>
    </xf>
    <xf numFmtId="0" fontId="16" fillId="0" borderId="71" xfId="0" applyFont="1" applyFill="1" applyBorder="1" applyAlignment="1" applyProtection="1">
      <alignment horizontal="justify" vertical="center" wrapText="1"/>
    </xf>
    <xf numFmtId="3" fontId="16" fillId="2" borderId="32" xfId="0" applyNumberFormat="1" applyFont="1" applyFill="1" applyBorder="1" applyAlignment="1" applyProtection="1">
      <alignment vertical="center"/>
      <protection locked="0"/>
    </xf>
    <xf numFmtId="3" fontId="16" fillId="2" borderId="31" xfId="0" applyNumberFormat="1" applyFont="1" applyFill="1" applyBorder="1" applyAlignment="1" applyProtection="1">
      <alignment vertical="center"/>
      <protection locked="0"/>
    </xf>
    <xf numFmtId="3" fontId="16" fillId="2" borderId="33" xfId="0" applyNumberFormat="1" applyFont="1" applyFill="1" applyBorder="1" applyAlignment="1" applyProtection="1">
      <alignment vertical="center"/>
      <protection locked="0"/>
    </xf>
    <xf numFmtId="44" fontId="16" fillId="0" borderId="34" xfId="0" applyNumberFormat="1" applyFont="1" applyFill="1" applyBorder="1" applyAlignment="1" applyProtection="1">
      <alignment vertical="center"/>
    </xf>
    <xf numFmtId="0" fontId="16" fillId="0" borderId="74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justify" vertical="center" wrapText="1"/>
    </xf>
    <xf numFmtId="0" fontId="19" fillId="0" borderId="67" xfId="1" applyFont="1" applyFill="1" applyBorder="1" applyAlignment="1" applyProtection="1">
      <alignment horizontal="justify" vertical="center" wrapText="1"/>
    </xf>
    <xf numFmtId="0" fontId="19" fillId="0" borderId="42" xfId="1" applyFont="1" applyFill="1" applyBorder="1" applyAlignment="1" applyProtection="1">
      <alignment horizontal="center" vertical="center"/>
    </xf>
    <xf numFmtId="0" fontId="19" fillId="0" borderId="1" xfId="1" applyFont="1" applyFill="1" applyBorder="1" applyProtection="1"/>
    <xf numFmtId="0" fontId="16" fillId="0" borderId="4" xfId="1" applyFont="1" applyFill="1" applyBorder="1" applyProtection="1"/>
    <xf numFmtId="0" fontId="16" fillId="0" borderId="20" xfId="1" applyFont="1" applyFill="1" applyBorder="1" applyProtection="1"/>
    <xf numFmtId="9" fontId="16" fillId="0" borderId="0" xfId="1" applyNumberFormat="1" applyFont="1" applyFill="1" applyBorder="1" applyProtection="1"/>
    <xf numFmtId="0" fontId="16" fillId="0" borderId="46" xfId="1" applyFont="1" applyFill="1" applyBorder="1" applyProtection="1"/>
    <xf numFmtId="0" fontId="18" fillId="0" borderId="0" xfId="0" applyFont="1" applyBorder="1" applyAlignment="1" applyProtection="1"/>
    <xf numFmtId="0" fontId="15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center"/>
    </xf>
    <xf numFmtId="0" fontId="16" fillId="0" borderId="86" xfId="1" applyFont="1" applyFill="1" applyBorder="1" applyAlignment="1" applyProtection="1">
      <alignment horizontal="center" vertical="center"/>
    </xf>
    <xf numFmtId="0" fontId="16" fillId="0" borderId="75" xfId="1" applyFont="1" applyFill="1" applyBorder="1" applyAlignment="1" applyProtection="1">
      <alignment horizontal="center" vertical="center"/>
    </xf>
    <xf numFmtId="0" fontId="16" fillId="0" borderId="87" xfId="1" applyFont="1" applyFill="1" applyBorder="1" applyAlignment="1" applyProtection="1">
      <alignment horizontal="center" vertical="center"/>
    </xf>
    <xf numFmtId="0" fontId="16" fillId="0" borderId="88" xfId="1" applyFont="1" applyFill="1" applyBorder="1" applyAlignment="1" applyProtection="1">
      <alignment horizontal="center" vertical="center"/>
    </xf>
    <xf numFmtId="0" fontId="16" fillId="0" borderId="89" xfId="1" applyFont="1" applyFill="1" applyBorder="1" applyAlignment="1" applyProtection="1">
      <alignment horizontal="center" vertical="center"/>
    </xf>
    <xf numFmtId="0" fontId="16" fillId="0" borderId="58" xfId="1" applyFont="1" applyFill="1" applyBorder="1" applyAlignment="1" applyProtection="1">
      <alignment horizontal="center" vertical="center"/>
    </xf>
    <xf numFmtId="0" fontId="19" fillId="0" borderId="67" xfId="1" applyFont="1" applyFill="1" applyBorder="1" applyAlignment="1" applyProtection="1">
      <alignment horizontal="left" vertical="center" wrapText="1"/>
    </xf>
    <xf numFmtId="0" fontId="16" fillId="0" borderId="90" xfId="1" applyFont="1" applyFill="1" applyBorder="1" applyAlignment="1" applyProtection="1">
      <alignment horizontal="center" vertical="center"/>
    </xf>
    <xf numFmtId="0" fontId="16" fillId="0" borderId="91" xfId="1" applyFont="1" applyFill="1" applyBorder="1" applyAlignment="1" applyProtection="1">
      <alignment horizontal="center" vertical="center"/>
    </xf>
    <xf numFmtId="3" fontId="16" fillId="2" borderId="32" xfId="1" applyNumberFormat="1" applyFont="1" applyFill="1" applyBorder="1" applyAlignment="1" applyProtection="1">
      <alignment vertical="center" wrapText="1"/>
      <protection locked="0"/>
    </xf>
    <xf numFmtId="3" fontId="16" fillId="2" borderId="31" xfId="1" applyNumberFormat="1" applyFont="1" applyFill="1" applyBorder="1" applyAlignment="1" applyProtection="1">
      <alignment vertical="center" wrapText="1"/>
      <protection locked="0"/>
    </xf>
    <xf numFmtId="3" fontId="16" fillId="2" borderId="33" xfId="1" applyNumberFormat="1" applyFont="1" applyFill="1" applyBorder="1" applyAlignment="1" applyProtection="1">
      <alignment vertical="center" wrapText="1"/>
      <protection locked="0"/>
    </xf>
    <xf numFmtId="0" fontId="16" fillId="0" borderId="71" xfId="1" applyFont="1" applyFill="1" applyBorder="1" applyAlignment="1" applyProtection="1">
      <alignment horizontal="left" vertical="center" wrapText="1"/>
    </xf>
    <xf numFmtId="0" fontId="16" fillId="0" borderId="9" xfId="1" applyFont="1" applyFill="1" applyBorder="1" applyAlignment="1" applyProtection="1">
      <alignment horizontal="left" vertical="center" wrapText="1"/>
    </xf>
    <xf numFmtId="0" fontId="19" fillId="0" borderId="93" xfId="1" applyFont="1" applyFill="1" applyBorder="1" applyAlignment="1" applyProtection="1">
      <alignment horizontal="center" vertical="center"/>
    </xf>
    <xf numFmtId="0" fontId="19" fillId="0" borderId="94" xfId="1" applyFont="1" applyFill="1" applyBorder="1" applyAlignment="1" applyProtection="1">
      <alignment horizontal="center" vertical="center"/>
    </xf>
    <xf numFmtId="0" fontId="19" fillId="0" borderId="92" xfId="1" applyFont="1" applyFill="1" applyBorder="1" applyAlignment="1" applyProtection="1">
      <alignment horizontal="center" vertical="center"/>
    </xf>
    <xf numFmtId="0" fontId="16" fillId="0" borderId="95" xfId="1" applyFont="1" applyFill="1" applyBorder="1" applyAlignment="1" applyProtection="1">
      <alignment horizontal="center" vertical="center"/>
    </xf>
    <xf numFmtId="0" fontId="19" fillId="0" borderId="39" xfId="1" applyFont="1" applyFill="1" applyBorder="1" applyAlignment="1" applyProtection="1">
      <alignment horizontal="left" vertical="center" wrapText="1"/>
    </xf>
    <xf numFmtId="0" fontId="16" fillId="0" borderId="64" xfId="1" applyFont="1" applyFill="1" applyBorder="1" applyAlignment="1" applyProtection="1">
      <alignment horizontal="center" vertical="center"/>
    </xf>
    <xf numFmtId="0" fontId="19" fillId="0" borderId="56" xfId="1" applyFont="1" applyFill="1" applyBorder="1" applyAlignment="1" applyProtection="1">
      <alignment horizontal="left" vertical="center" wrapText="1"/>
    </xf>
    <xf numFmtId="3" fontId="16" fillId="2" borderId="47" xfId="1" applyNumberFormat="1" applyFont="1" applyFill="1" applyBorder="1" applyAlignment="1" applyProtection="1">
      <alignment vertical="center" wrapText="1"/>
      <protection locked="0"/>
    </xf>
    <xf numFmtId="3" fontId="16" fillId="2" borderId="48" xfId="1" applyNumberFormat="1" applyFont="1" applyFill="1" applyBorder="1" applyAlignment="1" applyProtection="1">
      <alignment vertical="center" wrapText="1"/>
      <protection locked="0"/>
    </xf>
    <xf numFmtId="3" fontId="16" fillId="2" borderId="55" xfId="1" applyNumberFormat="1" applyFont="1" applyFill="1" applyBorder="1" applyAlignment="1" applyProtection="1">
      <alignment vertical="center" wrapText="1"/>
      <protection locked="0"/>
    </xf>
    <xf numFmtId="0" fontId="16" fillId="0" borderId="56" xfId="1" applyFont="1" applyFill="1" applyBorder="1" applyAlignment="1" applyProtection="1">
      <alignment horizontal="left" vertical="center" wrapText="1"/>
    </xf>
    <xf numFmtId="44" fontId="16" fillId="0" borderId="96" xfId="1" applyNumberFormat="1" applyFont="1" applyFill="1" applyBorder="1" applyAlignment="1" applyProtection="1">
      <alignment vertical="center"/>
    </xf>
    <xf numFmtId="0" fontId="16" fillId="0" borderId="97" xfId="1" applyFont="1" applyFill="1" applyBorder="1" applyAlignment="1" applyProtection="1">
      <alignment horizontal="center" vertical="center"/>
    </xf>
    <xf numFmtId="0" fontId="16" fillId="0" borderId="64" xfId="0" applyFont="1" applyFill="1" applyBorder="1" applyAlignment="1" applyProtection="1">
      <alignment horizontal="center" vertical="center"/>
    </xf>
    <xf numFmtId="14" fontId="16" fillId="0" borderId="33" xfId="1" applyNumberFormat="1" applyFont="1" applyFill="1" applyBorder="1" applyAlignment="1" applyProtection="1">
      <alignment horizontal="center" vertical="center"/>
    </xf>
    <xf numFmtId="0" fontId="16" fillId="0" borderId="98" xfId="0" applyFont="1" applyFill="1" applyBorder="1" applyAlignment="1" applyProtection="1">
      <alignment horizontal="center" vertical="center"/>
    </xf>
    <xf numFmtId="44" fontId="16" fillId="8" borderId="70" xfId="1" applyNumberFormat="1" applyFont="1" applyFill="1" applyBorder="1" applyAlignment="1" applyProtection="1">
      <alignment vertical="center"/>
    </xf>
    <xf numFmtId="44" fontId="16" fillId="8" borderId="23" xfId="1" applyNumberFormat="1" applyFont="1" applyFill="1" applyBorder="1" applyAlignment="1" applyProtection="1">
      <alignment vertical="center"/>
    </xf>
    <xf numFmtId="44" fontId="16" fillId="8" borderId="29" xfId="1" applyNumberFormat="1" applyFont="1" applyFill="1" applyBorder="1" applyAlignment="1" applyProtection="1">
      <alignment vertical="center"/>
    </xf>
    <xf numFmtId="44" fontId="16" fillId="8" borderId="13" xfId="1" applyNumberFormat="1" applyFont="1" applyFill="1" applyBorder="1" applyAlignment="1" applyProtection="1">
      <alignment vertical="center"/>
    </xf>
    <xf numFmtId="44" fontId="16" fillId="8" borderId="34" xfId="1" applyNumberFormat="1" applyFont="1" applyFill="1" applyBorder="1" applyAlignment="1" applyProtection="1">
      <alignment vertical="center"/>
    </xf>
    <xf numFmtId="3" fontId="16" fillId="0" borderId="68" xfId="1" applyNumberFormat="1" applyFont="1" applyFill="1" applyBorder="1" applyAlignment="1" applyProtection="1">
      <alignment horizontal="center" vertical="center"/>
    </xf>
    <xf numFmtId="3" fontId="16" fillId="0" borderId="69" xfId="1" applyNumberFormat="1" applyFont="1" applyFill="1" applyBorder="1" applyAlignment="1" applyProtection="1">
      <alignment horizontal="center" vertical="center"/>
    </xf>
    <xf numFmtId="3" fontId="16" fillId="0" borderId="66" xfId="1" applyNumberFormat="1" applyFont="1" applyFill="1" applyBorder="1" applyAlignment="1" applyProtection="1">
      <alignment horizontal="center" vertical="center"/>
    </xf>
    <xf numFmtId="3" fontId="16" fillId="0" borderId="32" xfId="1" applyNumberFormat="1" applyFont="1" applyFill="1" applyBorder="1" applyAlignment="1" applyProtection="1">
      <alignment horizontal="center" vertical="center"/>
    </xf>
    <xf numFmtId="3" fontId="16" fillId="0" borderId="31" xfId="1" applyNumberFormat="1" applyFont="1" applyFill="1" applyBorder="1" applyAlignment="1" applyProtection="1">
      <alignment horizontal="center" vertical="center"/>
    </xf>
    <xf numFmtId="3" fontId="16" fillId="0" borderId="33" xfId="1" applyNumberFormat="1" applyFont="1" applyFill="1" applyBorder="1" applyAlignment="1" applyProtection="1">
      <alignment horizontal="center" vertical="center"/>
    </xf>
    <xf numFmtId="3" fontId="16" fillId="0" borderId="68" xfId="1" applyNumberFormat="1" applyFont="1" applyFill="1" applyBorder="1" applyAlignment="1" applyProtection="1">
      <alignment horizontal="center" vertical="center" wrapText="1"/>
    </xf>
    <xf numFmtId="3" fontId="16" fillId="0" borderId="69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Fill="1" applyBorder="1" applyAlignment="1" applyProtection="1">
      <alignment horizontal="center" vertical="center" wrapText="1"/>
    </xf>
    <xf numFmtId="44" fontId="16" fillId="7" borderId="34" xfId="1" applyNumberFormat="1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vertical="center" wrapText="1"/>
    </xf>
    <xf numFmtId="0" fontId="18" fillId="0" borderId="36" xfId="0" applyFont="1" applyFill="1" applyBorder="1" applyAlignment="1" applyProtection="1">
      <alignment vertical="center" wrapText="1"/>
    </xf>
    <xf numFmtId="0" fontId="18" fillId="0" borderId="12" xfId="0" applyFont="1" applyFill="1" applyBorder="1" applyAlignment="1" applyProtection="1">
      <alignment vertical="center" wrapText="1"/>
    </xf>
    <xf numFmtId="0" fontId="19" fillId="0" borderId="0" xfId="0" applyFont="1" applyAlignment="1" applyProtection="1"/>
    <xf numFmtId="0" fontId="16" fillId="0" borderId="0" xfId="1" applyFont="1" applyAlignment="1" applyProtection="1">
      <alignment wrapText="1"/>
    </xf>
    <xf numFmtId="0" fontId="19" fillId="0" borderId="0" xfId="0" applyFont="1" applyAlignment="1" applyProtection="1">
      <alignment horizontal="center"/>
    </xf>
    <xf numFmtId="0" fontId="18" fillId="0" borderId="0" xfId="1" applyFont="1" applyFill="1" applyBorder="1" applyAlignment="1" applyProtection="1"/>
    <xf numFmtId="3" fontId="16" fillId="2" borderId="0" xfId="1" applyNumberFormat="1" applyFont="1" applyFill="1" applyBorder="1" applyAlignment="1" applyProtection="1">
      <alignment vertical="center" wrapText="1"/>
      <protection locked="0"/>
    </xf>
    <xf numFmtId="3" fontId="16" fillId="2" borderId="86" xfId="1" applyNumberFormat="1" applyFont="1" applyFill="1" applyBorder="1" applyAlignment="1" applyProtection="1">
      <alignment vertical="center" wrapText="1"/>
      <protection locked="0"/>
    </xf>
    <xf numFmtId="3" fontId="16" fillId="2" borderId="26" xfId="1" applyNumberFormat="1" applyFont="1" applyFill="1" applyBorder="1" applyAlignment="1" applyProtection="1">
      <alignment vertical="center" wrapText="1"/>
      <protection locked="0"/>
    </xf>
    <xf numFmtId="0" fontId="19" fillId="0" borderId="51" xfId="1" applyFont="1" applyFill="1" applyBorder="1" applyAlignment="1" applyProtection="1">
      <alignment horizontal="center" vertical="center"/>
    </xf>
    <xf numFmtId="3" fontId="16" fillId="2" borderId="52" xfId="1" applyNumberFormat="1" applyFont="1" applyFill="1" applyBorder="1" applyAlignment="1" applyProtection="1">
      <alignment vertical="center" wrapText="1"/>
      <protection locked="0"/>
    </xf>
    <xf numFmtId="44" fontId="2" fillId="3" borderId="29" xfId="1" applyNumberFormat="1" applyFont="1" applyFill="1" applyBorder="1" applyAlignment="1" applyProtection="1">
      <alignment vertical="center"/>
    </xf>
    <xf numFmtId="44" fontId="2" fillId="3" borderId="19" xfId="1" applyNumberFormat="1" applyFont="1" applyFill="1" applyBorder="1" applyAlignment="1" applyProtection="1">
      <alignment vertical="center"/>
    </xf>
    <xf numFmtId="44" fontId="2" fillId="0" borderId="23" xfId="1" applyNumberFormat="1" applyFont="1" applyFill="1" applyBorder="1" applyAlignment="1" applyProtection="1">
      <alignment vertical="center"/>
    </xf>
    <xf numFmtId="0" fontId="19" fillId="0" borderId="49" xfId="1" applyFont="1" applyFill="1" applyBorder="1" applyAlignment="1" applyProtection="1">
      <alignment horizontal="center" vertical="center"/>
    </xf>
    <xf numFmtId="0" fontId="19" fillId="0" borderId="50" xfId="1" applyFont="1" applyFill="1" applyBorder="1" applyAlignment="1" applyProtection="1">
      <alignment horizontal="center" vertical="center"/>
    </xf>
    <xf numFmtId="0" fontId="19" fillId="0" borderId="16" xfId="1" applyFont="1" applyFill="1" applyBorder="1" applyAlignment="1" applyProtection="1">
      <alignment horizontal="left" wrapText="1"/>
    </xf>
    <xf numFmtId="4" fontId="19" fillId="0" borderId="51" xfId="1" applyNumberFormat="1" applyFont="1" applyFill="1" applyBorder="1" applyAlignment="1" applyProtection="1">
      <alignment horizontal="center" vertical="center"/>
    </xf>
    <xf numFmtId="4" fontId="19" fillId="0" borderId="53" xfId="1" applyNumberFormat="1" applyFont="1" applyFill="1" applyBorder="1" applyAlignment="1" applyProtection="1">
      <alignment horizontal="center" vertical="center"/>
    </xf>
    <xf numFmtId="0" fontId="19" fillId="0" borderId="54" xfId="1" applyFont="1" applyFill="1" applyBorder="1" applyAlignment="1" applyProtection="1">
      <alignment horizontal="center" vertical="center"/>
    </xf>
    <xf numFmtId="0" fontId="16" fillId="0" borderId="55" xfId="1" applyFont="1" applyFill="1" applyBorder="1" applyAlignment="1" applyProtection="1">
      <alignment horizontal="center" vertical="center"/>
    </xf>
    <xf numFmtId="44" fontId="16" fillId="0" borderId="47" xfId="1" applyNumberFormat="1" applyFont="1" applyFill="1" applyBorder="1" applyAlignment="1" applyProtection="1">
      <alignment vertical="center"/>
    </xf>
    <xf numFmtId="44" fontId="16" fillId="0" borderId="48" xfId="1" applyNumberFormat="1" applyFont="1" applyFill="1" applyBorder="1" applyAlignment="1" applyProtection="1">
      <alignment vertical="center"/>
    </xf>
    <xf numFmtId="44" fontId="16" fillId="0" borderId="57" xfId="1" applyNumberFormat="1" applyFont="1" applyFill="1" applyBorder="1" applyAlignment="1" applyProtection="1">
      <alignment vertical="center"/>
    </xf>
    <xf numFmtId="44" fontId="16" fillId="0" borderId="30" xfId="1" applyNumberFormat="1" applyFont="1" applyFill="1" applyBorder="1" applyAlignment="1" applyProtection="1">
      <alignment vertical="center"/>
    </xf>
    <xf numFmtId="44" fontId="16" fillId="0" borderId="21" xfId="1" applyNumberFormat="1" applyFont="1" applyFill="1" applyBorder="1" applyAlignment="1" applyProtection="1">
      <alignment vertical="center"/>
    </xf>
    <xf numFmtId="44" fontId="16" fillId="0" borderId="35" xfId="1" applyNumberFormat="1" applyFont="1" applyFill="1" applyBorder="1" applyAlignment="1" applyProtection="1">
      <alignment vertical="center"/>
    </xf>
    <xf numFmtId="44" fontId="16" fillId="0" borderId="20" xfId="1" applyNumberFormat="1" applyFont="1" applyFill="1" applyBorder="1" applyAlignment="1" applyProtection="1">
      <alignment vertical="center"/>
    </xf>
    <xf numFmtId="44" fontId="16" fillId="0" borderId="28" xfId="1" applyNumberFormat="1" applyFont="1" applyFill="1" applyBorder="1" applyAlignment="1" applyProtection="1">
      <alignment vertical="center"/>
    </xf>
    <xf numFmtId="44" fontId="16" fillId="0" borderId="36" xfId="1" applyNumberFormat="1" applyFont="1" applyFill="1" applyBorder="1" applyAlignment="1" applyProtection="1">
      <alignment vertical="center"/>
    </xf>
    <xf numFmtId="0" fontId="19" fillId="0" borderId="43" xfId="1" applyFont="1" applyFill="1" applyBorder="1" applyAlignment="1" applyProtection="1">
      <alignment vertical="center" wrapText="1"/>
    </xf>
    <xf numFmtId="44" fontId="16" fillId="0" borderId="11" xfId="1" applyNumberFormat="1" applyFont="1" applyFill="1" applyBorder="1" applyAlignment="1" applyProtection="1">
      <alignment vertical="center"/>
    </xf>
    <xf numFmtId="44" fontId="16" fillId="0" borderId="12" xfId="1" applyNumberFormat="1" applyFont="1" applyFill="1" applyBorder="1" applyAlignment="1" applyProtection="1">
      <alignment vertical="center"/>
    </xf>
    <xf numFmtId="0" fontId="8" fillId="0" borderId="0" xfId="0" applyFont="1" applyProtection="1"/>
    <xf numFmtId="0" fontId="7" fillId="0" borderId="0" xfId="0" applyFont="1" applyAlignment="1" applyProtection="1">
      <alignment horizontal="right"/>
    </xf>
    <xf numFmtId="44" fontId="16" fillId="0" borderId="44" xfId="1" applyNumberFormat="1" applyFont="1" applyFill="1" applyBorder="1" applyAlignment="1" applyProtection="1">
      <alignment vertical="center"/>
    </xf>
    <xf numFmtId="0" fontId="7" fillId="0" borderId="7" xfId="0" applyFont="1" applyBorder="1"/>
    <xf numFmtId="0" fontId="7" fillId="0" borderId="19" xfId="0" applyFont="1" applyBorder="1"/>
    <xf numFmtId="0" fontId="7" fillId="0" borderId="29" xfId="0" applyFont="1" applyBorder="1" applyAlignment="1">
      <alignment wrapText="1"/>
    </xf>
    <xf numFmtId="0" fontId="7" fillId="0" borderId="29" xfId="0" applyFont="1" applyBorder="1"/>
    <xf numFmtId="0" fontId="7" fillId="0" borderId="14" xfId="0" applyFont="1" applyBorder="1" applyAlignment="1">
      <alignment vertical="center" wrapText="1"/>
    </xf>
    <xf numFmtId="0" fontId="7" fillId="0" borderId="65" xfId="0" applyFont="1" applyBorder="1"/>
    <xf numFmtId="0" fontId="7" fillId="0" borderId="18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8" fillId="7" borderId="65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/>
    <xf numFmtId="0" fontId="7" fillId="0" borderId="0" xfId="0" applyFont="1" applyAlignment="1">
      <alignment horizontal="right"/>
    </xf>
    <xf numFmtId="7" fontId="7" fillId="0" borderId="19" xfId="0" applyNumberFormat="1" applyFont="1" applyBorder="1" applyAlignment="1">
      <alignment horizontal="center" vertical="center"/>
    </xf>
    <xf numFmtId="0" fontId="15" fillId="0" borderId="0" xfId="8" applyFont="1" applyAlignment="1" applyProtection="1">
      <alignment horizontal="center" vertical="center"/>
    </xf>
    <xf numFmtId="0" fontId="18" fillId="0" borderId="0" xfId="8" applyFont="1" applyAlignment="1" applyProtection="1">
      <alignment horizontal="center" vertical="center"/>
    </xf>
    <xf numFmtId="0" fontId="23" fillId="0" borderId="0" xfId="1" applyFont="1" applyProtection="1"/>
    <xf numFmtId="0" fontId="2" fillId="0" borderId="0" xfId="1" applyFont="1" applyProtection="1"/>
    <xf numFmtId="0" fontId="16" fillId="0" borderId="5" xfId="1" applyFont="1" applyFill="1" applyBorder="1" applyAlignment="1" applyProtection="1">
      <alignment horizontal="center"/>
    </xf>
    <xf numFmtId="4" fontId="16" fillId="0" borderId="52" xfId="1" applyNumberFormat="1" applyFont="1" applyFill="1" applyBorder="1" applyAlignment="1" applyProtection="1">
      <alignment horizontal="center" vertical="top"/>
    </xf>
    <xf numFmtId="4" fontId="16" fillId="0" borderId="53" xfId="1" applyNumberFormat="1" applyFont="1" applyFill="1" applyBorder="1" applyAlignment="1" applyProtection="1">
      <alignment horizontal="center" vertical="top"/>
    </xf>
    <xf numFmtId="0" fontId="19" fillId="0" borderId="25" xfId="1" applyFont="1" applyFill="1" applyBorder="1" applyAlignment="1" applyProtection="1">
      <alignment vertical="center"/>
    </xf>
    <xf numFmtId="0" fontId="16" fillId="0" borderId="86" xfId="1" applyFont="1" applyFill="1" applyBorder="1" applyAlignment="1" applyProtection="1">
      <alignment vertical="center"/>
    </xf>
    <xf numFmtId="0" fontId="19" fillId="0" borderId="26" xfId="1" applyFont="1" applyFill="1" applyBorder="1" applyAlignment="1" applyProtection="1">
      <alignment vertical="center"/>
    </xf>
    <xf numFmtId="3" fontId="16" fillId="7" borderId="27" xfId="1" applyNumberFormat="1" applyFont="1" applyFill="1" applyBorder="1" applyAlignment="1" applyProtection="1">
      <alignment horizontal="center" vertical="center"/>
    </xf>
    <xf numFmtId="3" fontId="16" fillId="7" borderId="28" xfId="1" applyNumberFormat="1" applyFont="1" applyFill="1" applyBorder="1" applyAlignment="1" applyProtection="1">
      <alignment horizontal="center" vertical="center"/>
    </xf>
    <xf numFmtId="3" fontId="16" fillId="7" borderId="45" xfId="1" applyNumberFormat="1" applyFont="1" applyFill="1" applyBorder="1" applyAlignment="1" applyProtection="1">
      <alignment horizontal="center" vertical="center"/>
    </xf>
    <xf numFmtId="3" fontId="16" fillId="7" borderId="26" xfId="1" applyNumberFormat="1" applyFont="1" applyFill="1" applyBorder="1" applyAlignment="1" applyProtection="1">
      <alignment horizontal="center" vertical="center"/>
    </xf>
    <xf numFmtId="0" fontId="16" fillId="0" borderId="75" xfId="1" applyFont="1" applyFill="1" applyBorder="1" applyAlignment="1" applyProtection="1">
      <alignment vertical="center"/>
    </xf>
    <xf numFmtId="0" fontId="16" fillId="0" borderId="67" xfId="1" applyFont="1" applyFill="1" applyBorder="1" applyAlignment="1" applyProtection="1">
      <alignment vertical="center"/>
    </xf>
    <xf numFmtId="3" fontId="16" fillId="0" borderId="99" xfId="1" applyNumberFormat="1" applyFont="1" applyFill="1" applyBorder="1" applyAlignment="1" applyProtection="1">
      <alignment horizontal="center" vertical="center"/>
    </xf>
    <xf numFmtId="164" fontId="24" fillId="3" borderId="71" xfId="1" applyNumberFormat="1" applyFont="1" applyFill="1" applyBorder="1" applyAlignment="1" applyProtection="1">
      <alignment vertical="center"/>
    </xf>
    <xf numFmtId="0" fontId="16" fillId="0" borderId="33" xfId="1" applyFont="1" applyFill="1" applyBorder="1" applyAlignment="1" applyProtection="1">
      <alignment vertical="center"/>
    </xf>
    <xf numFmtId="4" fontId="16" fillId="2" borderId="99" xfId="1" applyNumberFormat="1" applyFont="1" applyFill="1" applyBorder="1" applyAlignment="1" applyProtection="1">
      <alignment vertical="center"/>
      <protection locked="0"/>
    </xf>
    <xf numFmtId="164" fontId="16" fillId="0" borderId="71" xfId="1" applyNumberFormat="1" applyFont="1" applyFill="1" applyBorder="1" applyAlignment="1" applyProtection="1">
      <alignment vertical="center"/>
    </xf>
    <xf numFmtId="0" fontId="16" fillId="0" borderId="87" xfId="1" applyFont="1" applyFill="1" applyBorder="1" applyAlignment="1" applyProtection="1">
      <alignment vertical="center"/>
    </xf>
    <xf numFmtId="0" fontId="16" fillId="0" borderId="32" xfId="1" applyFont="1" applyFill="1" applyBorder="1" applyAlignment="1" applyProtection="1">
      <alignment horizontal="center" vertical="center"/>
    </xf>
    <xf numFmtId="0" fontId="16" fillId="0" borderId="31" xfId="1" applyFont="1" applyFill="1" applyBorder="1" applyAlignment="1" applyProtection="1">
      <alignment horizontal="center" vertical="center"/>
    </xf>
    <xf numFmtId="164" fontId="24" fillId="3" borderId="96" xfId="1" applyNumberFormat="1" applyFont="1" applyFill="1" applyBorder="1" applyAlignment="1" applyProtection="1">
      <alignment vertical="center"/>
    </xf>
    <xf numFmtId="164" fontId="16" fillId="0" borderId="34" xfId="1" applyNumberFormat="1" applyFont="1" applyFill="1" applyBorder="1" applyAlignment="1" applyProtection="1">
      <alignment vertical="center"/>
    </xf>
    <xf numFmtId="0" fontId="16" fillId="0" borderId="15" xfId="1" applyFont="1" applyFill="1" applyBorder="1" applyAlignment="1" applyProtection="1">
      <alignment horizontal="center" vertical="center"/>
    </xf>
    <xf numFmtId="0" fontId="16" fillId="0" borderId="100" xfId="1" applyFont="1" applyFill="1" applyBorder="1" applyAlignment="1" applyProtection="1">
      <alignment vertical="center"/>
    </xf>
    <xf numFmtId="0" fontId="18" fillId="0" borderId="65" xfId="1" applyFont="1" applyFill="1" applyBorder="1" applyProtection="1"/>
    <xf numFmtId="0" fontId="2" fillId="0" borderId="17" xfId="1" applyFont="1" applyFill="1" applyBorder="1" applyProtection="1"/>
    <xf numFmtId="0" fontId="18" fillId="0" borderId="18" xfId="8" applyFont="1" applyFill="1" applyBorder="1" applyAlignment="1" applyProtection="1">
      <alignment wrapText="1"/>
    </xf>
    <xf numFmtId="164" fontId="18" fillId="3" borderId="63" xfId="1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6" fillId="0" borderId="0" xfId="1" applyFont="1" applyProtection="1"/>
    <xf numFmtId="4" fontId="16" fillId="2" borderId="31" xfId="1" applyNumberFormat="1" applyFont="1" applyFill="1" applyBorder="1" applyAlignment="1" applyProtection="1">
      <alignment vertical="center"/>
      <protection locked="0"/>
    </xf>
    <xf numFmtId="3" fontId="16" fillId="7" borderId="36" xfId="1" applyNumberFormat="1" applyFont="1" applyFill="1" applyBorder="1" applyAlignment="1" applyProtection="1">
      <alignment horizontal="center" vertical="center"/>
    </xf>
    <xf numFmtId="16" fontId="16" fillId="0" borderId="33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 vertical="center"/>
    </xf>
    <xf numFmtId="0" fontId="29" fillId="4" borderId="0" xfId="2" applyFont="1" applyFill="1" applyBorder="1" applyProtection="1"/>
    <xf numFmtId="0" fontId="2" fillId="4" borderId="0" xfId="2" applyFill="1" applyBorder="1" applyAlignment="1" applyProtection="1">
      <alignment wrapText="1"/>
    </xf>
    <xf numFmtId="0" fontId="2" fillId="4" borderId="0" xfId="2" applyFill="1" applyBorder="1" applyProtection="1"/>
    <xf numFmtId="0" fontId="30" fillId="4" borderId="0" xfId="2" applyFont="1" applyFill="1" applyBorder="1" applyProtection="1"/>
    <xf numFmtId="0" fontId="31" fillId="4" borderId="0" xfId="2" applyFont="1" applyFill="1" applyBorder="1" applyProtection="1"/>
    <xf numFmtId="0" fontId="32" fillId="4" borderId="0" xfId="2" applyFont="1" applyFill="1" applyBorder="1" applyAlignment="1" applyProtection="1">
      <alignment wrapText="1"/>
    </xf>
    <xf numFmtId="0" fontId="32" fillId="4" borderId="0" xfId="2" applyFont="1" applyFill="1" applyBorder="1" applyProtection="1"/>
    <xf numFmtId="0" fontId="33" fillId="4" borderId="0" xfId="2" applyFont="1" applyFill="1" applyBorder="1" applyProtection="1"/>
    <xf numFmtId="0" fontId="33" fillId="4" borderId="0" xfId="2" applyFont="1" applyFill="1" applyBorder="1" applyAlignment="1" applyProtection="1">
      <alignment wrapText="1"/>
    </xf>
    <xf numFmtId="0" fontId="33" fillId="4" borderId="0" xfId="2" applyFont="1" applyFill="1" applyBorder="1" applyAlignment="1" applyProtection="1">
      <alignment horizontal="center" vertical="center"/>
    </xf>
    <xf numFmtId="0" fontId="33" fillId="4" borderId="0" xfId="2" applyFont="1" applyFill="1" applyBorder="1" applyAlignment="1" applyProtection="1">
      <alignment vertical="center"/>
    </xf>
    <xf numFmtId="0" fontId="33" fillId="4" borderId="15" xfId="2" applyFont="1" applyFill="1" applyBorder="1" applyAlignment="1" applyProtection="1">
      <alignment vertical="center"/>
    </xf>
    <xf numFmtId="0" fontId="33" fillId="4" borderId="79" xfId="2" applyFont="1" applyFill="1" applyBorder="1" applyProtection="1"/>
    <xf numFmtId="0" fontId="33" fillId="4" borderId="80" xfId="2" applyFont="1" applyFill="1" applyBorder="1" applyAlignment="1" applyProtection="1">
      <alignment wrapText="1"/>
    </xf>
    <xf numFmtId="0" fontId="33" fillId="4" borderId="80" xfId="2" applyFont="1" applyFill="1" applyBorder="1" applyAlignment="1" applyProtection="1">
      <alignment horizontal="center" vertical="center"/>
    </xf>
    <xf numFmtId="0" fontId="33" fillId="4" borderId="80" xfId="2" applyFont="1" applyFill="1" applyBorder="1" applyAlignment="1" applyProtection="1">
      <alignment vertical="center"/>
    </xf>
    <xf numFmtId="0" fontId="33" fillId="4" borderId="80" xfId="2" applyFont="1" applyFill="1" applyBorder="1" applyAlignment="1" applyProtection="1">
      <alignment vertical="center" wrapText="1"/>
    </xf>
    <xf numFmtId="0" fontId="33" fillId="4" borderId="81" xfId="2" applyFont="1" applyFill="1" applyBorder="1" applyAlignment="1" applyProtection="1">
      <alignment vertical="center" wrapText="1"/>
    </xf>
    <xf numFmtId="0" fontId="28" fillId="5" borderId="63" xfId="2" applyFont="1" applyFill="1" applyBorder="1" applyAlignment="1" applyProtection="1">
      <alignment wrapText="1"/>
    </xf>
    <xf numFmtId="0" fontId="28" fillId="5" borderId="17" xfId="2" applyFont="1" applyFill="1" applyBorder="1" applyAlignment="1" applyProtection="1">
      <alignment horizontal="center" vertical="center"/>
    </xf>
    <xf numFmtId="0" fontId="28" fillId="5" borderId="17" xfId="2" applyFont="1" applyFill="1" applyBorder="1" applyAlignment="1" applyProtection="1">
      <alignment vertical="center"/>
    </xf>
    <xf numFmtId="2" fontId="28" fillId="5" borderId="17" xfId="2" applyNumberFormat="1" applyFont="1" applyFill="1" applyBorder="1" applyAlignment="1" applyProtection="1">
      <alignment vertical="center"/>
    </xf>
    <xf numFmtId="164" fontId="28" fillId="6" borderId="18" xfId="2" applyNumberFormat="1" applyFont="1" applyFill="1" applyBorder="1" applyAlignment="1" applyProtection="1">
      <alignment vertical="center"/>
    </xf>
    <xf numFmtId="0" fontId="35" fillId="4" borderId="82" xfId="2" applyFont="1" applyFill="1" applyBorder="1" applyAlignment="1" applyProtection="1">
      <alignment wrapText="1"/>
    </xf>
    <xf numFmtId="0" fontId="33" fillId="4" borderId="47" xfId="2" applyFont="1" applyFill="1" applyBorder="1" applyAlignment="1" applyProtection="1">
      <alignment horizontal="center" vertical="center"/>
    </xf>
    <xf numFmtId="3" fontId="35" fillId="4" borderId="48" xfId="2" applyNumberFormat="1" applyFont="1" applyFill="1" applyBorder="1" applyAlignment="1" applyProtection="1">
      <alignment vertical="center"/>
    </xf>
    <xf numFmtId="2" fontId="33" fillId="2" borderId="48" xfId="2" applyNumberFormat="1" applyFont="1" applyFill="1" applyBorder="1" applyAlignment="1" applyProtection="1">
      <alignment vertical="center"/>
      <protection locked="0"/>
    </xf>
    <xf numFmtId="164" fontId="33" fillId="4" borderId="57" xfId="2" applyNumberFormat="1" applyFont="1" applyFill="1" applyBorder="1" applyAlignment="1" applyProtection="1">
      <alignment vertical="center"/>
    </xf>
    <xf numFmtId="0" fontId="35" fillId="4" borderId="29" xfId="2" applyFont="1" applyFill="1" applyBorder="1" applyAlignment="1" applyProtection="1">
      <alignment wrapText="1"/>
    </xf>
    <xf numFmtId="0" fontId="33" fillId="4" borderId="27" xfId="2" applyFont="1" applyFill="1" applyBorder="1" applyAlignment="1" applyProtection="1">
      <alignment horizontal="center" vertical="center"/>
    </xf>
    <xf numFmtId="3" fontId="35" fillId="4" borderId="28" xfId="2" applyNumberFormat="1" applyFont="1" applyFill="1" applyBorder="1" applyAlignment="1" applyProtection="1">
      <alignment vertical="center"/>
    </xf>
    <xf numFmtId="2" fontId="33" fillId="2" borderId="28" xfId="2" applyNumberFormat="1" applyFont="1" applyFill="1" applyBorder="1" applyAlignment="1" applyProtection="1">
      <alignment vertical="center"/>
      <protection locked="0"/>
    </xf>
    <xf numFmtId="4" fontId="33" fillId="2" borderId="28" xfId="3" applyNumberFormat="1" applyFont="1" applyFill="1" applyBorder="1" applyAlignment="1" applyProtection="1">
      <alignment vertical="center"/>
      <protection locked="0"/>
    </xf>
    <xf numFmtId="0" fontId="35" fillId="0" borderId="29" xfId="2" applyFont="1" applyFill="1" applyBorder="1" applyAlignment="1" applyProtection="1">
      <alignment wrapText="1"/>
    </xf>
    <xf numFmtId="0" fontId="33" fillId="4" borderId="29" xfId="2" applyFont="1" applyFill="1" applyBorder="1" applyAlignment="1" applyProtection="1">
      <alignment wrapText="1"/>
    </xf>
    <xf numFmtId="0" fontId="35" fillId="4" borderId="27" xfId="2" applyFont="1" applyFill="1" applyBorder="1" applyAlignment="1" applyProtection="1">
      <alignment horizontal="center" vertical="center"/>
    </xf>
    <xf numFmtId="0" fontId="35" fillId="4" borderId="28" xfId="2" applyFont="1" applyFill="1" applyBorder="1" applyAlignment="1" applyProtection="1">
      <alignment vertical="center"/>
    </xf>
    <xf numFmtId="4" fontId="33" fillId="2" borderId="28" xfId="2" applyNumberFormat="1" applyFont="1" applyFill="1" applyBorder="1" applyAlignment="1" applyProtection="1">
      <alignment vertical="center"/>
      <protection locked="0"/>
    </xf>
    <xf numFmtId="2" fontId="33" fillId="0" borderId="0" xfId="2" applyNumberFormat="1" applyFont="1" applyFill="1" applyBorder="1" applyAlignment="1" applyProtection="1">
      <alignment vertical="center"/>
    </xf>
    <xf numFmtId="164" fontId="33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Protection="1"/>
    <xf numFmtId="0" fontId="33" fillId="0" borderId="0" xfId="2" applyFont="1" applyFill="1" applyBorder="1" applyAlignment="1" applyProtection="1">
      <alignment vertical="center"/>
    </xf>
    <xf numFmtId="0" fontId="2" fillId="0" borderId="0" xfId="2" applyFont="1" applyProtection="1"/>
    <xf numFmtId="0" fontId="33" fillId="4" borderId="29" xfId="2" applyFont="1" applyFill="1" applyBorder="1" applyAlignment="1" applyProtection="1">
      <alignment vertical="center" wrapText="1"/>
    </xf>
    <xf numFmtId="0" fontId="28" fillId="5" borderId="65" xfId="2" applyFont="1" applyFill="1" applyBorder="1" applyAlignment="1" applyProtection="1">
      <alignment wrapText="1"/>
    </xf>
    <xf numFmtId="3" fontId="36" fillId="5" borderId="17" xfId="2" applyNumberFormat="1" applyFont="1" applyFill="1" applyBorder="1" applyAlignment="1" applyProtection="1">
      <alignment vertical="center"/>
    </xf>
    <xf numFmtId="4" fontId="28" fillId="5" borderId="17" xfId="2" applyNumberFormat="1" applyFont="1" applyFill="1" applyBorder="1" applyAlignment="1" applyProtection="1">
      <alignment vertical="center"/>
    </xf>
    <xf numFmtId="0" fontId="33" fillId="4" borderId="83" xfId="2" applyFont="1" applyFill="1" applyBorder="1" applyAlignment="1" applyProtection="1">
      <alignment wrapText="1"/>
    </xf>
    <xf numFmtId="3" fontId="35" fillId="0" borderId="28" xfId="2" applyNumberFormat="1" applyFont="1" applyFill="1" applyBorder="1" applyAlignment="1" applyProtection="1">
      <alignment vertical="center"/>
    </xf>
    <xf numFmtId="0" fontId="35" fillId="4" borderId="83" xfId="2" applyFont="1" applyFill="1" applyBorder="1" applyAlignment="1" applyProtection="1">
      <alignment wrapText="1"/>
    </xf>
    <xf numFmtId="2" fontId="35" fillId="2" borderId="28" xfId="2" applyNumberFormat="1" applyFont="1" applyFill="1" applyBorder="1" applyAlignment="1" applyProtection="1">
      <alignment vertical="center"/>
      <protection locked="0"/>
    </xf>
    <xf numFmtId="0" fontId="35" fillId="4" borderId="29" xfId="2" applyFont="1" applyFill="1" applyBorder="1" applyAlignment="1" applyProtection="1">
      <alignment vertical="center" wrapText="1"/>
    </xf>
    <xf numFmtId="0" fontId="33" fillId="5" borderId="17" xfId="2" applyFont="1" applyFill="1" applyBorder="1" applyAlignment="1" applyProtection="1">
      <alignment horizontal="center" vertical="center"/>
    </xf>
    <xf numFmtId="0" fontId="33" fillId="4" borderId="76" xfId="2" applyFont="1" applyFill="1" applyBorder="1" applyAlignment="1" applyProtection="1">
      <alignment wrapText="1"/>
    </xf>
    <xf numFmtId="0" fontId="33" fillId="4" borderId="44" xfId="2" applyFont="1" applyFill="1" applyBorder="1" applyAlignment="1" applyProtection="1">
      <alignment horizontal="center" vertical="center"/>
    </xf>
    <xf numFmtId="3" fontId="35" fillId="4" borderId="11" xfId="2" applyNumberFormat="1" applyFont="1" applyFill="1" applyBorder="1" applyAlignment="1" applyProtection="1">
      <alignment vertical="center"/>
    </xf>
    <xf numFmtId="2" fontId="33" fillId="2" borderId="11" xfId="2" applyNumberFormat="1" applyFont="1" applyFill="1" applyBorder="1" applyAlignment="1" applyProtection="1">
      <alignment vertical="center"/>
      <protection locked="0"/>
    </xf>
    <xf numFmtId="164" fontId="33" fillId="4" borderId="53" xfId="2" applyNumberFormat="1" applyFont="1" applyFill="1" applyBorder="1" applyAlignment="1" applyProtection="1">
      <alignment vertical="center"/>
    </xf>
    <xf numFmtId="2" fontId="35" fillId="2" borderId="48" xfId="2" applyNumberFormat="1" applyFont="1" applyFill="1" applyBorder="1" applyAlignment="1" applyProtection="1">
      <alignment vertical="center"/>
      <protection locked="0"/>
    </xf>
    <xf numFmtId="4" fontId="35" fillId="2" borderId="28" xfId="2" applyNumberFormat="1" applyFont="1" applyFill="1" applyBorder="1" applyAlignment="1" applyProtection="1">
      <alignment vertical="center"/>
      <protection locked="0"/>
    </xf>
    <xf numFmtId="164" fontId="33" fillId="4" borderId="36" xfId="2" applyNumberFormat="1" applyFont="1" applyFill="1" applyBorder="1" applyAlignment="1" applyProtection="1">
      <alignment vertical="center"/>
    </xf>
    <xf numFmtId="0" fontId="33" fillId="4" borderId="40" xfId="2" applyFont="1" applyFill="1" applyBorder="1" applyAlignment="1" applyProtection="1">
      <alignment horizontal="center" vertical="center"/>
    </xf>
    <xf numFmtId="4" fontId="33" fillId="2" borderId="38" xfId="2" applyNumberFormat="1" applyFont="1" applyFill="1" applyBorder="1" applyAlignment="1" applyProtection="1">
      <alignment vertical="center"/>
      <protection locked="0"/>
    </xf>
    <xf numFmtId="164" fontId="33" fillId="4" borderId="35" xfId="2" applyNumberFormat="1" applyFont="1" applyFill="1" applyBorder="1" applyAlignment="1" applyProtection="1">
      <alignment vertical="center"/>
    </xf>
    <xf numFmtId="0" fontId="34" fillId="4" borderId="65" xfId="2" applyFont="1" applyFill="1" applyBorder="1" applyAlignment="1" applyProtection="1">
      <alignment horizontal="left" vertical="top"/>
    </xf>
    <xf numFmtId="0" fontId="33" fillId="4" borderId="17" xfId="2" applyFont="1" applyFill="1" applyBorder="1" applyAlignment="1" applyProtection="1">
      <alignment wrapText="1"/>
    </xf>
    <xf numFmtId="0" fontId="33" fillId="4" borderId="17" xfId="2" applyFont="1" applyFill="1" applyBorder="1" applyAlignment="1" applyProtection="1">
      <alignment horizontal="center" vertical="center"/>
    </xf>
    <xf numFmtId="0" fontId="33" fillId="4" borderId="17" xfId="2" applyFont="1" applyFill="1" applyBorder="1" applyAlignment="1" applyProtection="1">
      <alignment vertical="center"/>
    </xf>
    <xf numFmtId="2" fontId="33" fillId="4" borderId="18" xfId="2" applyNumberFormat="1" applyFont="1" applyFill="1" applyBorder="1" applyAlignment="1" applyProtection="1">
      <alignment vertical="center"/>
    </xf>
    <xf numFmtId="0" fontId="33" fillId="4" borderId="51" xfId="2" applyFont="1" applyFill="1" applyBorder="1" applyProtection="1"/>
    <xf numFmtId="0" fontId="37" fillId="4" borderId="19" xfId="5" applyFont="1" applyFill="1" applyBorder="1" applyAlignment="1" applyProtection="1">
      <alignment horizontal="left" vertical="center"/>
    </xf>
    <xf numFmtId="0" fontId="33" fillId="4" borderId="14" xfId="2" applyFont="1" applyFill="1" applyBorder="1" applyAlignment="1" applyProtection="1">
      <alignment horizontal="center" vertical="center"/>
    </xf>
    <xf numFmtId="2" fontId="33" fillId="4" borderId="15" xfId="2" applyNumberFormat="1" applyFont="1" applyFill="1" applyBorder="1" applyAlignment="1" applyProtection="1">
      <alignment vertical="center"/>
    </xf>
    <xf numFmtId="164" fontId="28" fillId="4" borderId="19" xfId="2" applyNumberFormat="1" applyFont="1" applyFill="1" applyBorder="1" applyAlignment="1" applyProtection="1">
      <alignment vertical="center"/>
    </xf>
    <xf numFmtId="164" fontId="28" fillId="0" borderId="0" xfId="2" applyNumberFormat="1" applyFont="1" applyFill="1" applyBorder="1" applyAlignment="1" applyProtection="1">
      <alignment vertical="center"/>
    </xf>
    <xf numFmtId="0" fontId="2" fillId="0" borderId="0" xfId="2" applyFill="1" applyBorder="1" applyProtection="1"/>
    <xf numFmtId="0" fontId="2" fillId="0" borderId="0" xfId="2" applyProtection="1"/>
    <xf numFmtId="0" fontId="33" fillId="4" borderId="7" xfId="2" applyFont="1" applyFill="1" applyBorder="1" applyProtection="1"/>
    <xf numFmtId="0" fontId="38" fillId="4" borderId="82" xfId="5" applyFont="1" applyFill="1" applyBorder="1" applyAlignment="1" applyProtection="1">
      <alignment horizontal="left" vertical="center"/>
    </xf>
    <xf numFmtId="0" fontId="33" fillId="4" borderId="84" xfId="2" applyFont="1" applyFill="1" applyBorder="1" applyAlignment="1" applyProtection="1">
      <alignment horizontal="center" vertical="center"/>
    </xf>
    <xf numFmtId="0" fontId="33" fillId="4" borderId="85" xfId="2" applyFont="1" applyFill="1" applyBorder="1" applyAlignment="1" applyProtection="1">
      <alignment vertical="center"/>
    </xf>
    <xf numFmtId="2" fontId="33" fillId="4" borderId="85" xfId="2" applyNumberFormat="1" applyFont="1" applyFill="1" applyBorder="1" applyAlignment="1" applyProtection="1">
      <alignment vertical="center"/>
    </xf>
    <xf numFmtId="164" fontId="28" fillId="4" borderId="82" xfId="2" applyNumberFormat="1" applyFont="1" applyFill="1" applyBorder="1" applyAlignment="1" applyProtection="1">
      <alignment vertical="center"/>
    </xf>
    <xf numFmtId="0" fontId="38" fillId="4" borderId="19" xfId="5" applyFont="1" applyFill="1" applyBorder="1" applyAlignment="1" applyProtection="1">
      <alignment horizontal="left" vertical="center"/>
    </xf>
    <xf numFmtId="0" fontId="40" fillId="0" borderId="0" xfId="2" applyFont="1" applyFill="1" applyBorder="1" applyProtection="1"/>
    <xf numFmtId="0" fontId="35" fillId="4" borderId="13" xfId="2" applyFont="1" applyFill="1" applyBorder="1" applyAlignment="1" applyProtection="1">
      <alignment wrapText="1"/>
    </xf>
    <xf numFmtId="0" fontId="7" fillId="0" borderId="0" xfId="0" applyFont="1" applyAlignment="1">
      <alignment horizontal="center"/>
    </xf>
    <xf numFmtId="0" fontId="15" fillId="0" borderId="0" xfId="1" applyFont="1" applyBorder="1" applyAlignment="1" applyProtection="1"/>
    <xf numFmtId="0" fontId="16" fillId="0" borderId="0" xfId="1" applyFont="1" applyFill="1" applyBorder="1" applyAlignment="1" applyProtection="1"/>
    <xf numFmtId="0" fontId="16" fillId="0" borderId="0" xfId="1" applyFont="1" applyAlignment="1" applyProtection="1"/>
    <xf numFmtId="0" fontId="2" fillId="0" borderId="0" xfId="1" applyFont="1" applyAlignment="1" applyProtection="1"/>
    <xf numFmtId="44" fontId="17" fillId="0" borderId="0" xfId="0" applyNumberFormat="1" applyFont="1" applyProtection="1"/>
    <xf numFmtId="2" fontId="33" fillId="4" borderId="17" xfId="2" applyNumberFormat="1" applyFont="1" applyFill="1" applyBorder="1" applyAlignment="1" applyProtection="1">
      <alignment vertical="center"/>
    </xf>
    <xf numFmtId="0" fontId="2" fillId="4" borderId="0" xfId="2" applyFill="1" applyProtection="1"/>
    <xf numFmtId="0" fontId="3" fillId="0" borderId="0" xfId="2" applyFont="1" applyProtection="1"/>
    <xf numFmtId="3" fontId="35" fillId="2" borderId="41" xfId="2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/>
    <xf numFmtId="0" fontId="17" fillId="0" borderId="0" xfId="0" applyFont="1" applyAlignment="1" applyProtection="1">
      <alignment horizontal="center"/>
    </xf>
    <xf numFmtId="164" fontId="33" fillId="4" borderId="57" xfId="2" applyNumberFormat="1" applyFont="1" applyFill="1" applyBorder="1" applyAlignment="1" applyProtection="1">
      <alignment vertical="center"/>
      <protection locked="0"/>
    </xf>
    <xf numFmtId="0" fontId="2" fillId="0" borderId="0" xfId="2" applyProtection="1">
      <protection locked="0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5" fillId="0" borderId="0" xfId="1" applyFont="1" applyBorder="1" applyAlignment="1" applyProtection="1"/>
    <xf numFmtId="0" fontId="18" fillId="0" borderId="0" xfId="1" applyFont="1" applyFill="1" applyBorder="1" applyAlignment="1" applyProtection="1">
      <alignment wrapText="1"/>
    </xf>
    <xf numFmtId="0" fontId="2" fillId="0" borderId="0" xfId="1" applyFont="1" applyAlignment="1" applyProtection="1">
      <alignment wrapText="1"/>
    </xf>
    <xf numFmtId="0" fontId="16" fillId="0" borderId="0" xfId="1" applyFont="1" applyFill="1" applyBorder="1" applyAlignment="1" applyProtection="1"/>
    <xf numFmtId="0" fontId="16" fillId="0" borderId="0" xfId="1" applyFont="1" applyAlignment="1" applyProtection="1"/>
    <xf numFmtId="0" fontId="19" fillId="0" borderId="7" xfId="1" applyFont="1" applyFill="1" applyBorder="1" applyAlignment="1" applyProtection="1">
      <alignment horizontal="center" vertical="center" wrapText="1"/>
    </xf>
    <xf numFmtId="0" fontId="16" fillId="0" borderId="13" xfId="1" applyFont="1" applyBorder="1" applyAlignment="1" applyProtection="1">
      <alignment horizontal="center" vertical="center"/>
    </xf>
    <xf numFmtId="0" fontId="16" fillId="0" borderId="19" xfId="1" applyFont="1" applyBorder="1" applyAlignment="1" applyProtection="1">
      <alignment horizontal="center" vertical="center"/>
    </xf>
    <xf numFmtId="0" fontId="19" fillId="0" borderId="17" xfId="1" applyFont="1" applyFill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center" vertical="center"/>
    </xf>
    <xf numFmtId="0" fontId="16" fillId="0" borderId="18" xfId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8" applyFont="1" applyAlignment="1" applyProtection="1">
      <alignment horizontal="center" vertical="center"/>
    </xf>
    <xf numFmtId="0" fontId="23" fillId="0" borderId="0" xfId="8" applyFont="1" applyAlignment="1" applyProtection="1">
      <alignment horizontal="center" vertical="center"/>
    </xf>
    <xf numFmtId="0" fontId="19" fillId="0" borderId="1" xfId="1" applyFont="1" applyFill="1" applyBorder="1" applyAlignment="1" applyProtection="1">
      <alignment horizontal="center" vertical="center"/>
    </xf>
    <xf numFmtId="0" fontId="2" fillId="0" borderId="2" xfId="8" applyBorder="1" applyAlignment="1" applyProtection="1">
      <alignment horizontal="center" vertical="center"/>
    </xf>
    <xf numFmtId="0" fontId="2" fillId="0" borderId="3" xfId="8" applyBorder="1" applyAlignment="1" applyProtection="1">
      <alignment horizontal="center" vertical="center"/>
    </xf>
    <xf numFmtId="0" fontId="2" fillId="0" borderId="14" xfId="8" applyBorder="1" applyAlignment="1" applyProtection="1">
      <alignment horizontal="center" vertical="center"/>
    </xf>
    <xf numFmtId="0" fontId="2" fillId="0" borderId="15" xfId="8" applyBorder="1" applyAlignment="1" applyProtection="1">
      <alignment horizontal="center" vertical="center"/>
    </xf>
    <xf numFmtId="0" fontId="2" fillId="0" borderId="16" xfId="8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2" fillId="0" borderId="51" xfId="8" applyBorder="1" applyAlignment="1" applyProtection="1">
      <alignment horizontal="center" vertical="center"/>
    </xf>
    <xf numFmtId="0" fontId="2" fillId="0" borderId="0" xfId="1" applyFont="1" applyAlignment="1" applyProtection="1"/>
    <xf numFmtId="0" fontId="2" fillId="0" borderId="0" xfId="8" applyAlignment="1" applyProtection="1"/>
    <xf numFmtId="0" fontId="28" fillId="4" borderId="7" xfId="2" applyFont="1" applyFill="1" applyBorder="1" applyAlignment="1" applyProtection="1">
      <alignment horizontal="center" vertical="center"/>
    </xf>
    <xf numFmtId="0" fontId="34" fillId="0" borderId="13" xfId="2" applyFont="1" applyBorder="1" applyAlignment="1" applyProtection="1">
      <alignment horizontal="center" vertical="center"/>
    </xf>
    <xf numFmtId="0" fontId="28" fillId="4" borderId="1" xfId="2" applyFont="1" applyFill="1" applyBorder="1" applyAlignment="1" applyProtection="1">
      <alignment horizontal="center" vertical="center"/>
    </xf>
    <xf numFmtId="0" fontId="34" fillId="0" borderId="8" xfId="2" applyFont="1" applyBorder="1" applyAlignment="1" applyProtection="1">
      <alignment horizontal="center" vertical="center"/>
    </xf>
    <xf numFmtId="0" fontId="34" fillId="0" borderId="14" xfId="2" applyFont="1" applyBorder="1" applyAlignment="1" applyProtection="1">
      <alignment horizontal="center" vertical="center"/>
    </xf>
    <xf numFmtId="0" fontId="34" fillId="0" borderId="19" xfId="2" applyFont="1" applyBorder="1" applyAlignment="1" applyProtection="1">
      <alignment horizontal="center" vertical="center"/>
    </xf>
    <xf numFmtId="0" fontId="18" fillId="0" borderId="0" xfId="1" applyFont="1" applyBorder="1" applyAlignment="1" applyProtection="1"/>
    <xf numFmtId="0" fontId="1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44" fontId="2" fillId="0" borderId="50" xfId="1" applyNumberFormat="1" applyFont="1" applyBorder="1" applyAlignment="1" applyProtection="1">
      <alignment vertical="center"/>
    </xf>
    <xf numFmtId="0" fontId="7" fillId="0" borderId="53" xfId="0" applyFont="1" applyBorder="1"/>
    <xf numFmtId="0" fontId="9" fillId="0" borderId="0" xfId="0" applyFont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19" fillId="0" borderId="5" xfId="1" applyFont="1" applyFill="1" applyBorder="1" applyAlignment="1" applyProtection="1">
      <alignment horizontal="center" vertical="center"/>
    </xf>
    <xf numFmtId="0" fontId="17" fillId="0" borderId="52" xfId="0" applyFont="1" applyBorder="1" applyAlignment="1" applyProtection="1">
      <alignment horizontal="center" vertical="center"/>
    </xf>
    <xf numFmtId="0" fontId="18" fillId="0" borderId="1" xfId="1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wrapText="1"/>
    </xf>
    <xf numFmtId="0" fontId="7" fillId="0" borderId="59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61" xfId="0" applyFont="1" applyBorder="1" applyAlignment="1" applyProtection="1">
      <alignment wrapText="1"/>
    </xf>
    <xf numFmtId="44" fontId="18" fillId="3" borderId="60" xfId="1" applyNumberFormat="1" applyFont="1" applyFill="1" applyBorder="1" applyAlignment="1" applyProtection="1">
      <alignment vertical="center"/>
    </xf>
    <xf numFmtId="0" fontId="7" fillId="0" borderId="62" xfId="0" applyFont="1" applyBorder="1"/>
    <xf numFmtId="44" fontId="2" fillId="0" borderId="77" xfId="1" applyNumberFormat="1" applyFont="1" applyBorder="1" applyAlignment="1" applyProtection="1">
      <alignment vertical="center"/>
    </xf>
    <xf numFmtId="0" fontId="7" fillId="0" borderId="78" xfId="0" applyFont="1" applyBorder="1"/>
    <xf numFmtId="0" fontId="7" fillId="9" borderId="24" xfId="0" applyFont="1" applyFill="1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7" fillId="9" borderId="42" xfId="0" applyFont="1" applyFill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8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1">
    <cellStyle name="Normálna" xfId="0" builtinId="0"/>
    <cellStyle name="Normálna 2" xfId="9"/>
    <cellStyle name="Normálna 2 2" xfId="8"/>
    <cellStyle name="Normálna 3" xfId="10"/>
    <cellStyle name="normálne 2" xfId="5"/>
    <cellStyle name="normálne 3" xfId="6"/>
    <cellStyle name="normálne 3 2" xfId="2"/>
    <cellStyle name="normálne 3 2 2" xfId="3"/>
    <cellStyle name="normálne 3 2 3" xfId="4"/>
    <cellStyle name="normálne 4" xfId="7"/>
    <cellStyle name="normální 2" xfId="1"/>
  </cellStyles>
  <dxfs count="0"/>
  <tableStyles count="0" defaultTableStyle="TableStyleMedium9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workbookViewId="0"/>
  </sheetViews>
  <sheetFormatPr defaultColWidth="9.1796875" defaultRowHeight="12.5" x14ac:dyDescent="0.25"/>
  <cols>
    <col min="1" max="16384" width="9.1796875" style="3"/>
  </cols>
  <sheetData>
    <row r="1" spans="1:9" ht="29.25" customHeight="1" x14ac:dyDescent="0.25">
      <c r="G1" s="321" t="s">
        <v>96</v>
      </c>
      <c r="H1" s="321"/>
      <c r="I1" s="321"/>
    </row>
    <row r="2" spans="1:9" ht="49.5" customHeight="1" x14ac:dyDescent="0.25"/>
    <row r="3" spans="1:9" ht="105" customHeight="1" x14ac:dyDescent="0.25">
      <c r="A3" s="322" t="s">
        <v>248</v>
      </c>
      <c r="B3" s="323"/>
      <c r="C3" s="323"/>
      <c r="D3" s="323"/>
      <c r="E3" s="323"/>
      <c r="F3" s="323"/>
      <c r="G3" s="323"/>
      <c r="H3" s="323"/>
      <c r="I3" s="323"/>
    </row>
    <row r="4" spans="1:9" ht="154.5" customHeight="1" x14ac:dyDescent="0.25"/>
    <row r="5" spans="1:9" ht="23.5" x14ac:dyDescent="0.55000000000000004">
      <c r="A5" s="324" t="s">
        <v>94</v>
      </c>
      <c r="B5" s="325"/>
      <c r="C5" s="325"/>
      <c r="D5" s="325"/>
      <c r="E5" s="325"/>
      <c r="F5" s="325"/>
      <c r="G5" s="325"/>
      <c r="H5" s="325"/>
      <c r="I5" s="325"/>
    </row>
    <row r="6" spans="1:9" ht="70.5" customHeight="1" x14ac:dyDescent="0.25"/>
    <row r="7" spans="1:9" ht="14.5" x14ac:dyDescent="0.35">
      <c r="A7" s="326" t="s">
        <v>97</v>
      </c>
      <c r="B7" s="327"/>
      <c r="C7" s="327"/>
      <c r="D7" s="327"/>
      <c r="E7" s="327"/>
      <c r="F7" s="327"/>
      <c r="G7" s="327"/>
      <c r="H7" s="327"/>
      <c r="I7" s="327"/>
    </row>
  </sheetData>
  <mergeCells count="4">
    <mergeCell ref="G1:I1"/>
    <mergeCell ref="A3:I3"/>
    <mergeCell ref="A5:I5"/>
    <mergeCell ref="A7:I7"/>
  </mergeCells>
  <pageMargins left="0.59055118110236227" right="0.59055118110236227" top="0.78740157480314965" bottom="0.78740157480314965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showGridLines="0" workbookViewId="0">
      <selection activeCell="E5" sqref="E5"/>
    </sheetView>
  </sheetViews>
  <sheetFormatPr defaultColWidth="9.1796875" defaultRowHeight="10" x14ac:dyDescent="0.2"/>
  <cols>
    <col min="1" max="3" width="4.7265625" style="4" customWidth="1"/>
    <col min="4" max="4" width="45.7265625" style="4" customWidth="1"/>
    <col min="5" max="8" width="13.7265625" style="4" customWidth="1"/>
    <col min="9" max="9" width="19.7265625" style="4" customWidth="1"/>
    <col min="10" max="10" width="10.26953125" style="4" bestFit="1" customWidth="1"/>
    <col min="11" max="16384" width="9.1796875" style="4"/>
  </cols>
  <sheetData>
    <row r="1" spans="1:9" ht="15.75" customHeight="1" x14ac:dyDescent="0.3">
      <c r="A1" s="331" t="s">
        <v>0</v>
      </c>
      <c r="B1" s="331"/>
      <c r="C1" s="308"/>
      <c r="D1" s="80" t="s">
        <v>249</v>
      </c>
      <c r="F1" s="219"/>
      <c r="G1" s="219"/>
      <c r="H1" s="219"/>
      <c r="I1" s="81" t="s">
        <v>1</v>
      </c>
    </row>
    <row r="2" spans="1:9" ht="15.75" customHeight="1" x14ac:dyDescent="0.3">
      <c r="A2" s="332" t="s">
        <v>162</v>
      </c>
      <c r="B2" s="333"/>
      <c r="C2" s="333"/>
      <c r="D2" s="333"/>
      <c r="E2" s="342" t="s">
        <v>94</v>
      </c>
      <c r="F2" s="329"/>
      <c r="G2" s="329"/>
      <c r="H2" s="329"/>
      <c r="I2" s="310"/>
    </row>
    <row r="3" spans="1:9" ht="15.75" customHeight="1" thickBot="1" x14ac:dyDescent="0.25">
      <c r="A3" s="334"/>
      <c r="B3" s="335"/>
      <c r="C3" s="335"/>
      <c r="D3" s="335"/>
      <c r="E3" s="309"/>
      <c r="F3" s="310"/>
      <c r="G3" s="310"/>
      <c r="H3" s="310"/>
      <c r="I3" s="310"/>
    </row>
    <row r="4" spans="1:9" ht="15.75" customHeight="1" x14ac:dyDescent="0.2">
      <c r="A4" s="16"/>
      <c r="B4" s="17"/>
      <c r="C4" s="17"/>
      <c r="D4" s="18"/>
      <c r="E4" s="19" t="s">
        <v>3</v>
      </c>
      <c r="F4" s="20" t="s">
        <v>3</v>
      </c>
      <c r="G4" s="20" t="s">
        <v>3</v>
      </c>
      <c r="H4" s="5" t="s">
        <v>3</v>
      </c>
      <c r="I4" s="336" t="s">
        <v>4</v>
      </c>
    </row>
    <row r="5" spans="1:9" ht="15.75" customHeight="1" thickBot="1" x14ac:dyDescent="0.3">
      <c r="A5" s="21"/>
      <c r="B5" s="22"/>
      <c r="C5" s="22"/>
      <c r="D5" s="23" t="s">
        <v>5</v>
      </c>
      <c r="E5" s="24"/>
      <c r="F5" s="25"/>
      <c r="G5" s="25"/>
      <c r="H5" s="26"/>
      <c r="I5" s="337"/>
    </row>
    <row r="6" spans="1:9" ht="15.75" customHeight="1" thickBot="1" x14ac:dyDescent="0.3">
      <c r="A6" s="27"/>
      <c r="B6" s="28"/>
      <c r="C6" s="28"/>
      <c r="D6" s="29"/>
      <c r="E6" s="339" t="s">
        <v>6</v>
      </c>
      <c r="F6" s="340"/>
      <c r="G6" s="340"/>
      <c r="H6" s="341"/>
      <c r="I6" s="338"/>
    </row>
    <row r="7" spans="1:9" ht="15.75" customHeight="1" x14ac:dyDescent="0.2">
      <c r="A7" s="30" t="s">
        <v>99</v>
      </c>
      <c r="B7" s="5"/>
      <c r="C7" s="82"/>
      <c r="D7" s="31" t="s">
        <v>7</v>
      </c>
      <c r="E7" s="32"/>
      <c r="F7" s="33"/>
      <c r="G7" s="33"/>
      <c r="H7" s="34"/>
      <c r="I7" s="114">
        <f>($E$5*E7)+($F$5*F7)+($G$5*G7)+($H$5*H7)</f>
        <v>0</v>
      </c>
    </row>
    <row r="8" spans="1:9" ht="15.75" customHeight="1" x14ac:dyDescent="0.2">
      <c r="A8" s="36" t="s">
        <v>100</v>
      </c>
      <c r="B8" s="6"/>
      <c r="C8" s="83"/>
      <c r="D8" s="37" t="s">
        <v>98</v>
      </c>
      <c r="E8" s="38"/>
      <c r="F8" s="39"/>
      <c r="G8" s="39"/>
      <c r="H8" s="40"/>
      <c r="I8" s="115">
        <f>($E$5*E8)+($F$5*F8)+($G$5*G8)+($H$5*H8)</f>
        <v>0</v>
      </c>
    </row>
    <row r="9" spans="1:9" ht="15.75" customHeight="1" x14ac:dyDescent="0.2">
      <c r="A9" s="48" t="s">
        <v>101</v>
      </c>
      <c r="B9" s="8"/>
      <c r="C9" s="84"/>
      <c r="D9" s="89" t="s">
        <v>10</v>
      </c>
      <c r="E9" s="124" t="s">
        <v>40</v>
      </c>
      <c r="F9" s="125" t="s">
        <v>40</v>
      </c>
      <c r="G9" s="125" t="s">
        <v>40</v>
      </c>
      <c r="H9" s="126" t="s">
        <v>40</v>
      </c>
      <c r="I9" s="114">
        <f>SUM(I10:I11)</f>
        <v>0</v>
      </c>
    </row>
    <row r="10" spans="1:9" ht="15.75" customHeight="1" x14ac:dyDescent="0.2">
      <c r="A10" s="30"/>
      <c r="B10" s="56" t="s">
        <v>104</v>
      </c>
      <c r="C10" s="91"/>
      <c r="D10" s="95" t="s">
        <v>102</v>
      </c>
      <c r="E10" s="92"/>
      <c r="F10" s="93"/>
      <c r="G10" s="93"/>
      <c r="H10" s="94"/>
      <c r="I10" s="59">
        <f>($E$5*E10)+($F$5*F10)+($G$5*G10)+($H$5*H10)</f>
        <v>0</v>
      </c>
    </row>
    <row r="11" spans="1:9" ht="15.75" customHeight="1" x14ac:dyDescent="0.2">
      <c r="A11" s="30"/>
      <c r="B11" s="90" t="s">
        <v>105</v>
      </c>
      <c r="C11" s="82"/>
      <c r="D11" s="96" t="s">
        <v>103</v>
      </c>
      <c r="E11" s="32"/>
      <c r="F11" s="33"/>
      <c r="G11" s="33"/>
      <c r="H11" s="34"/>
      <c r="I11" s="108">
        <f>($E$5*E11)+($F$5*F11)+($G$5*G11)+($H$5*H11)</f>
        <v>0</v>
      </c>
    </row>
    <row r="12" spans="1:9" ht="15.75" customHeight="1" x14ac:dyDescent="0.2">
      <c r="A12" s="97" t="s">
        <v>106</v>
      </c>
      <c r="B12" s="9"/>
      <c r="C12" s="87"/>
      <c r="D12" s="101" t="s">
        <v>107</v>
      </c>
      <c r="E12" s="124" t="s">
        <v>40</v>
      </c>
      <c r="F12" s="125" t="s">
        <v>40</v>
      </c>
      <c r="G12" s="125" t="s">
        <v>40</v>
      </c>
      <c r="H12" s="126" t="s">
        <v>40</v>
      </c>
      <c r="I12" s="114">
        <f>SUM(I13:I19)</f>
        <v>0</v>
      </c>
    </row>
    <row r="13" spans="1:9" ht="15.75" customHeight="1" x14ac:dyDescent="0.2">
      <c r="A13" s="98"/>
      <c r="B13" s="56" t="s">
        <v>104</v>
      </c>
      <c r="C13" s="85"/>
      <c r="D13" s="95" t="s">
        <v>112</v>
      </c>
      <c r="E13" s="92"/>
      <c r="F13" s="93"/>
      <c r="G13" s="93"/>
      <c r="H13" s="94"/>
      <c r="I13" s="59">
        <f t="shared" ref="I13:I20" si="0">($E$5*E13)+($F$5*F13)+($G$5*G13)+($H$5*H13)</f>
        <v>0</v>
      </c>
    </row>
    <row r="14" spans="1:9" ht="15.75" customHeight="1" x14ac:dyDescent="0.2">
      <c r="A14" s="98"/>
      <c r="B14" s="56" t="s">
        <v>105</v>
      </c>
      <c r="C14" s="85"/>
      <c r="D14" s="95" t="s">
        <v>113</v>
      </c>
      <c r="E14" s="92"/>
      <c r="F14" s="93"/>
      <c r="G14" s="93"/>
      <c r="H14" s="94"/>
      <c r="I14" s="59">
        <f t="shared" si="0"/>
        <v>0</v>
      </c>
    </row>
    <row r="15" spans="1:9" ht="15.75" customHeight="1" x14ac:dyDescent="0.2">
      <c r="A15" s="98"/>
      <c r="B15" s="56" t="s">
        <v>108</v>
      </c>
      <c r="C15" s="85"/>
      <c r="D15" s="95" t="s">
        <v>114</v>
      </c>
      <c r="E15" s="92"/>
      <c r="F15" s="93"/>
      <c r="G15" s="93"/>
      <c r="H15" s="94"/>
      <c r="I15" s="59">
        <f t="shared" si="0"/>
        <v>0</v>
      </c>
    </row>
    <row r="16" spans="1:9" ht="15.75" customHeight="1" x14ac:dyDescent="0.2">
      <c r="A16" s="98"/>
      <c r="B16" s="56" t="s">
        <v>109</v>
      </c>
      <c r="C16" s="85"/>
      <c r="D16" s="95" t="s">
        <v>115</v>
      </c>
      <c r="E16" s="92"/>
      <c r="F16" s="93"/>
      <c r="G16" s="93"/>
      <c r="H16" s="94"/>
      <c r="I16" s="59">
        <f t="shared" si="0"/>
        <v>0</v>
      </c>
    </row>
    <row r="17" spans="1:9" ht="15.75" customHeight="1" x14ac:dyDescent="0.2">
      <c r="A17" s="98"/>
      <c r="B17" s="56" t="s">
        <v>110</v>
      </c>
      <c r="C17" s="85"/>
      <c r="D17" s="95" t="s">
        <v>250</v>
      </c>
      <c r="E17" s="92"/>
      <c r="F17" s="93"/>
      <c r="G17" s="93"/>
      <c r="H17" s="94"/>
      <c r="I17" s="59">
        <f t="shared" ref="I17" si="1">($E$5*E17)+($F$5*F17)+($G$5*G17)+($H$5*H17)</f>
        <v>0</v>
      </c>
    </row>
    <row r="18" spans="1:9" ht="15.75" customHeight="1" x14ac:dyDescent="0.2">
      <c r="A18" s="98"/>
      <c r="B18" s="56" t="s">
        <v>111</v>
      </c>
      <c r="C18" s="85"/>
      <c r="D18" s="95" t="s">
        <v>116</v>
      </c>
      <c r="E18" s="92"/>
      <c r="F18" s="93"/>
      <c r="G18" s="93"/>
      <c r="H18" s="94"/>
      <c r="I18" s="59">
        <f t="shared" si="0"/>
        <v>0</v>
      </c>
    </row>
    <row r="19" spans="1:9" ht="15.75" customHeight="1" x14ac:dyDescent="0.2">
      <c r="A19" s="99"/>
      <c r="B19" s="70" t="s">
        <v>251</v>
      </c>
      <c r="C19" s="102"/>
      <c r="D19" s="107" t="s">
        <v>117</v>
      </c>
      <c r="E19" s="104"/>
      <c r="F19" s="105"/>
      <c r="G19" s="105"/>
      <c r="H19" s="106"/>
      <c r="I19" s="59">
        <f t="shared" si="0"/>
        <v>0</v>
      </c>
    </row>
    <row r="20" spans="1:9" ht="15.75" customHeight="1" x14ac:dyDescent="0.2">
      <c r="A20" s="43" t="s">
        <v>118</v>
      </c>
      <c r="B20" s="6"/>
      <c r="C20" s="83"/>
      <c r="D20" s="44" t="s">
        <v>119</v>
      </c>
      <c r="E20" s="45"/>
      <c r="F20" s="46"/>
      <c r="G20" s="46"/>
      <c r="H20" s="47"/>
      <c r="I20" s="35">
        <f t="shared" si="0"/>
        <v>0</v>
      </c>
    </row>
    <row r="21" spans="1:9" ht="15.75" customHeight="1" x14ac:dyDescent="0.2">
      <c r="A21" s="48" t="s">
        <v>120</v>
      </c>
      <c r="B21" s="8"/>
      <c r="C21" s="84"/>
      <c r="D21" s="49" t="s">
        <v>121</v>
      </c>
      <c r="E21" s="118" t="s">
        <v>40</v>
      </c>
      <c r="F21" s="119" t="s">
        <v>40</v>
      </c>
      <c r="G21" s="119" t="s">
        <v>40</v>
      </c>
      <c r="H21" s="120" t="s">
        <v>40</v>
      </c>
      <c r="I21" s="113">
        <f>I22+I23+I24+I34+I38</f>
        <v>0</v>
      </c>
    </row>
    <row r="22" spans="1:9" ht="15.75" customHeight="1" x14ac:dyDescent="0.25">
      <c r="A22" s="50"/>
      <c r="B22" s="51" t="s">
        <v>104</v>
      </c>
      <c r="C22" s="82"/>
      <c r="D22" s="52" t="s">
        <v>17</v>
      </c>
      <c r="E22" s="121" t="s">
        <v>40</v>
      </c>
      <c r="F22" s="122" t="s">
        <v>40</v>
      </c>
      <c r="G22" s="122" t="s">
        <v>40</v>
      </c>
      <c r="H22" s="123" t="s">
        <v>40</v>
      </c>
      <c r="I22" s="116">
        <f>'3-Geo'!H7</f>
        <v>0</v>
      </c>
    </row>
    <row r="23" spans="1:9" ht="15.75" customHeight="1" x14ac:dyDescent="0.25">
      <c r="A23" s="50"/>
      <c r="B23" s="51" t="s">
        <v>105</v>
      </c>
      <c r="C23" s="91"/>
      <c r="D23" s="57" t="s">
        <v>122</v>
      </c>
      <c r="E23" s="61"/>
      <c r="F23" s="62"/>
      <c r="G23" s="62"/>
      <c r="H23" s="63"/>
      <c r="I23" s="59">
        <f>($E$5*E23)+($F$5*F23)+($G$5*G23)+($H$5*H23)</f>
        <v>0</v>
      </c>
    </row>
    <row r="24" spans="1:9" ht="15.75" customHeight="1" x14ac:dyDescent="0.25">
      <c r="A24" s="50"/>
      <c r="B24" s="90" t="s">
        <v>108</v>
      </c>
      <c r="C24" s="82"/>
      <c r="D24" s="52" t="s">
        <v>123</v>
      </c>
      <c r="E24" s="121" t="s">
        <v>40</v>
      </c>
      <c r="F24" s="122" t="s">
        <v>40</v>
      </c>
      <c r="G24" s="122" t="s">
        <v>40</v>
      </c>
      <c r="H24" s="123" t="s">
        <v>40</v>
      </c>
      <c r="I24" s="116">
        <f>SUM(I25:I33)</f>
        <v>0</v>
      </c>
    </row>
    <row r="25" spans="1:9" ht="15.75" customHeight="1" x14ac:dyDescent="0.25">
      <c r="A25" s="50"/>
      <c r="B25" s="87"/>
      <c r="C25" s="58" t="s">
        <v>124</v>
      </c>
      <c r="D25" s="60" t="s">
        <v>125</v>
      </c>
      <c r="E25" s="61"/>
      <c r="F25" s="62"/>
      <c r="G25" s="62"/>
      <c r="H25" s="63"/>
      <c r="I25" s="59">
        <f t="shared" ref="I25:I33" si="2">($E$5*E25)+($F$5*F25)+($G$5*G25)+($H$5*H25)</f>
        <v>0</v>
      </c>
    </row>
    <row r="26" spans="1:9" ht="15.75" customHeight="1" x14ac:dyDescent="0.25">
      <c r="A26" s="50"/>
      <c r="B26" s="82"/>
      <c r="C26" s="58" t="s">
        <v>126</v>
      </c>
      <c r="D26" s="60" t="s">
        <v>127</v>
      </c>
      <c r="E26" s="61"/>
      <c r="F26" s="62"/>
      <c r="G26" s="62"/>
      <c r="H26" s="63"/>
      <c r="I26" s="59">
        <f t="shared" si="2"/>
        <v>0</v>
      </c>
    </row>
    <row r="27" spans="1:9" ht="15.75" customHeight="1" x14ac:dyDescent="0.25">
      <c r="A27" s="50"/>
      <c r="B27" s="82"/>
      <c r="C27" s="58" t="s">
        <v>128</v>
      </c>
      <c r="D27" s="60" t="s">
        <v>129</v>
      </c>
      <c r="E27" s="61"/>
      <c r="F27" s="62"/>
      <c r="G27" s="62"/>
      <c r="H27" s="63"/>
      <c r="I27" s="59">
        <f t="shared" si="2"/>
        <v>0</v>
      </c>
    </row>
    <row r="28" spans="1:9" ht="15.75" customHeight="1" x14ac:dyDescent="0.25">
      <c r="A28" s="50"/>
      <c r="B28" s="82"/>
      <c r="C28" s="58" t="s">
        <v>130</v>
      </c>
      <c r="D28" s="60" t="s">
        <v>131</v>
      </c>
      <c r="E28" s="121" t="s">
        <v>40</v>
      </c>
      <c r="F28" s="122" t="s">
        <v>40</v>
      </c>
      <c r="G28" s="122" t="s">
        <v>40</v>
      </c>
      <c r="H28" s="123" t="s">
        <v>40</v>
      </c>
      <c r="I28" s="127" t="s">
        <v>40</v>
      </c>
    </row>
    <row r="29" spans="1:9" ht="15.75" customHeight="1" x14ac:dyDescent="0.25">
      <c r="A29" s="50"/>
      <c r="B29" s="82"/>
      <c r="C29" s="58" t="s">
        <v>132</v>
      </c>
      <c r="D29" s="60" t="s">
        <v>133</v>
      </c>
      <c r="E29" s="61"/>
      <c r="F29" s="62"/>
      <c r="G29" s="62"/>
      <c r="H29" s="63"/>
      <c r="I29" s="59">
        <f t="shared" ref="I29" si="3">($E$5*E29)+($F$5*F29)+($G$5*G29)+($H$5*H29)</f>
        <v>0</v>
      </c>
    </row>
    <row r="30" spans="1:9" ht="15.75" customHeight="1" x14ac:dyDescent="0.25">
      <c r="A30" s="50"/>
      <c r="B30" s="82"/>
      <c r="C30" s="58" t="s">
        <v>134</v>
      </c>
      <c r="D30" s="60" t="s">
        <v>135</v>
      </c>
      <c r="E30" s="61"/>
      <c r="F30" s="62"/>
      <c r="G30" s="62"/>
      <c r="H30" s="63"/>
      <c r="I30" s="59">
        <f t="shared" si="2"/>
        <v>0</v>
      </c>
    </row>
    <row r="31" spans="1:9" ht="15.75" customHeight="1" x14ac:dyDescent="0.25">
      <c r="A31" s="50"/>
      <c r="B31" s="82"/>
      <c r="C31" s="58" t="s">
        <v>136</v>
      </c>
      <c r="D31" s="60" t="s">
        <v>137</v>
      </c>
      <c r="E31" s="61"/>
      <c r="F31" s="62"/>
      <c r="G31" s="62"/>
      <c r="H31" s="63"/>
      <c r="I31" s="59">
        <f t="shared" si="2"/>
        <v>0</v>
      </c>
    </row>
    <row r="32" spans="1:9" ht="15.75" customHeight="1" x14ac:dyDescent="0.25">
      <c r="A32" s="50"/>
      <c r="B32" s="82"/>
      <c r="C32" s="58" t="s">
        <v>138</v>
      </c>
      <c r="D32" s="60" t="s">
        <v>139</v>
      </c>
      <c r="E32" s="61"/>
      <c r="F32" s="62"/>
      <c r="G32" s="62"/>
      <c r="H32" s="63"/>
      <c r="I32" s="59">
        <f t="shared" si="2"/>
        <v>0</v>
      </c>
    </row>
    <row r="33" spans="1:10" ht="15.75" customHeight="1" x14ac:dyDescent="0.25">
      <c r="A33" s="50"/>
      <c r="B33" s="82"/>
      <c r="C33" s="58" t="s">
        <v>140</v>
      </c>
      <c r="D33" s="60" t="s">
        <v>12</v>
      </c>
      <c r="E33" s="61"/>
      <c r="F33" s="62"/>
      <c r="G33" s="62"/>
      <c r="H33" s="63"/>
      <c r="I33" s="59">
        <f t="shared" si="2"/>
        <v>0</v>
      </c>
    </row>
    <row r="34" spans="1:10" ht="15.75" customHeight="1" x14ac:dyDescent="0.25">
      <c r="A34" s="50"/>
      <c r="B34" s="100" t="s">
        <v>109</v>
      </c>
      <c r="C34" s="85"/>
      <c r="D34" s="60" t="s">
        <v>141</v>
      </c>
      <c r="E34" s="121" t="s">
        <v>40</v>
      </c>
      <c r="F34" s="122" t="s">
        <v>40</v>
      </c>
      <c r="G34" s="122" t="s">
        <v>40</v>
      </c>
      <c r="H34" s="123" t="s">
        <v>40</v>
      </c>
      <c r="I34" s="117">
        <f>SUM(I35:I37)</f>
        <v>0</v>
      </c>
    </row>
    <row r="35" spans="1:10" ht="15.75" customHeight="1" x14ac:dyDescent="0.25">
      <c r="A35" s="50"/>
      <c r="B35" s="87"/>
      <c r="C35" s="58" t="s">
        <v>142</v>
      </c>
      <c r="D35" s="57" t="s">
        <v>95</v>
      </c>
      <c r="E35" s="121" t="s">
        <v>40</v>
      </c>
      <c r="F35" s="122" t="s">
        <v>40</v>
      </c>
      <c r="G35" s="122" t="s">
        <v>40</v>
      </c>
      <c r="H35" s="123" t="s">
        <v>40</v>
      </c>
      <c r="I35" s="59">
        <f>'4-oIGHP'!F81</f>
        <v>0</v>
      </c>
    </row>
    <row r="36" spans="1:10" ht="15.75" customHeight="1" x14ac:dyDescent="0.25">
      <c r="A36" s="50"/>
      <c r="B36" s="82"/>
      <c r="C36" s="109" t="s">
        <v>143</v>
      </c>
      <c r="D36" s="57" t="s">
        <v>144</v>
      </c>
      <c r="E36" s="61"/>
      <c r="F36" s="62"/>
      <c r="G36" s="62"/>
      <c r="H36" s="63"/>
      <c r="I36" s="59">
        <f>($E$5*E36)+($F$5*F36)+($G$5*G36)+($H$5*H36)</f>
        <v>0</v>
      </c>
    </row>
    <row r="37" spans="1:10" ht="15.75" customHeight="1" x14ac:dyDescent="0.25">
      <c r="A37" s="50"/>
      <c r="B37" s="102"/>
      <c r="C37" s="58" t="s">
        <v>145</v>
      </c>
      <c r="D37" s="60" t="s">
        <v>15</v>
      </c>
      <c r="E37" s="61"/>
      <c r="F37" s="62"/>
      <c r="G37" s="62"/>
      <c r="H37" s="63"/>
      <c r="I37" s="59">
        <f>($E$5*E37)+($F$5*F37)+($G$5*G37)+($H$5*H37)</f>
        <v>0</v>
      </c>
    </row>
    <row r="38" spans="1:10" ht="15.75" customHeight="1" x14ac:dyDescent="0.25">
      <c r="A38" s="50"/>
      <c r="B38" s="100" t="s">
        <v>110</v>
      </c>
      <c r="C38" s="86"/>
      <c r="D38" s="60" t="s">
        <v>146</v>
      </c>
      <c r="E38" s="121" t="s">
        <v>40</v>
      </c>
      <c r="F38" s="122" t="s">
        <v>40</v>
      </c>
      <c r="G38" s="122" t="s">
        <v>40</v>
      </c>
      <c r="H38" s="123" t="s">
        <v>40</v>
      </c>
      <c r="I38" s="117">
        <f>SUM(I39:I44)</f>
        <v>0</v>
      </c>
    </row>
    <row r="39" spans="1:10" ht="15.75" customHeight="1" x14ac:dyDescent="0.25">
      <c r="A39" s="50"/>
      <c r="B39" s="87"/>
      <c r="C39" s="111" t="s">
        <v>147</v>
      </c>
      <c r="D39" s="60" t="s">
        <v>13</v>
      </c>
      <c r="E39" s="61"/>
      <c r="F39" s="62"/>
      <c r="G39" s="62"/>
      <c r="H39" s="63"/>
      <c r="I39" s="59">
        <f t="shared" ref="I39:I43" si="4">($E$5*E39)+($F$5*F39)+($G$5*G39)+($H$5*H39)</f>
        <v>0</v>
      </c>
    </row>
    <row r="40" spans="1:10" ht="15.75" customHeight="1" x14ac:dyDescent="0.25">
      <c r="A40" s="50"/>
      <c r="B40" s="82"/>
      <c r="C40" s="58" t="s">
        <v>148</v>
      </c>
      <c r="D40" s="60" t="s">
        <v>149</v>
      </c>
      <c r="E40" s="61"/>
      <c r="F40" s="62"/>
      <c r="G40" s="62"/>
      <c r="H40" s="63"/>
      <c r="I40" s="59">
        <f>($E$5*E40)+($F$5*F40)+($G$5*G40)+($H$5*H40)</f>
        <v>0</v>
      </c>
    </row>
    <row r="41" spans="1:10" ht="15.75" customHeight="1" x14ac:dyDescent="0.25">
      <c r="A41" s="50"/>
      <c r="B41" s="82"/>
      <c r="C41" s="58" t="s">
        <v>150</v>
      </c>
      <c r="D41" s="60" t="s">
        <v>16</v>
      </c>
      <c r="E41" s="61"/>
      <c r="F41" s="62"/>
      <c r="G41" s="62"/>
      <c r="H41" s="63"/>
      <c r="I41" s="59">
        <f>($E$5*E41)+($F$5*F41)+($G$5*G41)+($H$5*H41)</f>
        <v>0</v>
      </c>
    </row>
    <row r="42" spans="1:10" ht="15.75" customHeight="1" x14ac:dyDescent="0.25">
      <c r="A42" s="50"/>
      <c r="B42" s="82"/>
      <c r="C42" s="218" t="s">
        <v>151</v>
      </c>
      <c r="D42" s="60" t="s">
        <v>152</v>
      </c>
      <c r="E42" s="61"/>
      <c r="F42" s="62"/>
      <c r="G42" s="62"/>
      <c r="H42" s="63"/>
      <c r="I42" s="59">
        <f>($E$5*E42)+($F$5*F42)+($G$5*G42)+($H$5*H42)</f>
        <v>0</v>
      </c>
    </row>
    <row r="43" spans="1:10" ht="15.75" customHeight="1" x14ac:dyDescent="0.25">
      <c r="A43" s="50"/>
      <c r="B43" s="82"/>
      <c r="C43" s="58" t="s">
        <v>153</v>
      </c>
      <c r="D43" s="60" t="s">
        <v>14</v>
      </c>
      <c r="E43" s="61"/>
      <c r="F43" s="62"/>
      <c r="G43" s="62"/>
      <c r="H43" s="63"/>
      <c r="I43" s="59">
        <f t="shared" si="4"/>
        <v>0</v>
      </c>
    </row>
    <row r="44" spans="1:10" ht="15.75" customHeight="1" x14ac:dyDescent="0.25">
      <c r="A44" s="64"/>
      <c r="B44" s="110"/>
      <c r="C44" s="112" t="s">
        <v>154</v>
      </c>
      <c r="D44" s="65" t="s">
        <v>155</v>
      </c>
      <c r="E44" s="66"/>
      <c r="F44" s="67"/>
      <c r="G44" s="67"/>
      <c r="H44" s="68"/>
      <c r="I44" s="69">
        <f>($E$5*E44)+($F$5*F44)+($G$5*G44)+($H$5*H44)</f>
        <v>0</v>
      </c>
      <c r="J44" s="312"/>
    </row>
    <row r="45" spans="1:10" ht="15.75" customHeight="1" x14ac:dyDescent="0.2">
      <c r="A45" s="48" t="s">
        <v>156</v>
      </c>
      <c r="B45" s="8"/>
      <c r="C45" s="84"/>
      <c r="D45" s="72" t="s">
        <v>157</v>
      </c>
      <c r="E45" s="118" t="s">
        <v>40</v>
      </c>
      <c r="F45" s="119" t="s">
        <v>40</v>
      </c>
      <c r="G45" s="119" t="s">
        <v>40</v>
      </c>
      <c r="H45" s="120" t="s">
        <v>40</v>
      </c>
      <c r="I45" s="113">
        <f>SUM(I46:I48)</f>
        <v>0</v>
      </c>
    </row>
    <row r="46" spans="1:10" ht="15.75" customHeight="1" x14ac:dyDescent="0.2">
      <c r="A46" s="98"/>
      <c r="B46" s="58" t="s">
        <v>104</v>
      </c>
      <c r="C46" s="85"/>
      <c r="D46" s="60" t="s">
        <v>158</v>
      </c>
      <c r="E46" s="121" t="s">
        <v>40</v>
      </c>
      <c r="F46" s="122" t="s">
        <v>40</v>
      </c>
      <c r="G46" s="122" t="s">
        <v>40</v>
      </c>
      <c r="H46" s="123" t="s">
        <v>40</v>
      </c>
      <c r="I46" s="59">
        <f>'3-Geo'!H12</f>
        <v>0</v>
      </c>
    </row>
    <row r="47" spans="1:10" ht="15.75" customHeight="1" x14ac:dyDescent="0.2">
      <c r="A47" s="98"/>
      <c r="B47" s="58" t="s">
        <v>105</v>
      </c>
      <c r="C47" s="85"/>
      <c r="D47" s="60" t="s">
        <v>159</v>
      </c>
      <c r="E47" s="61"/>
      <c r="F47" s="62"/>
      <c r="G47" s="62"/>
      <c r="H47" s="63"/>
      <c r="I47" s="59">
        <f>($E$5*E47)+($F$5*F47)+($G$5*G47)+($H$5*H47)</f>
        <v>0</v>
      </c>
    </row>
    <row r="48" spans="1:10" ht="15.75" customHeight="1" thickBot="1" x14ac:dyDescent="0.25">
      <c r="A48" s="98"/>
      <c r="B48" s="7" t="s">
        <v>108</v>
      </c>
      <c r="C48" s="82"/>
      <c r="D48" s="71" t="s">
        <v>160</v>
      </c>
      <c r="E48" s="53"/>
      <c r="F48" s="54"/>
      <c r="G48" s="54"/>
      <c r="H48" s="55"/>
      <c r="I48" s="42">
        <f>($E$5*E48)+($F$5*F48)+($G$5*G48)+($H$5*H48)</f>
        <v>0</v>
      </c>
    </row>
    <row r="49" spans="1:9" ht="15.75" customHeight="1" x14ac:dyDescent="0.25">
      <c r="A49" s="74"/>
      <c r="B49" s="75"/>
      <c r="C49" s="17"/>
      <c r="D49" s="128" t="s">
        <v>18</v>
      </c>
      <c r="E49" s="17"/>
      <c r="F49" s="17"/>
      <c r="G49" s="17"/>
      <c r="H49" s="17"/>
      <c r="I49" s="11">
        <f>I7+I8+I9+I12+I20+I21+I45</f>
        <v>0</v>
      </c>
    </row>
    <row r="50" spans="1:9" ht="15.75" customHeight="1" x14ac:dyDescent="0.2">
      <c r="A50" s="21"/>
      <c r="B50" s="76"/>
      <c r="C50" s="22"/>
      <c r="D50" s="129" t="s">
        <v>19</v>
      </c>
      <c r="E50" s="77"/>
      <c r="F50" s="22"/>
      <c r="G50" s="22"/>
      <c r="H50" s="22"/>
      <c r="I50" s="140">
        <f>I49*0.2</f>
        <v>0</v>
      </c>
    </row>
    <row r="51" spans="1:9" ht="15.75" customHeight="1" thickBot="1" x14ac:dyDescent="0.25">
      <c r="A51" s="27"/>
      <c r="B51" s="78"/>
      <c r="C51" s="28"/>
      <c r="D51" s="130" t="s">
        <v>20</v>
      </c>
      <c r="E51" s="28"/>
      <c r="F51" s="28"/>
      <c r="G51" s="28"/>
      <c r="H51" s="28"/>
      <c r="I51" s="141">
        <f>I49+I50</f>
        <v>0</v>
      </c>
    </row>
    <row r="52" spans="1:9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ht="12.5" x14ac:dyDescent="0.2">
      <c r="A53" s="15" t="s">
        <v>21</v>
      </c>
      <c r="B53" s="14"/>
      <c r="C53" s="14"/>
      <c r="D53" s="14"/>
      <c r="E53" s="14"/>
      <c r="F53" s="14"/>
      <c r="G53" s="14"/>
      <c r="H53" s="14"/>
      <c r="I53" s="14"/>
    </row>
    <row r="54" spans="1:9" ht="12.5" x14ac:dyDescent="0.2">
      <c r="A54" s="15" t="s">
        <v>22</v>
      </c>
      <c r="B54" s="14"/>
      <c r="C54" s="14"/>
      <c r="D54" s="14"/>
      <c r="E54" s="14"/>
      <c r="F54" s="14"/>
      <c r="G54" s="14"/>
      <c r="H54" s="14"/>
      <c r="I54" s="14"/>
    </row>
    <row r="55" spans="1:9" ht="12.5" x14ac:dyDescent="0.2">
      <c r="A55" s="15" t="s">
        <v>23</v>
      </c>
      <c r="B55" s="14"/>
      <c r="C55" s="14"/>
      <c r="D55" s="14"/>
      <c r="E55" s="14"/>
      <c r="F55" s="14"/>
      <c r="G55" s="14"/>
      <c r="H55" s="14"/>
      <c r="I55" s="14"/>
    </row>
    <row r="59" spans="1:9" ht="12.5" x14ac:dyDescent="0.2">
      <c r="A59" s="214" t="s">
        <v>212</v>
      </c>
    </row>
    <row r="60" spans="1:9" ht="14.5" x14ac:dyDescent="0.2">
      <c r="H60" s="330" t="s">
        <v>211</v>
      </c>
      <c r="I60" s="329"/>
    </row>
    <row r="61" spans="1:9" ht="14.5" x14ac:dyDescent="0.2">
      <c r="H61" s="328" t="s">
        <v>188</v>
      </c>
      <c r="I61" s="329"/>
    </row>
    <row r="62" spans="1:9" ht="14.5" x14ac:dyDescent="0.2">
      <c r="H62" s="328" t="s">
        <v>189</v>
      </c>
      <c r="I62" s="329"/>
    </row>
  </sheetData>
  <sheetProtection algorithmName="SHA-512" hashValue="KbP7GuNy7yernb47gDYu2GKKQ5eHJ19LuMRZaInYG2nq3JTNCmP20sQI4mczj/oHBAVkATiq57gtphmrDqKDGQ==" saltValue="RG+77QFAdkvgXogPwtvciA==" spinCount="100000" sheet="1" objects="1" scenarios="1"/>
  <mergeCells count="9">
    <mergeCell ref="H61:I61"/>
    <mergeCell ref="H62:I62"/>
    <mergeCell ref="H60:I60"/>
    <mergeCell ref="A1:B1"/>
    <mergeCell ref="A2:D2"/>
    <mergeCell ref="A3:D3"/>
    <mergeCell ref="I4:I6"/>
    <mergeCell ref="E6:H6"/>
    <mergeCell ref="E2:H2"/>
  </mergeCells>
  <printOptions horizontalCentered="1"/>
  <pageMargins left="0.39370078740157483" right="0.39370078740157483" top="0.59055118110236227" bottom="0.59055118110236227" header="0" footer="0"/>
  <pageSetup paperSize="9" orientation="landscape" r:id="rId1"/>
  <ignoredErrors>
    <ignoredError sqref="I9 I45 I46 I24 I12 I38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F21" sqref="F21"/>
    </sheetView>
  </sheetViews>
  <sheetFormatPr defaultColWidth="9.1796875" defaultRowHeight="10" x14ac:dyDescent="0.2"/>
  <cols>
    <col min="1" max="2" width="4.7265625" style="4" customWidth="1"/>
    <col min="3" max="3" width="42.7265625" style="4" customWidth="1"/>
    <col min="4" max="7" width="13.7265625" style="4" customWidth="1"/>
    <col min="8" max="8" width="19.7265625" style="4" customWidth="1"/>
    <col min="9" max="16384" width="9.1796875" style="4"/>
  </cols>
  <sheetData>
    <row r="1" spans="1:8" ht="15" customHeight="1" x14ac:dyDescent="0.3">
      <c r="A1" s="331" t="s">
        <v>0</v>
      </c>
      <c r="B1" s="331"/>
      <c r="C1" s="80" t="s">
        <v>249</v>
      </c>
      <c r="E1" s="219"/>
      <c r="F1" s="219"/>
      <c r="G1" s="219"/>
      <c r="H1" s="81" t="s">
        <v>93</v>
      </c>
    </row>
    <row r="2" spans="1:8" ht="12.75" customHeight="1" x14ac:dyDescent="0.3">
      <c r="A2" s="332" t="s">
        <v>24</v>
      </c>
      <c r="B2" s="333"/>
      <c r="C2" s="333"/>
      <c r="D2" s="342" t="s">
        <v>94</v>
      </c>
      <c r="E2" s="329"/>
      <c r="F2" s="329"/>
      <c r="G2" s="329"/>
      <c r="H2" s="310"/>
    </row>
    <row r="3" spans="1:8" ht="10.5" thickBot="1" x14ac:dyDescent="0.25">
      <c r="A3" s="334"/>
      <c r="B3" s="335"/>
      <c r="C3" s="335"/>
      <c r="D3" s="309"/>
      <c r="E3" s="310"/>
      <c r="F3" s="310"/>
      <c r="G3" s="310"/>
      <c r="H3" s="310"/>
    </row>
    <row r="4" spans="1:8" ht="15.75" customHeight="1" x14ac:dyDescent="0.2">
      <c r="A4" s="16"/>
      <c r="B4" s="17"/>
      <c r="C4" s="18"/>
      <c r="D4" s="19" t="s">
        <v>3</v>
      </c>
      <c r="E4" s="20" t="s">
        <v>3</v>
      </c>
      <c r="F4" s="20" t="s">
        <v>3</v>
      </c>
      <c r="G4" s="5" t="s">
        <v>3</v>
      </c>
      <c r="H4" s="336" t="s">
        <v>4</v>
      </c>
    </row>
    <row r="5" spans="1:8" ht="15.75" customHeight="1" thickBot="1" x14ac:dyDescent="0.3">
      <c r="A5" s="21"/>
      <c r="B5" s="22"/>
      <c r="C5" s="23" t="s">
        <v>5</v>
      </c>
      <c r="D5" s="24"/>
      <c r="E5" s="25"/>
      <c r="F5" s="25"/>
      <c r="G5" s="26"/>
      <c r="H5" s="337"/>
    </row>
    <row r="6" spans="1:8" ht="15.75" customHeight="1" thickBot="1" x14ac:dyDescent="0.3">
      <c r="A6" s="27"/>
      <c r="B6" s="28"/>
      <c r="C6" s="29"/>
      <c r="D6" s="339" t="s">
        <v>6</v>
      </c>
      <c r="E6" s="340"/>
      <c r="F6" s="340"/>
      <c r="G6" s="341"/>
      <c r="H6" s="338"/>
    </row>
    <row r="7" spans="1:8" ht="15.75" customHeight="1" x14ac:dyDescent="0.2">
      <c r="A7" s="30" t="s">
        <v>99</v>
      </c>
      <c r="B7" s="5"/>
      <c r="C7" s="31" t="s">
        <v>7</v>
      </c>
      <c r="D7" s="32"/>
      <c r="E7" s="33"/>
      <c r="F7" s="33"/>
      <c r="G7" s="34"/>
      <c r="H7" s="35">
        <f>($D$5*D7)+($E$5*E7)+($F$5*F7)+($G$5*G7)</f>
        <v>0</v>
      </c>
    </row>
    <row r="8" spans="1:8" ht="15.75" customHeight="1" x14ac:dyDescent="0.2">
      <c r="A8" s="36" t="s">
        <v>100</v>
      </c>
      <c r="B8" s="6"/>
      <c r="C8" s="37" t="s">
        <v>8</v>
      </c>
      <c r="D8" s="38"/>
      <c r="E8" s="39"/>
      <c r="F8" s="39"/>
      <c r="G8" s="40"/>
      <c r="H8" s="41">
        <f>($D$5*D8)+($E$5*E8)+($F$5*F8)+($G$5*G8)</f>
        <v>0</v>
      </c>
    </row>
    <row r="9" spans="1:8" ht="15.75" customHeight="1" x14ac:dyDescent="0.2">
      <c r="A9" s="36" t="s">
        <v>101</v>
      </c>
      <c r="B9" s="6"/>
      <c r="C9" s="37" t="s">
        <v>10</v>
      </c>
      <c r="D9" s="38"/>
      <c r="E9" s="39"/>
      <c r="F9" s="39"/>
      <c r="G9" s="40"/>
      <c r="H9" s="41">
        <f>($D$5*D9)+($E$5*E9)+($F$5*F9)+($G$5*G9)</f>
        <v>0</v>
      </c>
    </row>
    <row r="10" spans="1:8" ht="15.75" customHeight="1" x14ac:dyDescent="0.2">
      <c r="A10" s="30" t="s">
        <v>106</v>
      </c>
      <c r="B10" s="7"/>
      <c r="C10" s="31" t="s">
        <v>161</v>
      </c>
      <c r="D10" s="32"/>
      <c r="E10" s="33"/>
      <c r="F10" s="33"/>
      <c r="G10" s="34"/>
      <c r="H10" s="42">
        <f>($D$5*D10)+($E$5*E10)+($F$5*F10)+($G$5*G10)</f>
        <v>0</v>
      </c>
    </row>
    <row r="11" spans="1:8" ht="15.75" customHeight="1" thickBot="1" x14ac:dyDescent="0.25">
      <c r="A11" s="43" t="s">
        <v>118</v>
      </c>
      <c r="B11" s="6"/>
      <c r="C11" s="44" t="s">
        <v>119</v>
      </c>
      <c r="D11" s="45"/>
      <c r="E11" s="46"/>
      <c r="F11" s="46"/>
      <c r="G11" s="47"/>
      <c r="H11" s="35">
        <f>($D$5*D11)+($E$5*E11)+($F$5*F11)+($G$5*G11)</f>
        <v>0</v>
      </c>
    </row>
    <row r="12" spans="1:8" ht="15.75" customHeight="1" x14ac:dyDescent="0.3">
      <c r="A12" s="74"/>
      <c r="B12" s="75"/>
      <c r="C12" s="10" t="s">
        <v>18</v>
      </c>
      <c r="D12" s="17"/>
      <c r="E12" s="17"/>
      <c r="F12" s="17"/>
      <c r="G12" s="17"/>
      <c r="H12" s="11">
        <f>SUM(H7:H11)</f>
        <v>0</v>
      </c>
    </row>
    <row r="13" spans="1:8" ht="15.75" customHeight="1" x14ac:dyDescent="0.3">
      <c r="A13" s="21"/>
      <c r="B13" s="76"/>
      <c r="C13" s="12" t="s">
        <v>19</v>
      </c>
      <c r="D13" s="77"/>
      <c r="E13" s="22"/>
      <c r="F13" s="22"/>
      <c r="G13" s="22"/>
      <c r="H13" s="140">
        <f>H12*0.2</f>
        <v>0</v>
      </c>
    </row>
    <row r="14" spans="1:8" ht="15.75" customHeight="1" thickBot="1" x14ac:dyDescent="0.35">
      <c r="A14" s="27"/>
      <c r="B14" s="78"/>
      <c r="C14" s="13" t="s">
        <v>20</v>
      </c>
      <c r="D14" s="28"/>
      <c r="E14" s="28"/>
      <c r="F14" s="28"/>
      <c r="G14" s="28"/>
      <c r="H14" s="141">
        <f>H12+H13</f>
        <v>0</v>
      </c>
    </row>
    <row r="15" spans="1:8" x14ac:dyDescent="0.2">
      <c r="A15" s="14"/>
      <c r="B15" s="14"/>
      <c r="C15" s="14"/>
      <c r="D15" s="14"/>
      <c r="E15" s="14"/>
      <c r="F15" s="14"/>
      <c r="G15" s="14"/>
      <c r="H15" s="14"/>
    </row>
    <row r="16" spans="1:8" ht="12.5" x14ac:dyDescent="0.2">
      <c r="A16" s="15" t="s">
        <v>21</v>
      </c>
      <c r="B16" s="14"/>
      <c r="C16" s="14"/>
      <c r="D16" s="14"/>
      <c r="E16" s="14"/>
      <c r="F16" s="14"/>
      <c r="G16" s="14"/>
      <c r="H16" s="14"/>
    </row>
    <row r="17" spans="1:8" ht="12.5" x14ac:dyDescent="0.2">
      <c r="A17" s="15" t="s">
        <v>22</v>
      </c>
      <c r="B17" s="14"/>
      <c r="C17" s="14"/>
      <c r="D17" s="14"/>
      <c r="E17" s="14"/>
      <c r="F17" s="14"/>
      <c r="G17" s="14"/>
      <c r="H17" s="14"/>
    </row>
    <row r="18" spans="1:8" ht="12.5" x14ac:dyDescent="0.2">
      <c r="A18" s="15" t="s">
        <v>23</v>
      </c>
      <c r="B18" s="14"/>
      <c r="C18" s="14"/>
      <c r="D18" s="14"/>
      <c r="E18" s="14"/>
      <c r="F18" s="14"/>
      <c r="G18" s="14"/>
      <c r="H18" s="14"/>
    </row>
    <row r="22" spans="1:8" ht="12.5" x14ac:dyDescent="0.2">
      <c r="A22" s="214" t="s">
        <v>212</v>
      </c>
    </row>
    <row r="23" spans="1:8" ht="14.5" x14ac:dyDescent="0.2">
      <c r="G23" s="330" t="s">
        <v>211</v>
      </c>
      <c r="H23" s="329"/>
    </row>
    <row r="24" spans="1:8" ht="14.5" x14ac:dyDescent="0.2">
      <c r="G24" s="328" t="s">
        <v>188</v>
      </c>
      <c r="H24" s="329"/>
    </row>
    <row r="25" spans="1:8" ht="14.5" x14ac:dyDescent="0.2">
      <c r="G25" s="328" t="s">
        <v>189</v>
      </c>
      <c r="H25" s="329"/>
    </row>
  </sheetData>
  <sheetProtection algorithmName="SHA-512" hashValue="2Knoqk6demGbFD0vBawvluU/hbBI7sqMmWWeqoVgrbdYeXute9unwJAyFm7R58M8K5yj/05xhqDpQPW4nY0QAw==" saltValue="4ZnPw+g86M7Q4DZRiD31LQ==" spinCount="100000" sheet="1" objects="1" scenarios="1"/>
  <mergeCells count="9">
    <mergeCell ref="G23:H23"/>
    <mergeCell ref="G24:H24"/>
    <mergeCell ref="G25:H25"/>
    <mergeCell ref="A1:B1"/>
    <mergeCell ref="A2:C2"/>
    <mergeCell ref="A3:C3"/>
    <mergeCell ref="H4:H6"/>
    <mergeCell ref="D6:G6"/>
    <mergeCell ref="D2:G2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zoomScaleNormal="100" workbookViewId="0">
      <selection activeCell="F35" sqref="F35"/>
    </sheetView>
  </sheetViews>
  <sheetFormatPr defaultRowHeight="12.5" x14ac:dyDescent="0.25"/>
  <cols>
    <col min="1" max="3" width="4.7265625" style="185" customWidth="1"/>
    <col min="4" max="4" width="47.7265625" style="185" customWidth="1"/>
    <col min="5" max="7" width="13.7265625" style="185" customWidth="1"/>
    <col min="8" max="8" width="18.7265625" style="185" customWidth="1"/>
    <col min="9" max="244" width="9.1796875" style="185"/>
    <col min="245" max="246" width="4.7265625" style="185" customWidth="1"/>
    <col min="247" max="247" width="45.7265625" style="185" customWidth="1"/>
    <col min="248" max="251" width="13.7265625" style="185" customWidth="1"/>
    <col min="252" max="252" width="19.7265625" style="185" customWidth="1"/>
    <col min="253" max="500" width="9.1796875" style="185"/>
    <col min="501" max="502" width="4.7265625" style="185" customWidth="1"/>
    <col min="503" max="503" width="45.7265625" style="185" customWidth="1"/>
    <col min="504" max="507" width="13.7265625" style="185" customWidth="1"/>
    <col min="508" max="508" width="19.7265625" style="185" customWidth="1"/>
    <col min="509" max="756" width="9.1796875" style="185"/>
    <col min="757" max="758" width="4.7265625" style="185" customWidth="1"/>
    <col min="759" max="759" width="45.7265625" style="185" customWidth="1"/>
    <col min="760" max="763" width="13.7265625" style="185" customWidth="1"/>
    <col min="764" max="764" width="19.7265625" style="185" customWidth="1"/>
    <col min="765" max="1012" width="9.1796875" style="185"/>
    <col min="1013" max="1014" width="4.7265625" style="185" customWidth="1"/>
    <col min="1015" max="1015" width="45.7265625" style="185" customWidth="1"/>
    <col min="1016" max="1019" width="13.7265625" style="185" customWidth="1"/>
    <col min="1020" max="1020" width="19.7265625" style="185" customWidth="1"/>
    <col min="1021" max="1268" width="9.1796875" style="185"/>
    <col min="1269" max="1270" width="4.7265625" style="185" customWidth="1"/>
    <col min="1271" max="1271" width="45.7265625" style="185" customWidth="1"/>
    <col min="1272" max="1275" width="13.7265625" style="185" customWidth="1"/>
    <col min="1276" max="1276" width="19.7265625" style="185" customWidth="1"/>
    <col min="1277" max="1524" width="9.1796875" style="185"/>
    <col min="1525" max="1526" width="4.7265625" style="185" customWidth="1"/>
    <col min="1527" max="1527" width="45.7265625" style="185" customWidth="1"/>
    <col min="1528" max="1531" width="13.7265625" style="185" customWidth="1"/>
    <col min="1532" max="1532" width="19.7265625" style="185" customWidth="1"/>
    <col min="1533" max="1780" width="9.1796875" style="185"/>
    <col min="1781" max="1782" width="4.7265625" style="185" customWidth="1"/>
    <col min="1783" max="1783" width="45.7265625" style="185" customWidth="1"/>
    <col min="1784" max="1787" width="13.7265625" style="185" customWidth="1"/>
    <col min="1788" max="1788" width="19.7265625" style="185" customWidth="1"/>
    <col min="1789" max="2036" width="9.1796875" style="185"/>
    <col min="2037" max="2038" width="4.7265625" style="185" customWidth="1"/>
    <col min="2039" max="2039" width="45.7265625" style="185" customWidth="1"/>
    <col min="2040" max="2043" width="13.7265625" style="185" customWidth="1"/>
    <col min="2044" max="2044" width="19.7265625" style="185" customWidth="1"/>
    <col min="2045" max="2292" width="9.1796875" style="185"/>
    <col min="2293" max="2294" width="4.7265625" style="185" customWidth="1"/>
    <col min="2295" max="2295" width="45.7265625" style="185" customWidth="1"/>
    <col min="2296" max="2299" width="13.7265625" style="185" customWidth="1"/>
    <col min="2300" max="2300" width="19.7265625" style="185" customWidth="1"/>
    <col min="2301" max="2548" width="9.1796875" style="185"/>
    <col min="2549" max="2550" width="4.7265625" style="185" customWidth="1"/>
    <col min="2551" max="2551" width="45.7265625" style="185" customWidth="1"/>
    <col min="2552" max="2555" width="13.7265625" style="185" customWidth="1"/>
    <col min="2556" max="2556" width="19.7265625" style="185" customWidth="1"/>
    <col min="2557" max="2804" width="9.1796875" style="185"/>
    <col min="2805" max="2806" width="4.7265625" style="185" customWidth="1"/>
    <col min="2807" max="2807" width="45.7265625" style="185" customWidth="1"/>
    <col min="2808" max="2811" width="13.7265625" style="185" customWidth="1"/>
    <col min="2812" max="2812" width="19.7265625" style="185" customWidth="1"/>
    <col min="2813" max="3060" width="9.1796875" style="185"/>
    <col min="3061" max="3062" width="4.7265625" style="185" customWidth="1"/>
    <col min="3063" max="3063" width="45.7265625" style="185" customWidth="1"/>
    <col min="3064" max="3067" width="13.7265625" style="185" customWidth="1"/>
    <col min="3068" max="3068" width="19.7265625" style="185" customWidth="1"/>
    <col min="3069" max="3316" width="9.1796875" style="185"/>
    <col min="3317" max="3318" width="4.7265625" style="185" customWidth="1"/>
    <col min="3319" max="3319" width="45.7265625" style="185" customWidth="1"/>
    <col min="3320" max="3323" width="13.7265625" style="185" customWidth="1"/>
    <col min="3324" max="3324" width="19.7265625" style="185" customWidth="1"/>
    <col min="3325" max="3572" width="9.1796875" style="185"/>
    <col min="3573" max="3574" width="4.7265625" style="185" customWidth="1"/>
    <col min="3575" max="3575" width="45.7265625" style="185" customWidth="1"/>
    <col min="3576" max="3579" width="13.7265625" style="185" customWidth="1"/>
    <col min="3580" max="3580" width="19.7265625" style="185" customWidth="1"/>
    <col min="3581" max="3828" width="9.1796875" style="185"/>
    <col min="3829" max="3830" width="4.7265625" style="185" customWidth="1"/>
    <col min="3831" max="3831" width="45.7265625" style="185" customWidth="1"/>
    <col min="3832" max="3835" width="13.7265625" style="185" customWidth="1"/>
    <col min="3836" max="3836" width="19.7265625" style="185" customWidth="1"/>
    <col min="3837" max="4084" width="9.1796875" style="185"/>
    <col min="4085" max="4086" width="4.7265625" style="185" customWidth="1"/>
    <col min="4087" max="4087" width="45.7265625" style="185" customWidth="1"/>
    <col min="4088" max="4091" width="13.7265625" style="185" customWidth="1"/>
    <col min="4092" max="4092" width="19.7265625" style="185" customWidth="1"/>
    <col min="4093" max="4340" width="9.1796875" style="185"/>
    <col min="4341" max="4342" width="4.7265625" style="185" customWidth="1"/>
    <col min="4343" max="4343" width="45.7265625" style="185" customWidth="1"/>
    <col min="4344" max="4347" width="13.7265625" style="185" customWidth="1"/>
    <col min="4348" max="4348" width="19.7265625" style="185" customWidth="1"/>
    <col min="4349" max="4596" width="9.1796875" style="185"/>
    <col min="4597" max="4598" width="4.7265625" style="185" customWidth="1"/>
    <col min="4599" max="4599" width="45.7265625" style="185" customWidth="1"/>
    <col min="4600" max="4603" width="13.7265625" style="185" customWidth="1"/>
    <col min="4604" max="4604" width="19.7265625" style="185" customWidth="1"/>
    <col min="4605" max="4852" width="9.1796875" style="185"/>
    <col min="4853" max="4854" width="4.7265625" style="185" customWidth="1"/>
    <col min="4855" max="4855" width="45.7265625" style="185" customWidth="1"/>
    <col min="4856" max="4859" width="13.7265625" style="185" customWidth="1"/>
    <col min="4860" max="4860" width="19.7265625" style="185" customWidth="1"/>
    <col min="4861" max="5108" width="9.1796875" style="185"/>
    <col min="5109" max="5110" width="4.7265625" style="185" customWidth="1"/>
    <col min="5111" max="5111" width="45.7265625" style="185" customWidth="1"/>
    <col min="5112" max="5115" width="13.7265625" style="185" customWidth="1"/>
    <col min="5116" max="5116" width="19.7265625" style="185" customWidth="1"/>
    <col min="5117" max="5364" width="9.1796875" style="185"/>
    <col min="5365" max="5366" width="4.7265625" style="185" customWidth="1"/>
    <col min="5367" max="5367" width="45.7265625" style="185" customWidth="1"/>
    <col min="5368" max="5371" width="13.7265625" style="185" customWidth="1"/>
    <col min="5372" max="5372" width="19.7265625" style="185" customWidth="1"/>
    <col min="5373" max="5620" width="9.1796875" style="185"/>
    <col min="5621" max="5622" width="4.7265625" style="185" customWidth="1"/>
    <col min="5623" max="5623" width="45.7265625" style="185" customWidth="1"/>
    <col min="5624" max="5627" width="13.7265625" style="185" customWidth="1"/>
    <col min="5628" max="5628" width="19.7265625" style="185" customWidth="1"/>
    <col min="5629" max="5876" width="9.1796875" style="185"/>
    <col min="5877" max="5878" width="4.7265625" style="185" customWidth="1"/>
    <col min="5879" max="5879" width="45.7265625" style="185" customWidth="1"/>
    <col min="5880" max="5883" width="13.7265625" style="185" customWidth="1"/>
    <col min="5884" max="5884" width="19.7265625" style="185" customWidth="1"/>
    <col min="5885" max="6132" width="9.1796875" style="185"/>
    <col min="6133" max="6134" width="4.7265625" style="185" customWidth="1"/>
    <col min="6135" max="6135" width="45.7265625" style="185" customWidth="1"/>
    <col min="6136" max="6139" width="13.7265625" style="185" customWidth="1"/>
    <col min="6140" max="6140" width="19.7265625" style="185" customWidth="1"/>
    <col min="6141" max="6388" width="9.1796875" style="185"/>
    <col min="6389" max="6390" width="4.7265625" style="185" customWidth="1"/>
    <col min="6391" max="6391" width="45.7265625" style="185" customWidth="1"/>
    <col min="6392" max="6395" width="13.7265625" style="185" customWidth="1"/>
    <col min="6396" max="6396" width="19.7265625" style="185" customWidth="1"/>
    <col min="6397" max="6644" width="9.1796875" style="185"/>
    <col min="6645" max="6646" width="4.7265625" style="185" customWidth="1"/>
    <col min="6647" max="6647" width="45.7265625" style="185" customWidth="1"/>
    <col min="6648" max="6651" width="13.7265625" style="185" customWidth="1"/>
    <col min="6652" max="6652" width="19.7265625" style="185" customWidth="1"/>
    <col min="6653" max="6900" width="9.1796875" style="185"/>
    <col min="6901" max="6902" width="4.7265625" style="185" customWidth="1"/>
    <col min="6903" max="6903" width="45.7265625" style="185" customWidth="1"/>
    <col min="6904" max="6907" width="13.7265625" style="185" customWidth="1"/>
    <col min="6908" max="6908" width="19.7265625" style="185" customWidth="1"/>
    <col min="6909" max="7156" width="9.1796875" style="185"/>
    <col min="7157" max="7158" width="4.7265625" style="185" customWidth="1"/>
    <col min="7159" max="7159" width="45.7265625" style="185" customWidth="1"/>
    <col min="7160" max="7163" width="13.7265625" style="185" customWidth="1"/>
    <col min="7164" max="7164" width="19.7265625" style="185" customWidth="1"/>
    <col min="7165" max="7412" width="9.1796875" style="185"/>
    <col min="7413" max="7414" width="4.7265625" style="185" customWidth="1"/>
    <col min="7415" max="7415" width="45.7265625" style="185" customWidth="1"/>
    <col min="7416" max="7419" width="13.7265625" style="185" customWidth="1"/>
    <col min="7420" max="7420" width="19.7265625" style="185" customWidth="1"/>
    <col min="7421" max="7668" width="9.1796875" style="185"/>
    <col min="7669" max="7670" width="4.7265625" style="185" customWidth="1"/>
    <col min="7671" max="7671" width="45.7265625" style="185" customWidth="1"/>
    <col min="7672" max="7675" width="13.7265625" style="185" customWidth="1"/>
    <col min="7676" max="7676" width="19.7265625" style="185" customWidth="1"/>
    <col min="7677" max="7924" width="9.1796875" style="185"/>
    <col min="7925" max="7926" width="4.7265625" style="185" customWidth="1"/>
    <col min="7927" max="7927" width="45.7265625" style="185" customWidth="1"/>
    <col min="7928" max="7931" width="13.7265625" style="185" customWidth="1"/>
    <col min="7932" max="7932" width="19.7265625" style="185" customWidth="1"/>
    <col min="7933" max="8180" width="9.1796875" style="185"/>
    <col min="8181" max="8182" width="4.7265625" style="185" customWidth="1"/>
    <col min="8183" max="8183" width="45.7265625" style="185" customWidth="1"/>
    <col min="8184" max="8187" width="13.7265625" style="185" customWidth="1"/>
    <col min="8188" max="8188" width="19.7265625" style="185" customWidth="1"/>
    <col min="8189" max="8436" width="9.1796875" style="185"/>
    <col min="8437" max="8438" width="4.7265625" style="185" customWidth="1"/>
    <col min="8439" max="8439" width="45.7265625" style="185" customWidth="1"/>
    <col min="8440" max="8443" width="13.7265625" style="185" customWidth="1"/>
    <col min="8444" max="8444" width="19.7265625" style="185" customWidth="1"/>
    <col min="8445" max="8692" width="9.1796875" style="185"/>
    <col min="8693" max="8694" width="4.7265625" style="185" customWidth="1"/>
    <col min="8695" max="8695" width="45.7265625" style="185" customWidth="1"/>
    <col min="8696" max="8699" width="13.7265625" style="185" customWidth="1"/>
    <col min="8700" max="8700" width="19.7265625" style="185" customWidth="1"/>
    <col min="8701" max="8948" width="9.1796875" style="185"/>
    <col min="8949" max="8950" width="4.7265625" style="185" customWidth="1"/>
    <col min="8951" max="8951" width="45.7265625" style="185" customWidth="1"/>
    <col min="8952" max="8955" width="13.7265625" style="185" customWidth="1"/>
    <col min="8956" max="8956" width="19.7265625" style="185" customWidth="1"/>
    <col min="8957" max="9204" width="9.1796875" style="185"/>
    <col min="9205" max="9206" width="4.7265625" style="185" customWidth="1"/>
    <col min="9207" max="9207" width="45.7265625" style="185" customWidth="1"/>
    <col min="9208" max="9211" width="13.7265625" style="185" customWidth="1"/>
    <col min="9212" max="9212" width="19.7265625" style="185" customWidth="1"/>
    <col min="9213" max="9460" width="9.1796875" style="185"/>
    <col min="9461" max="9462" width="4.7265625" style="185" customWidth="1"/>
    <col min="9463" max="9463" width="45.7265625" style="185" customWidth="1"/>
    <col min="9464" max="9467" width="13.7265625" style="185" customWidth="1"/>
    <col min="9468" max="9468" width="19.7265625" style="185" customWidth="1"/>
    <col min="9469" max="9716" width="9.1796875" style="185"/>
    <col min="9717" max="9718" width="4.7265625" style="185" customWidth="1"/>
    <col min="9719" max="9719" width="45.7265625" style="185" customWidth="1"/>
    <col min="9720" max="9723" width="13.7265625" style="185" customWidth="1"/>
    <col min="9724" max="9724" width="19.7265625" style="185" customWidth="1"/>
    <col min="9725" max="9972" width="9.1796875" style="185"/>
    <col min="9973" max="9974" width="4.7265625" style="185" customWidth="1"/>
    <col min="9975" max="9975" width="45.7265625" style="185" customWidth="1"/>
    <col min="9976" max="9979" width="13.7265625" style="185" customWidth="1"/>
    <col min="9980" max="9980" width="19.7265625" style="185" customWidth="1"/>
    <col min="9981" max="10228" width="9.1796875" style="185"/>
    <col min="10229" max="10230" width="4.7265625" style="185" customWidth="1"/>
    <col min="10231" max="10231" width="45.7265625" style="185" customWidth="1"/>
    <col min="10232" max="10235" width="13.7265625" style="185" customWidth="1"/>
    <col min="10236" max="10236" width="19.7265625" style="185" customWidth="1"/>
    <col min="10237" max="10484" width="9.1796875" style="185"/>
    <col min="10485" max="10486" width="4.7265625" style="185" customWidth="1"/>
    <col min="10487" max="10487" width="45.7265625" style="185" customWidth="1"/>
    <col min="10488" max="10491" width="13.7265625" style="185" customWidth="1"/>
    <col min="10492" max="10492" width="19.7265625" style="185" customWidth="1"/>
    <col min="10493" max="10740" width="9.1796875" style="185"/>
    <col min="10741" max="10742" width="4.7265625" style="185" customWidth="1"/>
    <col min="10743" max="10743" width="45.7265625" style="185" customWidth="1"/>
    <col min="10744" max="10747" width="13.7265625" style="185" customWidth="1"/>
    <col min="10748" max="10748" width="19.7265625" style="185" customWidth="1"/>
    <col min="10749" max="10996" width="9.1796875" style="185"/>
    <col min="10997" max="10998" width="4.7265625" style="185" customWidth="1"/>
    <col min="10999" max="10999" width="45.7265625" style="185" customWidth="1"/>
    <col min="11000" max="11003" width="13.7265625" style="185" customWidth="1"/>
    <col min="11004" max="11004" width="19.7265625" style="185" customWidth="1"/>
    <col min="11005" max="11252" width="9.1796875" style="185"/>
    <col min="11253" max="11254" width="4.7265625" style="185" customWidth="1"/>
    <col min="11255" max="11255" width="45.7265625" style="185" customWidth="1"/>
    <col min="11256" max="11259" width="13.7265625" style="185" customWidth="1"/>
    <col min="11260" max="11260" width="19.7265625" style="185" customWidth="1"/>
    <col min="11261" max="11508" width="9.1796875" style="185"/>
    <col min="11509" max="11510" width="4.7265625" style="185" customWidth="1"/>
    <col min="11511" max="11511" width="45.7265625" style="185" customWidth="1"/>
    <col min="11512" max="11515" width="13.7265625" style="185" customWidth="1"/>
    <col min="11516" max="11516" width="19.7265625" style="185" customWidth="1"/>
    <col min="11517" max="11764" width="9.1796875" style="185"/>
    <col min="11765" max="11766" width="4.7265625" style="185" customWidth="1"/>
    <col min="11767" max="11767" width="45.7265625" style="185" customWidth="1"/>
    <col min="11768" max="11771" width="13.7265625" style="185" customWidth="1"/>
    <col min="11772" max="11772" width="19.7265625" style="185" customWidth="1"/>
    <col min="11773" max="12020" width="9.1796875" style="185"/>
    <col min="12021" max="12022" width="4.7265625" style="185" customWidth="1"/>
    <col min="12023" max="12023" width="45.7265625" style="185" customWidth="1"/>
    <col min="12024" max="12027" width="13.7265625" style="185" customWidth="1"/>
    <col min="12028" max="12028" width="19.7265625" style="185" customWidth="1"/>
    <col min="12029" max="12276" width="9.1796875" style="185"/>
    <col min="12277" max="12278" width="4.7265625" style="185" customWidth="1"/>
    <col min="12279" max="12279" width="45.7265625" style="185" customWidth="1"/>
    <col min="12280" max="12283" width="13.7265625" style="185" customWidth="1"/>
    <col min="12284" max="12284" width="19.7265625" style="185" customWidth="1"/>
    <col min="12285" max="12532" width="9.1796875" style="185"/>
    <col min="12533" max="12534" width="4.7265625" style="185" customWidth="1"/>
    <col min="12535" max="12535" width="45.7265625" style="185" customWidth="1"/>
    <col min="12536" max="12539" width="13.7265625" style="185" customWidth="1"/>
    <col min="12540" max="12540" width="19.7265625" style="185" customWidth="1"/>
    <col min="12541" max="12788" width="9.1796875" style="185"/>
    <col min="12789" max="12790" width="4.7265625" style="185" customWidth="1"/>
    <col min="12791" max="12791" width="45.7265625" style="185" customWidth="1"/>
    <col min="12792" max="12795" width="13.7265625" style="185" customWidth="1"/>
    <col min="12796" max="12796" width="19.7265625" style="185" customWidth="1"/>
    <col min="12797" max="13044" width="9.1796875" style="185"/>
    <col min="13045" max="13046" width="4.7265625" style="185" customWidth="1"/>
    <col min="13047" max="13047" width="45.7265625" style="185" customWidth="1"/>
    <col min="13048" max="13051" width="13.7265625" style="185" customWidth="1"/>
    <col min="13052" max="13052" width="19.7265625" style="185" customWidth="1"/>
    <col min="13053" max="13300" width="9.1796875" style="185"/>
    <col min="13301" max="13302" width="4.7265625" style="185" customWidth="1"/>
    <col min="13303" max="13303" width="45.7265625" style="185" customWidth="1"/>
    <col min="13304" max="13307" width="13.7265625" style="185" customWidth="1"/>
    <col min="13308" max="13308" width="19.7265625" style="185" customWidth="1"/>
    <col min="13309" max="13556" width="9.1796875" style="185"/>
    <col min="13557" max="13558" width="4.7265625" style="185" customWidth="1"/>
    <col min="13559" max="13559" width="45.7265625" style="185" customWidth="1"/>
    <col min="13560" max="13563" width="13.7265625" style="185" customWidth="1"/>
    <col min="13564" max="13564" width="19.7265625" style="185" customWidth="1"/>
    <col min="13565" max="13812" width="9.1796875" style="185"/>
    <col min="13813" max="13814" width="4.7265625" style="185" customWidth="1"/>
    <col min="13815" max="13815" width="45.7265625" style="185" customWidth="1"/>
    <col min="13816" max="13819" width="13.7265625" style="185" customWidth="1"/>
    <col min="13820" max="13820" width="19.7265625" style="185" customWidth="1"/>
    <col min="13821" max="14068" width="9.1796875" style="185"/>
    <col min="14069" max="14070" width="4.7265625" style="185" customWidth="1"/>
    <col min="14071" max="14071" width="45.7265625" style="185" customWidth="1"/>
    <col min="14072" max="14075" width="13.7265625" style="185" customWidth="1"/>
    <col min="14076" max="14076" width="19.7265625" style="185" customWidth="1"/>
    <col min="14077" max="14324" width="9.1796875" style="185"/>
    <col min="14325" max="14326" width="4.7265625" style="185" customWidth="1"/>
    <col min="14327" max="14327" width="45.7265625" style="185" customWidth="1"/>
    <col min="14328" max="14331" width="13.7265625" style="185" customWidth="1"/>
    <col min="14332" max="14332" width="19.7265625" style="185" customWidth="1"/>
    <col min="14333" max="14580" width="9.1796875" style="185"/>
    <col min="14581" max="14582" width="4.7265625" style="185" customWidth="1"/>
    <col min="14583" max="14583" width="45.7265625" style="185" customWidth="1"/>
    <col min="14584" max="14587" width="13.7265625" style="185" customWidth="1"/>
    <col min="14588" max="14588" width="19.7265625" style="185" customWidth="1"/>
    <col min="14589" max="14836" width="9.1796875" style="185"/>
    <col min="14837" max="14838" width="4.7265625" style="185" customWidth="1"/>
    <col min="14839" max="14839" width="45.7265625" style="185" customWidth="1"/>
    <col min="14840" max="14843" width="13.7265625" style="185" customWidth="1"/>
    <col min="14844" max="14844" width="19.7265625" style="185" customWidth="1"/>
    <col min="14845" max="15092" width="9.1796875" style="185"/>
    <col min="15093" max="15094" width="4.7265625" style="185" customWidth="1"/>
    <col min="15095" max="15095" width="45.7265625" style="185" customWidth="1"/>
    <col min="15096" max="15099" width="13.7265625" style="185" customWidth="1"/>
    <col min="15100" max="15100" width="19.7265625" style="185" customWidth="1"/>
    <col min="15101" max="15348" width="9.1796875" style="185"/>
    <col min="15349" max="15350" width="4.7265625" style="185" customWidth="1"/>
    <col min="15351" max="15351" width="45.7265625" style="185" customWidth="1"/>
    <col min="15352" max="15355" width="13.7265625" style="185" customWidth="1"/>
    <col min="15356" max="15356" width="19.7265625" style="185" customWidth="1"/>
    <col min="15357" max="15604" width="9.1796875" style="185"/>
    <col min="15605" max="15606" width="4.7265625" style="185" customWidth="1"/>
    <col min="15607" max="15607" width="45.7265625" style="185" customWidth="1"/>
    <col min="15608" max="15611" width="13.7265625" style="185" customWidth="1"/>
    <col min="15612" max="15612" width="19.7265625" style="185" customWidth="1"/>
    <col min="15613" max="15860" width="9.1796875" style="185"/>
    <col min="15861" max="15862" width="4.7265625" style="185" customWidth="1"/>
    <col min="15863" max="15863" width="45.7265625" style="185" customWidth="1"/>
    <col min="15864" max="15867" width="13.7265625" style="185" customWidth="1"/>
    <col min="15868" max="15868" width="19.7265625" style="185" customWidth="1"/>
    <col min="15869" max="16116" width="9.1796875" style="185"/>
    <col min="16117" max="16118" width="4.7265625" style="185" customWidth="1"/>
    <col min="16119" max="16119" width="45.7265625" style="185" customWidth="1"/>
    <col min="16120" max="16123" width="13.7265625" style="185" customWidth="1"/>
    <col min="16124" max="16124" width="19.7265625" style="185" customWidth="1"/>
    <col min="16125" max="16384" width="9.1796875" style="185"/>
  </cols>
  <sheetData>
    <row r="1" spans="1:8" s="184" customFormat="1" ht="17.25" customHeight="1" x14ac:dyDescent="0.35">
      <c r="A1" s="331" t="s">
        <v>0</v>
      </c>
      <c r="B1" s="331"/>
      <c r="C1" s="308"/>
      <c r="D1" s="80" t="s">
        <v>249</v>
      </c>
      <c r="E1" s="182"/>
      <c r="F1" s="183"/>
      <c r="G1" s="183"/>
      <c r="H1" s="1" t="s">
        <v>25</v>
      </c>
    </row>
    <row r="2" spans="1:8" ht="17.25" customHeight="1" x14ac:dyDescent="0.3">
      <c r="A2" s="332" t="s">
        <v>218</v>
      </c>
      <c r="B2" s="333"/>
      <c r="C2" s="333"/>
      <c r="D2" s="333"/>
      <c r="E2" s="343" t="s">
        <v>94</v>
      </c>
      <c r="F2" s="344"/>
      <c r="G2" s="344"/>
      <c r="H2" s="311"/>
    </row>
    <row r="3" spans="1:8" s="14" customFormat="1" ht="15.75" customHeight="1" thickBot="1" x14ac:dyDescent="0.25">
      <c r="A3" s="334"/>
      <c r="B3" s="335"/>
      <c r="C3" s="335"/>
      <c r="D3" s="335"/>
      <c r="E3" s="309"/>
      <c r="F3" s="310"/>
      <c r="G3" s="310"/>
      <c r="H3" s="310"/>
    </row>
    <row r="4" spans="1:8" s="14" customFormat="1" ht="17.25" customHeight="1" x14ac:dyDescent="0.2">
      <c r="A4" s="345" t="s">
        <v>5</v>
      </c>
      <c r="B4" s="346"/>
      <c r="C4" s="346"/>
      <c r="D4" s="347"/>
      <c r="E4" s="351" t="s">
        <v>26</v>
      </c>
      <c r="F4" s="186" t="s">
        <v>191</v>
      </c>
      <c r="G4" s="186" t="s">
        <v>192</v>
      </c>
      <c r="H4" s="336" t="s">
        <v>4</v>
      </c>
    </row>
    <row r="5" spans="1:8" s="14" customFormat="1" ht="17.25" customHeight="1" thickBot="1" x14ac:dyDescent="0.25">
      <c r="A5" s="348"/>
      <c r="B5" s="349"/>
      <c r="C5" s="349"/>
      <c r="D5" s="350"/>
      <c r="E5" s="352"/>
      <c r="F5" s="187" t="s">
        <v>193</v>
      </c>
      <c r="G5" s="188" t="s">
        <v>194</v>
      </c>
      <c r="H5" s="338"/>
    </row>
    <row r="6" spans="1:8" s="14" customFormat="1" ht="17.25" customHeight="1" x14ac:dyDescent="0.2">
      <c r="A6" s="43" t="s">
        <v>120</v>
      </c>
      <c r="B6" s="189"/>
      <c r="C6" s="190"/>
      <c r="D6" s="191" t="s">
        <v>121</v>
      </c>
      <c r="E6" s="192"/>
      <c r="F6" s="193"/>
      <c r="G6" s="194"/>
      <c r="H6" s="195"/>
    </row>
    <row r="7" spans="1:8" s="14" customFormat="1" ht="17.25" customHeight="1" x14ac:dyDescent="0.25">
      <c r="A7" s="50"/>
      <c r="B7" s="100" t="s">
        <v>104</v>
      </c>
      <c r="C7" s="196"/>
      <c r="D7" s="197" t="s">
        <v>215</v>
      </c>
      <c r="E7" s="121" t="s">
        <v>40</v>
      </c>
      <c r="F7" s="122" t="s">
        <v>40</v>
      </c>
      <c r="G7" s="198" t="s">
        <v>40</v>
      </c>
      <c r="H7" s="199">
        <f>SUM(H8:H10)</f>
        <v>0</v>
      </c>
    </row>
    <row r="8" spans="1:8" s="14" customFormat="1" ht="17.25" customHeight="1" x14ac:dyDescent="0.25">
      <c r="A8" s="50"/>
      <c r="B8" s="82"/>
      <c r="C8" s="200" t="s">
        <v>195</v>
      </c>
      <c r="D8" s="60" t="s">
        <v>216</v>
      </c>
      <c r="E8" s="121" t="s">
        <v>247</v>
      </c>
      <c r="F8" s="122">
        <v>237</v>
      </c>
      <c r="G8" s="201"/>
      <c r="H8" s="202">
        <f>F8*G8</f>
        <v>0</v>
      </c>
    </row>
    <row r="9" spans="1:8" s="14" customFormat="1" ht="17.25" customHeight="1" x14ac:dyDescent="0.25">
      <c r="A9" s="50"/>
      <c r="B9" s="82"/>
      <c r="C9" s="200" t="s">
        <v>196</v>
      </c>
      <c r="D9" s="60" t="s">
        <v>246</v>
      </c>
      <c r="E9" s="121" t="s">
        <v>27</v>
      </c>
      <c r="F9" s="122">
        <v>158</v>
      </c>
      <c r="G9" s="201"/>
      <c r="H9" s="202">
        <f>F9*G9</f>
        <v>0</v>
      </c>
    </row>
    <row r="10" spans="1:8" s="14" customFormat="1" ht="17.25" customHeight="1" x14ac:dyDescent="0.25">
      <c r="A10" s="50"/>
      <c r="B10" s="82"/>
      <c r="C10" s="200" t="s">
        <v>197</v>
      </c>
      <c r="D10" s="60" t="s">
        <v>217</v>
      </c>
      <c r="E10" s="121" t="s">
        <v>27</v>
      </c>
      <c r="F10" s="122">
        <v>514</v>
      </c>
      <c r="G10" s="201"/>
      <c r="H10" s="202">
        <f>F10*G10</f>
        <v>0</v>
      </c>
    </row>
    <row r="11" spans="1:8" s="14" customFormat="1" ht="17.25" customHeight="1" x14ac:dyDescent="0.2">
      <c r="A11" s="43" t="s">
        <v>156</v>
      </c>
      <c r="B11" s="189"/>
      <c r="C11" s="190"/>
      <c r="D11" s="191" t="s">
        <v>157</v>
      </c>
      <c r="E11" s="192"/>
      <c r="F11" s="193"/>
      <c r="G11" s="217"/>
      <c r="H11" s="195"/>
    </row>
    <row r="12" spans="1:8" s="14" customFormat="1" ht="17.25" customHeight="1" x14ac:dyDescent="0.25">
      <c r="A12" s="50"/>
      <c r="B12" s="100" t="s">
        <v>104</v>
      </c>
      <c r="C12" s="203"/>
      <c r="D12" s="60" t="s">
        <v>198</v>
      </c>
      <c r="E12" s="204" t="s">
        <v>40</v>
      </c>
      <c r="F12" s="205" t="s">
        <v>40</v>
      </c>
      <c r="G12" s="205" t="s">
        <v>40</v>
      </c>
      <c r="H12" s="206">
        <f>SUM(H13:H18)</f>
        <v>0</v>
      </c>
    </row>
    <row r="13" spans="1:8" s="14" customFormat="1" ht="17.25" customHeight="1" x14ac:dyDescent="0.25">
      <c r="A13" s="50"/>
      <c r="B13" s="82"/>
      <c r="C13" s="200" t="s">
        <v>195</v>
      </c>
      <c r="D13" s="60" t="s">
        <v>199</v>
      </c>
      <c r="E13" s="121" t="s">
        <v>27</v>
      </c>
      <c r="F13" s="122">
        <v>237</v>
      </c>
      <c r="G13" s="216"/>
      <c r="H13" s="207">
        <f t="shared" ref="H13:H18" si="0">F13*G13</f>
        <v>0</v>
      </c>
    </row>
    <row r="14" spans="1:8" s="14" customFormat="1" ht="20" x14ac:dyDescent="0.25">
      <c r="A14" s="50"/>
      <c r="B14" s="82"/>
      <c r="C14" s="200" t="s">
        <v>196</v>
      </c>
      <c r="D14" s="60" t="s">
        <v>200</v>
      </c>
      <c r="E14" s="121" t="s">
        <v>27</v>
      </c>
      <c r="F14" s="122">
        <v>198</v>
      </c>
      <c r="G14" s="216"/>
      <c r="H14" s="207">
        <f t="shared" si="0"/>
        <v>0</v>
      </c>
    </row>
    <row r="15" spans="1:8" s="14" customFormat="1" ht="17.25" customHeight="1" x14ac:dyDescent="0.25">
      <c r="A15" s="50"/>
      <c r="B15" s="82"/>
      <c r="C15" s="200" t="s">
        <v>197</v>
      </c>
      <c r="D15" s="60" t="s">
        <v>201</v>
      </c>
      <c r="E15" s="121" t="s">
        <v>27</v>
      </c>
      <c r="F15" s="122">
        <v>119</v>
      </c>
      <c r="G15" s="216"/>
      <c r="H15" s="207">
        <f t="shared" si="0"/>
        <v>0</v>
      </c>
    </row>
    <row r="16" spans="1:8" s="14" customFormat="1" ht="17.25" customHeight="1" x14ac:dyDescent="0.25">
      <c r="A16" s="50"/>
      <c r="B16" s="82"/>
      <c r="C16" s="200" t="s">
        <v>219</v>
      </c>
      <c r="D16" s="60" t="s">
        <v>202</v>
      </c>
      <c r="E16" s="121" t="s">
        <v>203</v>
      </c>
      <c r="F16" s="122">
        <v>520</v>
      </c>
      <c r="G16" s="216"/>
      <c r="H16" s="207">
        <f t="shared" si="0"/>
        <v>0</v>
      </c>
    </row>
    <row r="17" spans="1:9" s="14" customFormat="1" ht="17.25" customHeight="1" x14ac:dyDescent="0.25">
      <c r="A17" s="50"/>
      <c r="B17" s="82"/>
      <c r="C17" s="200" t="s">
        <v>220</v>
      </c>
      <c r="D17" s="60" t="s">
        <v>204</v>
      </c>
      <c r="E17" s="121" t="s">
        <v>27</v>
      </c>
      <c r="F17" s="122">
        <v>514</v>
      </c>
      <c r="G17" s="216"/>
      <c r="H17" s="207">
        <f t="shared" si="0"/>
        <v>0</v>
      </c>
    </row>
    <row r="18" spans="1:9" s="14" customFormat="1" ht="17.25" customHeight="1" thickBot="1" x14ac:dyDescent="0.3">
      <c r="A18" s="50"/>
      <c r="B18" s="208"/>
      <c r="C18" s="209" t="s">
        <v>221</v>
      </c>
      <c r="D18" s="60" t="s">
        <v>205</v>
      </c>
      <c r="E18" s="121" t="s">
        <v>206</v>
      </c>
      <c r="F18" s="122">
        <v>391</v>
      </c>
      <c r="G18" s="216"/>
      <c r="H18" s="207">
        <f t="shared" si="0"/>
        <v>0</v>
      </c>
      <c r="I18" s="185"/>
    </row>
    <row r="19" spans="1:9" ht="17.25" customHeight="1" thickBot="1" x14ac:dyDescent="0.35">
      <c r="A19" s="210"/>
      <c r="B19" s="211"/>
      <c r="C19" s="211"/>
      <c r="D19" s="212" t="s">
        <v>18</v>
      </c>
      <c r="E19" s="211"/>
      <c r="F19" s="211"/>
      <c r="G19" s="211"/>
      <c r="H19" s="213">
        <f>H7+H12</f>
        <v>0</v>
      </c>
      <c r="I19" s="14"/>
    </row>
    <row r="20" spans="1:9" s="14" customFormat="1" ht="10" x14ac:dyDescent="0.2"/>
    <row r="21" spans="1:9" s="14" customFormat="1" x14ac:dyDescent="0.25">
      <c r="A21" s="185" t="s">
        <v>207</v>
      </c>
    </row>
    <row r="22" spans="1:9" s="14" customFormat="1" x14ac:dyDescent="0.25">
      <c r="A22" s="353" t="s">
        <v>208</v>
      </c>
      <c r="B22" s="354"/>
      <c r="C22" s="354"/>
      <c r="D22" s="354"/>
      <c r="E22" s="354"/>
      <c r="F22" s="354"/>
      <c r="G22" s="354"/>
      <c r="H22" s="354"/>
    </row>
    <row r="23" spans="1:9" s="14" customFormat="1" x14ac:dyDescent="0.25">
      <c r="A23" s="353" t="s">
        <v>209</v>
      </c>
      <c r="B23" s="354"/>
      <c r="C23" s="354"/>
      <c r="D23" s="354"/>
      <c r="E23" s="354"/>
      <c r="F23" s="354"/>
      <c r="G23" s="354"/>
      <c r="H23" s="354"/>
    </row>
    <row r="24" spans="1:9" s="14" customFormat="1" ht="10" x14ac:dyDescent="0.2"/>
    <row r="25" spans="1:9" s="14" customFormat="1" x14ac:dyDescent="0.2">
      <c r="A25" s="15" t="s">
        <v>21</v>
      </c>
    </row>
    <row r="26" spans="1:9" s="14" customFormat="1" x14ac:dyDescent="0.2">
      <c r="A26" s="15" t="s">
        <v>210</v>
      </c>
    </row>
    <row r="27" spans="1:9" s="14" customFormat="1" x14ac:dyDescent="0.2">
      <c r="A27" s="15" t="s">
        <v>28</v>
      </c>
    </row>
    <row r="28" spans="1:9" s="14" customFormat="1" x14ac:dyDescent="0.2">
      <c r="A28" s="15"/>
    </row>
    <row r="29" spans="1:9" s="14" customFormat="1" x14ac:dyDescent="0.2">
      <c r="A29" s="15"/>
    </row>
    <row r="30" spans="1:9" s="14" customFormat="1" x14ac:dyDescent="0.2">
      <c r="A30" s="15"/>
    </row>
    <row r="31" spans="1:9" s="14" customFormat="1" x14ac:dyDescent="0.2">
      <c r="A31" s="214" t="s">
        <v>212</v>
      </c>
    </row>
    <row r="32" spans="1:9" s="14" customFormat="1" ht="14.5" x14ac:dyDescent="0.2">
      <c r="A32" s="15"/>
      <c r="G32" s="330" t="s">
        <v>213</v>
      </c>
      <c r="H32" s="329"/>
    </row>
    <row r="33" spans="1:9" s="14" customFormat="1" ht="14.5" x14ac:dyDescent="0.2">
      <c r="A33" s="15"/>
      <c r="G33" s="328" t="s">
        <v>188</v>
      </c>
      <c r="H33" s="329"/>
    </row>
    <row r="34" spans="1:9" s="14" customFormat="1" ht="14.5" x14ac:dyDescent="0.2">
      <c r="A34" s="15"/>
      <c r="G34" s="328" t="s">
        <v>189</v>
      </c>
      <c r="H34" s="329"/>
    </row>
    <row r="35" spans="1:9" s="14" customFormat="1" x14ac:dyDescent="0.2">
      <c r="A35" s="15"/>
    </row>
    <row r="36" spans="1:9" s="14" customFormat="1" x14ac:dyDescent="0.2">
      <c r="A36" s="15"/>
    </row>
    <row r="37" spans="1:9" s="14" customFormat="1" x14ac:dyDescent="0.2">
      <c r="A37" s="15"/>
    </row>
    <row r="38" spans="1:9" s="14" customFormat="1" x14ac:dyDescent="0.25">
      <c r="I38" s="185"/>
    </row>
    <row r="39" spans="1:9" x14ac:dyDescent="0.25">
      <c r="I39" s="215"/>
    </row>
    <row r="41" spans="1:9" s="215" customFormat="1" x14ac:dyDescent="0.25">
      <c r="I41" s="185"/>
    </row>
    <row r="46" spans="1:9" x14ac:dyDescent="0.25">
      <c r="I46" s="14"/>
    </row>
    <row r="47" spans="1:9" x14ac:dyDescent="0.25">
      <c r="I47" s="14"/>
    </row>
    <row r="48" spans="1:9" s="14" customFormat="1" ht="10" x14ac:dyDescent="0.2"/>
    <row r="49" spans="9:9" s="14" customFormat="1" ht="10" x14ac:dyDescent="0.2"/>
    <row r="50" spans="9:9" s="14" customFormat="1" ht="10" x14ac:dyDescent="0.2"/>
    <row r="51" spans="9:9" s="14" customFormat="1" ht="10" x14ac:dyDescent="0.2">
      <c r="I51" s="215"/>
    </row>
    <row r="52" spans="9:9" s="14" customFormat="1" x14ac:dyDescent="0.25">
      <c r="I52" s="185"/>
    </row>
    <row r="53" spans="9:9" s="215" customFormat="1" x14ac:dyDescent="0.25">
      <c r="I53" s="185"/>
    </row>
    <row r="58" spans="9:9" x14ac:dyDescent="0.25">
      <c r="I58" s="215"/>
    </row>
    <row r="60" spans="9:9" s="215" customFormat="1" ht="10" x14ac:dyDescent="0.2">
      <c r="I60" s="14"/>
    </row>
    <row r="61" spans="9:9" x14ac:dyDescent="0.25">
      <c r="I61" s="14"/>
    </row>
    <row r="62" spans="9:9" s="14" customFormat="1" ht="10" x14ac:dyDescent="0.2"/>
    <row r="63" spans="9:9" s="14" customFormat="1" ht="10" x14ac:dyDescent="0.2"/>
    <row r="64" spans="9:9" s="14" customFormat="1" ht="10" x14ac:dyDescent="0.2"/>
    <row r="65" spans="9:9" s="14" customFormat="1" ht="10" x14ac:dyDescent="0.2">
      <c r="I65" s="215"/>
    </row>
    <row r="66" spans="9:9" s="14" customFormat="1" x14ac:dyDescent="0.25">
      <c r="I66" s="185"/>
    </row>
    <row r="67" spans="9:9" s="215" customFormat="1" x14ac:dyDescent="0.25">
      <c r="I67" s="185"/>
    </row>
  </sheetData>
  <sheetProtection algorithmName="SHA-512" hashValue="rdMzYQ+nsMetJrVi/kcJFUqHu0Nv6jCYKc4bCydQy9cvuT+Awz3Kle3f5DqGsGqyCa+lFRlIOuTl2Fz0TMlaNQ==" saltValue="NVB45pIUgczjz1top8CG7Q==" spinCount="100000" sheet="1" objects="1" scenarios="1"/>
  <mergeCells count="12">
    <mergeCell ref="G33:H33"/>
    <mergeCell ref="G34:H34"/>
    <mergeCell ref="H4:H5"/>
    <mergeCell ref="A22:H22"/>
    <mergeCell ref="A23:H23"/>
    <mergeCell ref="G32:H32"/>
    <mergeCell ref="A1:B1"/>
    <mergeCell ref="A2:D2"/>
    <mergeCell ref="E2:G2"/>
    <mergeCell ref="A3:D3"/>
    <mergeCell ref="A4:D5"/>
    <mergeCell ref="E4:E5"/>
  </mergeCells>
  <printOptions horizontalCentered="1"/>
  <pageMargins left="0.59055118110236227" right="0.59055118110236227" top="0.39370078740157483" bottom="0.39370078740157483" header="0" footer="0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tabSelected="1" view="pageBreakPreview" topLeftCell="A50" zoomScaleNormal="100" zoomScaleSheetLayoutView="100" workbookViewId="0">
      <selection activeCell="L84" sqref="L84"/>
    </sheetView>
  </sheetViews>
  <sheetFormatPr defaultRowHeight="12.5" x14ac:dyDescent="0.25"/>
  <cols>
    <col min="1" max="1" width="5" style="297" bestFit="1" customWidth="1"/>
    <col min="2" max="2" width="78.453125" style="297" customWidth="1"/>
    <col min="3" max="3" width="5.7265625" style="297" customWidth="1"/>
    <col min="4" max="4" width="9" style="297" bestFit="1" customWidth="1"/>
    <col min="5" max="5" width="13.1796875" style="297" customWidth="1"/>
    <col min="6" max="6" width="15.26953125" style="297" customWidth="1"/>
    <col min="7" max="256" width="9.1796875" style="297"/>
    <col min="257" max="257" width="5" style="297" bestFit="1" customWidth="1"/>
    <col min="258" max="258" width="78.453125" style="297" customWidth="1"/>
    <col min="259" max="259" width="4.7265625" style="297" customWidth="1"/>
    <col min="260" max="260" width="9" style="297" bestFit="1" customWidth="1"/>
    <col min="261" max="261" width="13.1796875" style="297" customWidth="1"/>
    <col min="262" max="262" width="15.26953125" style="297" customWidth="1"/>
    <col min="263" max="512" width="9.1796875" style="297"/>
    <col min="513" max="513" width="5" style="297" bestFit="1" customWidth="1"/>
    <col min="514" max="514" width="78.453125" style="297" customWidth="1"/>
    <col min="515" max="515" width="4.7265625" style="297" customWidth="1"/>
    <col min="516" max="516" width="9" style="297" bestFit="1" customWidth="1"/>
    <col min="517" max="517" width="13.1796875" style="297" customWidth="1"/>
    <col min="518" max="518" width="15.26953125" style="297" customWidth="1"/>
    <col min="519" max="768" width="9.1796875" style="297"/>
    <col min="769" max="769" width="5" style="297" bestFit="1" customWidth="1"/>
    <col min="770" max="770" width="78.453125" style="297" customWidth="1"/>
    <col min="771" max="771" width="4.7265625" style="297" customWidth="1"/>
    <col min="772" max="772" width="9" style="297" bestFit="1" customWidth="1"/>
    <col min="773" max="773" width="13.1796875" style="297" customWidth="1"/>
    <col min="774" max="774" width="15.26953125" style="297" customWidth="1"/>
    <col min="775" max="1024" width="9.1796875" style="297"/>
    <col min="1025" max="1025" width="5" style="297" bestFit="1" customWidth="1"/>
    <col min="1026" max="1026" width="78.453125" style="297" customWidth="1"/>
    <col min="1027" max="1027" width="4.7265625" style="297" customWidth="1"/>
    <col min="1028" max="1028" width="9" style="297" bestFit="1" customWidth="1"/>
    <col min="1029" max="1029" width="13.1796875" style="297" customWidth="1"/>
    <col min="1030" max="1030" width="15.26953125" style="297" customWidth="1"/>
    <col min="1031" max="1280" width="9.1796875" style="297"/>
    <col min="1281" max="1281" width="5" style="297" bestFit="1" customWidth="1"/>
    <col min="1282" max="1282" width="78.453125" style="297" customWidth="1"/>
    <col min="1283" max="1283" width="4.7265625" style="297" customWidth="1"/>
    <col min="1284" max="1284" width="9" style="297" bestFit="1" customWidth="1"/>
    <col min="1285" max="1285" width="13.1796875" style="297" customWidth="1"/>
    <col min="1286" max="1286" width="15.26953125" style="297" customWidth="1"/>
    <col min="1287" max="1536" width="9.1796875" style="297"/>
    <col min="1537" max="1537" width="5" style="297" bestFit="1" customWidth="1"/>
    <col min="1538" max="1538" width="78.453125" style="297" customWidth="1"/>
    <col min="1539" max="1539" width="4.7265625" style="297" customWidth="1"/>
    <col min="1540" max="1540" width="9" style="297" bestFit="1" customWidth="1"/>
    <col min="1541" max="1541" width="13.1796875" style="297" customWidth="1"/>
    <col min="1542" max="1542" width="15.26953125" style="297" customWidth="1"/>
    <col min="1543" max="1792" width="9.1796875" style="297"/>
    <col min="1793" max="1793" width="5" style="297" bestFit="1" customWidth="1"/>
    <col min="1794" max="1794" width="78.453125" style="297" customWidth="1"/>
    <col min="1795" max="1795" width="4.7265625" style="297" customWidth="1"/>
    <col min="1796" max="1796" width="9" style="297" bestFit="1" customWidth="1"/>
    <col min="1797" max="1797" width="13.1796875" style="297" customWidth="1"/>
    <col min="1798" max="1798" width="15.26953125" style="297" customWidth="1"/>
    <col min="1799" max="2048" width="9.1796875" style="297"/>
    <col min="2049" max="2049" width="5" style="297" bestFit="1" customWidth="1"/>
    <col min="2050" max="2050" width="78.453125" style="297" customWidth="1"/>
    <col min="2051" max="2051" width="4.7265625" style="297" customWidth="1"/>
    <col min="2052" max="2052" width="9" style="297" bestFit="1" customWidth="1"/>
    <col min="2053" max="2053" width="13.1796875" style="297" customWidth="1"/>
    <col min="2054" max="2054" width="15.26953125" style="297" customWidth="1"/>
    <col min="2055" max="2304" width="9.1796875" style="297"/>
    <col min="2305" max="2305" width="5" style="297" bestFit="1" customWidth="1"/>
    <col min="2306" max="2306" width="78.453125" style="297" customWidth="1"/>
    <col min="2307" max="2307" width="4.7265625" style="297" customWidth="1"/>
    <col min="2308" max="2308" width="9" style="297" bestFit="1" customWidth="1"/>
    <col min="2309" max="2309" width="13.1796875" style="297" customWidth="1"/>
    <col min="2310" max="2310" width="15.26953125" style="297" customWidth="1"/>
    <col min="2311" max="2560" width="9.1796875" style="297"/>
    <col min="2561" max="2561" width="5" style="297" bestFit="1" customWidth="1"/>
    <col min="2562" max="2562" width="78.453125" style="297" customWidth="1"/>
    <col min="2563" max="2563" width="4.7265625" style="297" customWidth="1"/>
    <col min="2564" max="2564" width="9" style="297" bestFit="1" customWidth="1"/>
    <col min="2565" max="2565" width="13.1796875" style="297" customWidth="1"/>
    <col min="2566" max="2566" width="15.26953125" style="297" customWidth="1"/>
    <col min="2567" max="2816" width="9.1796875" style="297"/>
    <col min="2817" max="2817" width="5" style="297" bestFit="1" customWidth="1"/>
    <col min="2818" max="2818" width="78.453125" style="297" customWidth="1"/>
    <col min="2819" max="2819" width="4.7265625" style="297" customWidth="1"/>
    <col min="2820" max="2820" width="9" style="297" bestFit="1" customWidth="1"/>
    <col min="2821" max="2821" width="13.1796875" style="297" customWidth="1"/>
    <col min="2822" max="2822" width="15.26953125" style="297" customWidth="1"/>
    <col min="2823" max="3072" width="9.1796875" style="297"/>
    <col min="3073" max="3073" width="5" style="297" bestFit="1" customWidth="1"/>
    <col min="3074" max="3074" width="78.453125" style="297" customWidth="1"/>
    <col min="3075" max="3075" width="4.7265625" style="297" customWidth="1"/>
    <col min="3076" max="3076" width="9" style="297" bestFit="1" customWidth="1"/>
    <col min="3077" max="3077" width="13.1796875" style="297" customWidth="1"/>
    <col min="3078" max="3078" width="15.26953125" style="297" customWidth="1"/>
    <col min="3079" max="3328" width="9.1796875" style="297"/>
    <col min="3329" max="3329" width="5" style="297" bestFit="1" customWidth="1"/>
    <col min="3330" max="3330" width="78.453125" style="297" customWidth="1"/>
    <col min="3331" max="3331" width="4.7265625" style="297" customWidth="1"/>
    <col min="3332" max="3332" width="9" style="297" bestFit="1" customWidth="1"/>
    <col min="3333" max="3333" width="13.1796875" style="297" customWidth="1"/>
    <col min="3334" max="3334" width="15.26953125" style="297" customWidth="1"/>
    <col min="3335" max="3584" width="9.1796875" style="297"/>
    <col min="3585" max="3585" width="5" style="297" bestFit="1" customWidth="1"/>
    <col min="3586" max="3586" width="78.453125" style="297" customWidth="1"/>
    <col min="3587" max="3587" width="4.7265625" style="297" customWidth="1"/>
    <col min="3588" max="3588" width="9" style="297" bestFit="1" customWidth="1"/>
    <col min="3589" max="3589" width="13.1796875" style="297" customWidth="1"/>
    <col min="3590" max="3590" width="15.26953125" style="297" customWidth="1"/>
    <col min="3591" max="3840" width="9.1796875" style="297"/>
    <col min="3841" max="3841" width="5" style="297" bestFit="1" customWidth="1"/>
    <col min="3842" max="3842" width="78.453125" style="297" customWidth="1"/>
    <col min="3843" max="3843" width="4.7265625" style="297" customWidth="1"/>
    <col min="3844" max="3844" width="9" style="297" bestFit="1" customWidth="1"/>
    <col min="3845" max="3845" width="13.1796875" style="297" customWidth="1"/>
    <col min="3846" max="3846" width="15.26953125" style="297" customWidth="1"/>
    <col min="3847" max="4096" width="9.1796875" style="297"/>
    <col min="4097" max="4097" width="5" style="297" bestFit="1" customWidth="1"/>
    <col min="4098" max="4098" width="78.453125" style="297" customWidth="1"/>
    <col min="4099" max="4099" width="4.7265625" style="297" customWidth="1"/>
    <col min="4100" max="4100" width="9" style="297" bestFit="1" customWidth="1"/>
    <col min="4101" max="4101" width="13.1796875" style="297" customWidth="1"/>
    <col min="4102" max="4102" width="15.26953125" style="297" customWidth="1"/>
    <col min="4103" max="4352" width="9.1796875" style="297"/>
    <col min="4353" max="4353" width="5" style="297" bestFit="1" customWidth="1"/>
    <col min="4354" max="4354" width="78.453125" style="297" customWidth="1"/>
    <col min="4355" max="4355" width="4.7265625" style="297" customWidth="1"/>
    <col min="4356" max="4356" width="9" style="297" bestFit="1" customWidth="1"/>
    <col min="4357" max="4357" width="13.1796875" style="297" customWidth="1"/>
    <col min="4358" max="4358" width="15.26953125" style="297" customWidth="1"/>
    <col min="4359" max="4608" width="9.1796875" style="297"/>
    <col min="4609" max="4609" width="5" style="297" bestFit="1" customWidth="1"/>
    <col min="4610" max="4610" width="78.453125" style="297" customWidth="1"/>
    <col min="4611" max="4611" width="4.7265625" style="297" customWidth="1"/>
    <col min="4612" max="4612" width="9" style="297" bestFit="1" customWidth="1"/>
    <col min="4613" max="4613" width="13.1796875" style="297" customWidth="1"/>
    <col min="4614" max="4614" width="15.26953125" style="297" customWidth="1"/>
    <col min="4615" max="4864" width="9.1796875" style="297"/>
    <col min="4865" max="4865" width="5" style="297" bestFit="1" customWidth="1"/>
    <col min="4866" max="4866" width="78.453125" style="297" customWidth="1"/>
    <col min="4867" max="4867" width="4.7265625" style="297" customWidth="1"/>
    <col min="4868" max="4868" width="9" style="297" bestFit="1" customWidth="1"/>
    <col min="4869" max="4869" width="13.1796875" style="297" customWidth="1"/>
    <col min="4870" max="4870" width="15.26953125" style="297" customWidth="1"/>
    <col min="4871" max="5120" width="9.1796875" style="297"/>
    <col min="5121" max="5121" width="5" style="297" bestFit="1" customWidth="1"/>
    <col min="5122" max="5122" width="78.453125" style="297" customWidth="1"/>
    <col min="5123" max="5123" width="4.7265625" style="297" customWidth="1"/>
    <col min="5124" max="5124" width="9" style="297" bestFit="1" customWidth="1"/>
    <col min="5125" max="5125" width="13.1796875" style="297" customWidth="1"/>
    <col min="5126" max="5126" width="15.26953125" style="297" customWidth="1"/>
    <col min="5127" max="5376" width="9.1796875" style="297"/>
    <col min="5377" max="5377" width="5" style="297" bestFit="1" customWidth="1"/>
    <col min="5378" max="5378" width="78.453125" style="297" customWidth="1"/>
    <col min="5379" max="5379" width="4.7265625" style="297" customWidth="1"/>
    <col min="5380" max="5380" width="9" style="297" bestFit="1" customWidth="1"/>
    <col min="5381" max="5381" width="13.1796875" style="297" customWidth="1"/>
    <col min="5382" max="5382" width="15.26953125" style="297" customWidth="1"/>
    <col min="5383" max="5632" width="9.1796875" style="297"/>
    <col min="5633" max="5633" width="5" style="297" bestFit="1" customWidth="1"/>
    <col min="5634" max="5634" width="78.453125" style="297" customWidth="1"/>
    <col min="5635" max="5635" width="4.7265625" style="297" customWidth="1"/>
    <col min="5636" max="5636" width="9" style="297" bestFit="1" customWidth="1"/>
    <col min="5637" max="5637" width="13.1796875" style="297" customWidth="1"/>
    <col min="5638" max="5638" width="15.26953125" style="297" customWidth="1"/>
    <col min="5639" max="5888" width="9.1796875" style="297"/>
    <col min="5889" max="5889" width="5" style="297" bestFit="1" customWidth="1"/>
    <col min="5890" max="5890" width="78.453125" style="297" customWidth="1"/>
    <col min="5891" max="5891" width="4.7265625" style="297" customWidth="1"/>
    <col min="5892" max="5892" width="9" style="297" bestFit="1" customWidth="1"/>
    <col min="5893" max="5893" width="13.1796875" style="297" customWidth="1"/>
    <col min="5894" max="5894" width="15.26953125" style="297" customWidth="1"/>
    <col min="5895" max="6144" width="9.1796875" style="297"/>
    <col min="6145" max="6145" width="5" style="297" bestFit="1" customWidth="1"/>
    <col min="6146" max="6146" width="78.453125" style="297" customWidth="1"/>
    <col min="6147" max="6147" width="4.7265625" style="297" customWidth="1"/>
    <col min="6148" max="6148" width="9" style="297" bestFit="1" customWidth="1"/>
    <col min="6149" max="6149" width="13.1796875" style="297" customWidth="1"/>
    <col min="6150" max="6150" width="15.26953125" style="297" customWidth="1"/>
    <col min="6151" max="6400" width="9.1796875" style="297"/>
    <col min="6401" max="6401" width="5" style="297" bestFit="1" customWidth="1"/>
    <col min="6402" max="6402" width="78.453125" style="297" customWidth="1"/>
    <col min="6403" max="6403" width="4.7265625" style="297" customWidth="1"/>
    <col min="6404" max="6404" width="9" style="297" bestFit="1" customWidth="1"/>
    <col min="6405" max="6405" width="13.1796875" style="297" customWidth="1"/>
    <col min="6406" max="6406" width="15.26953125" style="297" customWidth="1"/>
    <col min="6407" max="6656" width="9.1796875" style="297"/>
    <col min="6657" max="6657" width="5" style="297" bestFit="1" customWidth="1"/>
    <col min="6658" max="6658" width="78.453125" style="297" customWidth="1"/>
    <col min="6659" max="6659" width="4.7265625" style="297" customWidth="1"/>
    <col min="6660" max="6660" width="9" style="297" bestFit="1" customWidth="1"/>
    <col min="6661" max="6661" width="13.1796875" style="297" customWidth="1"/>
    <col min="6662" max="6662" width="15.26953125" style="297" customWidth="1"/>
    <col min="6663" max="6912" width="9.1796875" style="297"/>
    <col min="6913" max="6913" width="5" style="297" bestFit="1" customWidth="1"/>
    <col min="6914" max="6914" width="78.453125" style="297" customWidth="1"/>
    <col min="6915" max="6915" width="4.7265625" style="297" customWidth="1"/>
    <col min="6916" max="6916" width="9" style="297" bestFit="1" customWidth="1"/>
    <col min="6917" max="6917" width="13.1796875" style="297" customWidth="1"/>
    <col min="6918" max="6918" width="15.26953125" style="297" customWidth="1"/>
    <col min="6919" max="7168" width="9.1796875" style="297"/>
    <col min="7169" max="7169" width="5" style="297" bestFit="1" customWidth="1"/>
    <col min="7170" max="7170" width="78.453125" style="297" customWidth="1"/>
    <col min="7171" max="7171" width="4.7265625" style="297" customWidth="1"/>
    <col min="7172" max="7172" width="9" style="297" bestFit="1" customWidth="1"/>
    <col min="7173" max="7173" width="13.1796875" style="297" customWidth="1"/>
    <col min="7174" max="7174" width="15.26953125" style="297" customWidth="1"/>
    <col min="7175" max="7424" width="9.1796875" style="297"/>
    <col min="7425" max="7425" width="5" style="297" bestFit="1" customWidth="1"/>
    <col min="7426" max="7426" width="78.453125" style="297" customWidth="1"/>
    <col min="7427" max="7427" width="4.7265625" style="297" customWidth="1"/>
    <col min="7428" max="7428" width="9" style="297" bestFit="1" customWidth="1"/>
    <col min="7429" max="7429" width="13.1796875" style="297" customWidth="1"/>
    <col min="7430" max="7430" width="15.26953125" style="297" customWidth="1"/>
    <col min="7431" max="7680" width="9.1796875" style="297"/>
    <col min="7681" max="7681" width="5" style="297" bestFit="1" customWidth="1"/>
    <col min="7682" max="7682" width="78.453125" style="297" customWidth="1"/>
    <col min="7683" max="7683" width="4.7265625" style="297" customWidth="1"/>
    <col min="7684" max="7684" width="9" style="297" bestFit="1" customWidth="1"/>
    <col min="7685" max="7685" width="13.1796875" style="297" customWidth="1"/>
    <col min="7686" max="7686" width="15.26953125" style="297" customWidth="1"/>
    <col min="7687" max="7936" width="9.1796875" style="297"/>
    <col min="7937" max="7937" width="5" style="297" bestFit="1" customWidth="1"/>
    <col min="7938" max="7938" width="78.453125" style="297" customWidth="1"/>
    <col min="7939" max="7939" width="4.7265625" style="297" customWidth="1"/>
    <col min="7940" max="7940" width="9" style="297" bestFit="1" customWidth="1"/>
    <col min="7941" max="7941" width="13.1796875" style="297" customWidth="1"/>
    <col min="7942" max="7942" width="15.26953125" style="297" customWidth="1"/>
    <col min="7943" max="8192" width="9.1796875" style="297"/>
    <col min="8193" max="8193" width="5" style="297" bestFit="1" customWidth="1"/>
    <col min="8194" max="8194" width="78.453125" style="297" customWidth="1"/>
    <col min="8195" max="8195" width="4.7265625" style="297" customWidth="1"/>
    <col min="8196" max="8196" width="9" style="297" bestFit="1" customWidth="1"/>
    <col min="8197" max="8197" width="13.1796875" style="297" customWidth="1"/>
    <col min="8198" max="8198" width="15.26953125" style="297" customWidth="1"/>
    <col min="8199" max="8448" width="9.1796875" style="297"/>
    <col min="8449" max="8449" width="5" style="297" bestFit="1" customWidth="1"/>
    <col min="8450" max="8450" width="78.453125" style="297" customWidth="1"/>
    <col min="8451" max="8451" width="4.7265625" style="297" customWidth="1"/>
    <col min="8452" max="8452" width="9" style="297" bestFit="1" customWidth="1"/>
    <col min="8453" max="8453" width="13.1796875" style="297" customWidth="1"/>
    <col min="8454" max="8454" width="15.26953125" style="297" customWidth="1"/>
    <col min="8455" max="8704" width="9.1796875" style="297"/>
    <col min="8705" max="8705" width="5" style="297" bestFit="1" customWidth="1"/>
    <col min="8706" max="8706" width="78.453125" style="297" customWidth="1"/>
    <col min="8707" max="8707" width="4.7265625" style="297" customWidth="1"/>
    <col min="8708" max="8708" width="9" style="297" bestFit="1" customWidth="1"/>
    <col min="8709" max="8709" width="13.1796875" style="297" customWidth="1"/>
    <col min="8710" max="8710" width="15.26953125" style="297" customWidth="1"/>
    <col min="8711" max="8960" width="9.1796875" style="297"/>
    <col min="8961" max="8961" width="5" style="297" bestFit="1" customWidth="1"/>
    <col min="8962" max="8962" width="78.453125" style="297" customWidth="1"/>
    <col min="8963" max="8963" width="4.7265625" style="297" customWidth="1"/>
    <col min="8964" max="8964" width="9" style="297" bestFit="1" customWidth="1"/>
    <col min="8965" max="8965" width="13.1796875" style="297" customWidth="1"/>
    <col min="8966" max="8966" width="15.26953125" style="297" customWidth="1"/>
    <col min="8967" max="9216" width="9.1796875" style="297"/>
    <col min="9217" max="9217" width="5" style="297" bestFit="1" customWidth="1"/>
    <col min="9218" max="9218" width="78.453125" style="297" customWidth="1"/>
    <col min="9219" max="9219" width="4.7265625" style="297" customWidth="1"/>
    <col min="9220" max="9220" width="9" style="297" bestFit="1" customWidth="1"/>
    <col min="9221" max="9221" width="13.1796875" style="297" customWidth="1"/>
    <col min="9222" max="9222" width="15.26953125" style="297" customWidth="1"/>
    <col min="9223" max="9472" width="9.1796875" style="297"/>
    <col min="9473" max="9473" width="5" style="297" bestFit="1" customWidth="1"/>
    <col min="9474" max="9474" width="78.453125" style="297" customWidth="1"/>
    <col min="9475" max="9475" width="4.7265625" style="297" customWidth="1"/>
    <col min="9476" max="9476" width="9" style="297" bestFit="1" customWidth="1"/>
    <col min="9477" max="9477" width="13.1796875" style="297" customWidth="1"/>
    <col min="9478" max="9478" width="15.26953125" style="297" customWidth="1"/>
    <col min="9479" max="9728" width="9.1796875" style="297"/>
    <col min="9729" max="9729" width="5" style="297" bestFit="1" customWidth="1"/>
    <col min="9730" max="9730" width="78.453125" style="297" customWidth="1"/>
    <col min="9731" max="9731" width="4.7265625" style="297" customWidth="1"/>
    <col min="9732" max="9732" width="9" style="297" bestFit="1" customWidth="1"/>
    <col min="9733" max="9733" width="13.1796875" style="297" customWidth="1"/>
    <col min="9734" max="9734" width="15.26953125" style="297" customWidth="1"/>
    <col min="9735" max="9984" width="9.1796875" style="297"/>
    <col min="9985" max="9985" width="5" style="297" bestFit="1" customWidth="1"/>
    <col min="9986" max="9986" width="78.453125" style="297" customWidth="1"/>
    <col min="9987" max="9987" width="4.7265625" style="297" customWidth="1"/>
    <col min="9988" max="9988" width="9" style="297" bestFit="1" customWidth="1"/>
    <col min="9989" max="9989" width="13.1796875" style="297" customWidth="1"/>
    <col min="9990" max="9990" width="15.26953125" style="297" customWidth="1"/>
    <col min="9991" max="10240" width="9.1796875" style="297"/>
    <col min="10241" max="10241" width="5" style="297" bestFit="1" customWidth="1"/>
    <col min="10242" max="10242" width="78.453125" style="297" customWidth="1"/>
    <col min="10243" max="10243" width="4.7265625" style="297" customWidth="1"/>
    <col min="10244" max="10244" width="9" style="297" bestFit="1" customWidth="1"/>
    <col min="10245" max="10245" width="13.1796875" style="297" customWidth="1"/>
    <col min="10246" max="10246" width="15.26953125" style="297" customWidth="1"/>
    <col min="10247" max="10496" width="9.1796875" style="297"/>
    <col min="10497" max="10497" width="5" style="297" bestFit="1" customWidth="1"/>
    <col min="10498" max="10498" width="78.453125" style="297" customWidth="1"/>
    <col min="10499" max="10499" width="4.7265625" style="297" customWidth="1"/>
    <col min="10500" max="10500" width="9" style="297" bestFit="1" customWidth="1"/>
    <col min="10501" max="10501" width="13.1796875" style="297" customWidth="1"/>
    <col min="10502" max="10502" width="15.26953125" style="297" customWidth="1"/>
    <col min="10503" max="10752" width="9.1796875" style="297"/>
    <col min="10753" max="10753" width="5" style="297" bestFit="1" customWidth="1"/>
    <col min="10754" max="10754" width="78.453125" style="297" customWidth="1"/>
    <col min="10755" max="10755" width="4.7265625" style="297" customWidth="1"/>
    <col min="10756" max="10756" width="9" style="297" bestFit="1" customWidth="1"/>
    <col min="10757" max="10757" width="13.1796875" style="297" customWidth="1"/>
    <col min="10758" max="10758" width="15.26953125" style="297" customWidth="1"/>
    <col min="10759" max="11008" width="9.1796875" style="297"/>
    <col min="11009" max="11009" width="5" style="297" bestFit="1" customWidth="1"/>
    <col min="11010" max="11010" width="78.453125" style="297" customWidth="1"/>
    <col min="11011" max="11011" width="4.7265625" style="297" customWidth="1"/>
    <col min="11012" max="11012" width="9" style="297" bestFit="1" customWidth="1"/>
    <col min="11013" max="11013" width="13.1796875" style="297" customWidth="1"/>
    <col min="11014" max="11014" width="15.26953125" style="297" customWidth="1"/>
    <col min="11015" max="11264" width="9.1796875" style="297"/>
    <col min="11265" max="11265" width="5" style="297" bestFit="1" customWidth="1"/>
    <col min="11266" max="11266" width="78.453125" style="297" customWidth="1"/>
    <col min="11267" max="11267" width="4.7265625" style="297" customWidth="1"/>
    <col min="11268" max="11268" width="9" style="297" bestFit="1" customWidth="1"/>
    <col min="11269" max="11269" width="13.1796875" style="297" customWidth="1"/>
    <col min="11270" max="11270" width="15.26953125" style="297" customWidth="1"/>
    <col min="11271" max="11520" width="9.1796875" style="297"/>
    <col min="11521" max="11521" width="5" style="297" bestFit="1" customWidth="1"/>
    <col min="11522" max="11522" width="78.453125" style="297" customWidth="1"/>
    <col min="11523" max="11523" width="4.7265625" style="297" customWidth="1"/>
    <col min="11524" max="11524" width="9" style="297" bestFit="1" customWidth="1"/>
    <col min="11525" max="11525" width="13.1796875" style="297" customWidth="1"/>
    <col min="11526" max="11526" width="15.26953125" style="297" customWidth="1"/>
    <col min="11527" max="11776" width="9.1796875" style="297"/>
    <col min="11777" max="11777" width="5" style="297" bestFit="1" customWidth="1"/>
    <col min="11778" max="11778" width="78.453125" style="297" customWidth="1"/>
    <col min="11779" max="11779" width="4.7265625" style="297" customWidth="1"/>
    <col min="11780" max="11780" width="9" style="297" bestFit="1" customWidth="1"/>
    <col min="11781" max="11781" width="13.1796875" style="297" customWidth="1"/>
    <col min="11782" max="11782" width="15.26953125" style="297" customWidth="1"/>
    <col min="11783" max="12032" width="9.1796875" style="297"/>
    <col min="12033" max="12033" width="5" style="297" bestFit="1" customWidth="1"/>
    <col min="12034" max="12034" width="78.453125" style="297" customWidth="1"/>
    <col min="12035" max="12035" width="4.7265625" style="297" customWidth="1"/>
    <col min="12036" max="12036" width="9" style="297" bestFit="1" customWidth="1"/>
    <col min="12037" max="12037" width="13.1796875" style="297" customWidth="1"/>
    <col min="12038" max="12038" width="15.26953125" style="297" customWidth="1"/>
    <col min="12039" max="12288" width="9.1796875" style="297"/>
    <col min="12289" max="12289" width="5" style="297" bestFit="1" customWidth="1"/>
    <col min="12290" max="12290" width="78.453125" style="297" customWidth="1"/>
    <col min="12291" max="12291" width="4.7265625" style="297" customWidth="1"/>
    <col min="12292" max="12292" width="9" style="297" bestFit="1" customWidth="1"/>
    <col min="12293" max="12293" width="13.1796875" style="297" customWidth="1"/>
    <col min="12294" max="12294" width="15.26953125" style="297" customWidth="1"/>
    <col min="12295" max="12544" width="9.1796875" style="297"/>
    <col min="12545" max="12545" width="5" style="297" bestFit="1" customWidth="1"/>
    <col min="12546" max="12546" width="78.453125" style="297" customWidth="1"/>
    <col min="12547" max="12547" width="4.7265625" style="297" customWidth="1"/>
    <col min="12548" max="12548" width="9" style="297" bestFit="1" customWidth="1"/>
    <col min="12549" max="12549" width="13.1796875" style="297" customWidth="1"/>
    <col min="12550" max="12550" width="15.26953125" style="297" customWidth="1"/>
    <col min="12551" max="12800" width="9.1796875" style="297"/>
    <col min="12801" max="12801" width="5" style="297" bestFit="1" customWidth="1"/>
    <col min="12802" max="12802" width="78.453125" style="297" customWidth="1"/>
    <col min="12803" max="12803" width="4.7265625" style="297" customWidth="1"/>
    <col min="12804" max="12804" width="9" style="297" bestFit="1" customWidth="1"/>
    <col min="12805" max="12805" width="13.1796875" style="297" customWidth="1"/>
    <col min="12806" max="12806" width="15.26953125" style="297" customWidth="1"/>
    <col min="12807" max="13056" width="9.1796875" style="297"/>
    <col min="13057" max="13057" width="5" style="297" bestFit="1" customWidth="1"/>
    <col min="13058" max="13058" width="78.453125" style="297" customWidth="1"/>
    <col min="13059" max="13059" width="4.7265625" style="297" customWidth="1"/>
    <col min="13060" max="13060" width="9" style="297" bestFit="1" customWidth="1"/>
    <col min="13061" max="13061" width="13.1796875" style="297" customWidth="1"/>
    <col min="13062" max="13062" width="15.26953125" style="297" customWidth="1"/>
    <col min="13063" max="13312" width="9.1796875" style="297"/>
    <col min="13313" max="13313" width="5" style="297" bestFit="1" customWidth="1"/>
    <col min="13314" max="13314" width="78.453125" style="297" customWidth="1"/>
    <col min="13315" max="13315" width="4.7265625" style="297" customWidth="1"/>
    <col min="13316" max="13316" width="9" style="297" bestFit="1" customWidth="1"/>
    <col min="13317" max="13317" width="13.1796875" style="297" customWidth="1"/>
    <col min="13318" max="13318" width="15.26953125" style="297" customWidth="1"/>
    <col min="13319" max="13568" width="9.1796875" style="297"/>
    <col min="13569" max="13569" width="5" style="297" bestFit="1" customWidth="1"/>
    <col min="13570" max="13570" width="78.453125" style="297" customWidth="1"/>
    <col min="13571" max="13571" width="4.7265625" style="297" customWidth="1"/>
    <col min="13572" max="13572" width="9" style="297" bestFit="1" customWidth="1"/>
    <col min="13573" max="13573" width="13.1796875" style="297" customWidth="1"/>
    <col min="13574" max="13574" width="15.26953125" style="297" customWidth="1"/>
    <col min="13575" max="13824" width="9.1796875" style="297"/>
    <col min="13825" max="13825" width="5" style="297" bestFit="1" customWidth="1"/>
    <col min="13826" max="13826" width="78.453125" style="297" customWidth="1"/>
    <col min="13827" max="13827" width="4.7265625" style="297" customWidth="1"/>
    <col min="13828" max="13828" width="9" style="297" bestFit="1" customWidth="1"/>
    <col min="13829" max="13829" width="13.1796875" style="297" customWidth="1"/>
    <col min="13830" max="13830" width="15.26953125" style="297" customWidth="1"/>
    <col min="13831" max="14080" width="9.1796875" style="297"/>
    <col min="14081" max="14081" width="5" style="297" bestFit="1" customWidth="1"/>
    <col min="14082" max="14082" width="78.453125" style="297" customWidth="1"/>
    <col min="14083" max="14083" width="4.7265625" style="297" customWidth="1"/>
    <col min="14084" max="14084" width="9" style="297" bestFit="1" customWidth="1"/>
    <col min="14085" max="14085" width="13.1796875" style="297" customWidth="1"/>
    <col min="14086" max="14086" width="15.26953125" style="297" customWidth="1"/>
    <col min="14087" max="14336" width="9.1796875" style="297"/>
    <col min="14337" max="14337" width="5" style="297" bestFit="1" customWidth="1"/>
    <col min="14338" max="14338" width="78.453125" style="297" customWidth="1"/>
    <col min="14339" max="14339" width="4.7265625" style="297" customWidth="1"/>
    <col min="14340" max="14340" width="9" style="297" bestFit="1" customWidth="1"/>
    <col min="14341" max="14341" width="13.1796875" style="297" customWidth="1"/>
    <col min="14342" max="14342" width="15.26953125" style="297" customWidth="1"/>
    <col min="14343" max="14592" width="9.1796875" style="297"/>
    <col min="14593" max="14593" width="5" style="297" bestFit="1" customWidth="1"/>
    <col min="14594" max="14594" width="78.453125" style="297" customWidth="1"/>
    <col min="14595" max="14595" width="4.7265625" style="297" customWidth="1"/>
    <col min="14596" max="14596" width="9" style="297" bestFit="1" customWidth="1"/>
    <col min="14597" max="14597" width="13.1796875" style="297" customWidth="1"/>
    <col min="14598" max="14598" width="15.26953125" style="297" customWidth="1"/>
    <col min="14599" max="14848" width="9.1796875" style="297"/>
    <col min="14849" max="14849" width="5" style="297" bestFit="1" customWidth="1"/>
    <col min="14850" max="14850" width="78.453125" style="297" customWidth="1"/>
    <col min="14851" max="14851" width="4.7265625" style="297" customWidth="1"/>
    <col min="14852" max="14852" width="9" style="297" bestFit="1" customWidth="1"/>
    <col min="14853" max="14853" width="13.1796875" style="297" customWidth="1"/>
    <col min="14854" max="14854" width="15.26953125" style="297" customWidth="1"/>
    <col min="14855" max="15104" width="9.1796875" style="297"/>
    <col min="15105" max="15105" width="5" style="297" bestFit="1" customWidth="1"/>
    <col min="15106" max="15106" width="78.453125" style="297" customWidth="1"/>
    <col min="15107" max="15107" width="4.7265625" style="297" customWidth="1"/>
    <col min="15108" max="15108" width="9" style="297" bestFit="1" customWidth="1"/>
    <col min="15109" max="15109" width="13.1796875" style="297" customWidth="1"/>
    <col min="15110" max="15110" width="15.26953125" style="297" customWidth="1"/>
    <col min="15111" max="15360" width="9.1796875" style="297"/>
    <col min="15361" max="15361" width="5" style="297" bestFit="1" customWidth="1"/>
    <col min="15362" max="15362" width="78.453125" style="297" customWidth="1"/>
    <col min="15363" max="15363" width="4.7265625" style="297" customWidth="1"/>
    <col min="15364" max="15364" width="9" style="297" bestFit="1" customWidth="1"/>
    <col min="15365" max="15365" width="13.1796875" style="297" customWidth="1"/>
    <col min="15366" max="15366" width="15.26953125" style="297" customWidth="1"/>
    <col min="15367" max="15616" width="9.1796875" style="297"/>
    <col min="15617" max="15617" width="5" style="297" bestFit="1" customWidth="1"/>
    <col min="15618" max="15618" width="78.453125" style="297" customWidth="1"/>
    <col min="15619" max="15619" width="4.7265625" style="297" customWidth="1"/>
    <col min="15620" max="15620" width="9" style="297" bestFit="1" customWidth="1"/>
    <col min="15621" max="15621" width="13.1796875" style="297" customWidth="1"/>
    <col min="15622" max="15622" width="15.26953125" style="297" customWidth="1"/>
    <col min="15623" max="15872" width="9.1796875" style="297"/>
    <col min="15873" max="15873" width="5" style="297" bestFit="1" customWidth="1"/>
    <col min="15874" max="15874" width="78.453125" style="297" customWidth="1"/>
    <col min="15875" max="15875" width="4.7265625" style="297" customWidth="1"/>
    <col min="15876" max="15876" width="9" style="297" bestFit="1" customWidth="1"/>
    <col min="15877" max="15877" width="13.1796875" style="297" customWidth="1"/>
    <col min="15878" max="15878" width="15.26953125" style="297" customWidth="1"/>
    <col min="15879" max="16128" width="9.1796875" style="297"/>
    <col min="16129" max="16129" width="5" style="297" bestFit="1" customWidth="1"/>
    <col min="16130" max="16130" width="78.453125" style="297" customWidth="1"/>
    <col min="16131" max="16131" width="4.7265625" style="297" customWidth="1"/>
    <col min="16132" max="16132" width="9" style="297" bestFit="1" customWidth="1"/>
    <col min="16133" max="16133" width="13.1796875" style="297" customWidth="1"/>
    <col min="16134" max="16134" width="15.26953125" style="297" customWidth="1"/>
    <col min="16135" max="16384" width="9.1796875" style="297"/>
  </cols>
  <sheetData>
    <row r="1" spans="1:6" ht="14.5" x14ac:dyDescent="0.35">
      <c r="A1" s="221" t="s">
        <v>258</v>
      </c>
      <c r="B1" s="221"/>
      <c r="C1" s="221"/>
      <c r="D1" s="222"/>
      <c r="E1" s="223"/>
      <c r="F1" s="2" t="s">
        <v>92</v>
      </c>
    </row>
    <row r="2" spans="1:6" ht="18" x14ac:dyDescent="0.4">
      <c r="A2" s="224" t="s">
        <v>41</v>
      </c>
      <c r="B2" s="224"/>
      <c r="C2" s="224"/>
      <c r="D2" s="222"/>
      <c r="E2" s="223"/>
      <c r="F2" s="305"/>
    </row>
    <row r="3" spans="1:6" ht="17.5" x14ac:dyDescent="0.35">
      <c r="A3" s="225" t="s">
        <v>42</v>
      </c>
      <c r="B3" s="225"/>
      <c r="C3" s="225"/>
      <c r="D3" s="226"/>
      <c r="E3" s="227"/>
      <c r="F3" s="227"/>
    </row>
    <row r="4" spans="1:6" ht="13" thickBot="1" x14ac:dyDescent="0.3">
      <c r="A4" s="228"/>
      <c r="B4" s="229"/>
      <c r="C4" s="230"/>
      <c r="D4" s="231"/>
      <c r="E4" s="231"/>
      <c r="F4" s="232"/>
    </row>
    <row r="5" spans="1:6" ht="23.5" thickBot="1" x14ac:dyDescent="0.3">
      <c r="A5" s="233" t="s">
        <v>43</v>
      </c>
      <c r="B5" s="234" t="s">
        <v>44</v>
      </c>
      <c r="C5" s="235" t="s">
        <v>26</v>
      </c>
      <c r="D5" s="236" t="s">
        <v>45</v>
      </c>
      <c r="E5" s="237" t="s">
        <v>46</v>
      </c>
      <c r="F5" s="238" t="s">
        <v>47</v>
      </c>
    </row>
    <row r="6" spans="1:6" ht="13" thickBot="1" x14ac:dyDescent="0.3">
      <c r="A6" s="357" t="s">
        <v>48</v>
      </c>
      <c r="B6" s="239" t="s">
        <v>49</v>
      </c>
      <c r="C6" s="240"/>
      <c r="D6" s="241"/>
      <c r="E6" s="242"/>
      <c r="F6" s="243">
        <f>SUM(F7:F26)</f>
        <v>0</v>
      </c>
    </row>
    <row r="7" spans="1:6" ht="23" x14ac:dyDescent="0.25">
      <c r="A7" s="358"/>
      <c r="B7" s="244" t="s">
        <v>222</v>
      </c>
      <c r="C7" s="245" t="s">
        <v>50</v>
      </c>
      <c r="D7" s="246">
        <v>1860</v>
      </c>
      <c r="E7" s="247"/>
      <c r="F7" s="248">
        <f>(ROUND(E7,2))*D7</f>
        <v>0</v>
      </c>
    </row>
    <row r="8" spans="1:6" ht="23" x14ac:dyDescent="0.25">
      <c r="A8" s="358"/>
      <c r="B8" s="249" t="s">
        <v>223</v>
      </c>
      <c r="C8" s="250" t="s">
        <v>50</v>
      </c>
      <c r="D8" s="251">
        <v>500</v>
      </c>
      <c r="E8" s="252"/>
      <c r="F8" s="248">
        <f t="shared" ref="F8:F26" si="0">ROUND(E8,2)*D8</f>
        <v>0</v>
      </c>
    </row>
    <row r="9" spans="1:6" ht="23" x14ac:dyDescent="0.25">
      <c r="A9" s="358"/>
      <c r="B9" s="249" t="s">
        <v>259</v>
      </c>
      <c r="C9" s="250" t="s">
        <v>50</v>
      </c>
      <c r="D9" s="251">
        <v>90</v>
      </c>
      <c r="E9" s="253"/>
      <c r="F9" s="248">
        <f t="shared" si="0"/>
        <v>0</v>
      </c>
    </row>
    <row r="10" spans="1:6" ht="23" x14ac:dyDescent="0.25">
      <c r="A10" s="358"/>
      <c r="B10" s="249" t="s">
        <v>224</v>
      </c>
      <c r="C10" s="250" t="s">
        <v>50</v>
      </c>
      <c r="D10" s="251">
        <v>210</v>
      </c>
      <c r="E10" s="252"/>
      <c r="F10" s="248">
        <f t="shared" si="0"/>
        <v>0</v>
      </c>
    </row>
    <row r="11" spans="1:6" ht="34.5" x14ac:dyDescent="0.25">
      <c r="A11" s="358"/>
      <c r="B11" s="249" t="s">
        <v>225</v>
      </c>
      <c r="C11" s="250" t="s">
        <v>50</v>
      </c>
      <c r="D11" s="251">
        <v>440</v>
      </c>
      <c r="E11" s="252"/>
      <c r="F11" s="248">
        <f t="shared" si="0"/>
        <v>0</v>
      </c>
    </row>
    <row r="12" spans="1:6" ht="12.75" customHeight="1" x14ac:dyDescent="0.25">
      <c r="A12" s="358"/>
      <c r="B12" s="249" t="s">
        <v>226</v>
      </c>
      <c r="C12" s="250" t="s">
        <v>51</v>
      </c>
      <c r="D12" s="251">
        <v>140</v>
      </c>
      <c r="E12" s="252"/>
      <c r="F12" s="248">
        <f t="shared" si="0"/>
        <v>0</v>
      </c>
    </row>
    <row r="13" spans="1:6" ht="12.75" customHeight="1" x14ac:dyDescent="0.25">
      <c r="A13" s="358"/>
      <c r="B13" s="254" t="s">
        <v>227</v>
      </c>
      <c r="C13" s="250" t="s">
        <v>51</v>
      </c>
      <c r="D13" s="251">
        <v>1</v>
      </c>
      <c r="E13" s="252"/>
      <c r="F13" s="248">
        <f t="shared" si="0"/>
        <v>0</v>
      </c>
    </row>
    <row r="14" spans="1:6" ht="34.5" x14ac:dyDescent="0.25">
      <c r="A14" s="358"/>
      <c r="B14" s="249" t="s">
        <v>228</v>
      </c>
      <c r="C14" s="250" t="s">
        <v>50</v>
      </c>
      <c r="D14" s="251">
        <v>60</v>
      </c>
      <c r="E14" s="252"/>
      <c r="F14" s="248">
        <f t="shared" si="0"/>
        <v>0</v>
      </c>
    </row>
    <row r="15" spans="1:6" ht="36" customHeight="1" x14ac:dyDescent="0.25">
      <c r="A15" s="358"/>
      <c r="B15" s="249" t="s">
        <v>229</v>
      </c>
      <c r="C15" s="250" t="s">
        <v>50</v>
      </c>
      <c r="D15" s="251">
        <v>15</v>
      </c>
      <c r="E15" s="252"/>
      <c r="F15" s="248">
        <f t="shared" si="0"/>
        <v>0</v>
      </c>
    </row>
    <row r="16" spans="1:6" ht="34.5" x14ac:dyDescent="0.25">
      <c r="A16" s="358"/>
      <c r="B16" s="255" t="s">
        <v>260</v>
      </c>
      <c r="C16" s="250" t="s">
        <v>50</v>
      </c>
      <c r="D16" s="251">
        <v>60</v>
      </c>
      <c r="E16" s="252"/>
      <c r="F16" s="248">
        <f t="shared" si="0"/>
        <v>0</v>
      </c>
    </row>
    <row r="17" spans="1:13" ht="34.5" x14ac:dyDescent="0.25">
      <c r="A17" s="358"/>
      <c r="B17" s="255" t="s">
        <v>230</v>
      </c>
      <c r="C17" s="250" t="s">
        <v>50</v>
      </c>
      <c r="D17" s="251">
        <v>15</v>
      </c>
      <c r="E17" s="252"/>
      <c r="F17" s="248">
        <f t="shared" si="0"/>
        <v>0</v>
      </c>
    </row>
    <row r="18" spans="1:13" ht="34.5" x14ac:dyDescent="0.25">
      <c r="A18" s="358"/>
      <c r="B18" s="255" t="s">
        <v>231</v>
      </c>
      <c r="C18" s="256" t="s">
        <v>50</v>
      </c>
      <c r="D18" s="251">
        <v>48</v>
      </c>
      <c r="E18" s="252"/>
      <c r="F18" s="248">
        <f t="shared" si="0"/>
        <v>0</v>
      </c>
    </row>
    <row r="19" spans="1:13" ht="34.5" x14ac:dyDescent="0.25">
      <c r="A19" s="358"/>
      <c r="B19" s="255" t="s">
        <v>232</v>
      </c>
      <c r="C19" s="256" t="s">
        <v>50</v>
      </c>
      <c r="D19" s="251">
        <v>20</v>
      </c>
      <c r="E19" s="252"/>
      <c r="F19" s="248">
        <f t="shared" si="0"/>
        <v>0</v>
      </c>
    </row>
    <row r="20" spans="1:13" ht="34.5" x14ac:dyDescent="0.25">
      <c r="A20" s="358"/>
      <c r="B20" s="255" t="s">
        <v>233</v>
      </c>
      <c r="C20" s="256" t="s">
        <v>50</v>
      </c>
      <c r="D20" s="251">
        <v>48</v>
      </c>
      <c r="E20" s="252"/>
      <c r="F20" s="248">
        <f t="shared" si="0"/>
        <v>0</v>
      </c>
    </row>
    <row r="21" spans="1:13" s="263" customFormat="1" x14ac:dyDescent="0.25">
      <c r="A21" s="358"/>
      <c r="B21" s="255" t="s">
        <v>52</v>
      </c>
      <c r="C21" s="256" t="s">
        <v>51</v>
      </c>
      <c r="D21" s="257">
        <v>8</v>
      </c>
      <c r="E21" s="258"/>
      <c r="F21" s="248">
        <f t="shared" si="0"/>
        <v>0</v>
      </c>
      <c r="G21" s="231"/>
      <c r="H21" s="259"/>
      <c r="I21" s="260"/>
      <c r="J21" s="261"/>
      <c r="K21" s="262"/>
      <c r="L21" s="262"/>
      <c r="M21" s="262"/>
    </row>
    <row r="22" spans="1:13" ht="23" x14ac:dyDescent="0.25">
      <c r="A22" s="358"/>
      <c r="B22" s="255" t="s">
        <v>261</v>
      </c>
      <c r="C22" s="250" t="s">
        <v>50</v>
      </c>
      <c r="D22" s="251">
        <v>640</v>
      </c>
      <c r="E22" s="252"/>
      <c r="F22" s="248">
        <f t="shared" si="0"/>
        <v>0</v>
      </c>
    </row>
    <row r="23" spans="1:13" ht="23" x14ac:dyDescent="0.25">
      <c r="A23" s="358"/>
      <c r="B23" s="255" t="s">
        <v>262</v>
      </c>
      <c r="C23" s="250" t="s">
        <v>50</v>
      </c>
      <c r="D23" s="251">
        <v>60</v>
      </c>
      <c r="E23" s="252"/>
      <c r="F23" s="248">
        <f t="shared" si="0"/>
        <v>0</v>
      </c>
    </row>
    <row r="24" spans="1:13" ht="23" x14ac:dyDescent="0.25">
      <c r="A24" s="358"/>
      <c r="B24" s="255" t="s">
        <v>234</v>
      </c>
      <c r="C24" s="250" t="s">
        <v>50</v>
      </c>
      <c r="D24" s="251">
        <v>35</v>
      </c>
      <c r="E24" s="252"/>
      <c r="F24" s="319">
        <f t="shared" si="0"/>
        <v>0</v>
      </c>
    </row>
    <row r="25" spans="1:13" ht="23" x14ac:dyDescent="0.25">
      <c r="A25" s="358"/>
      <c r="B25" s="255" t="s">
        <v>235</v>
      </c>
      <c r="C25" s="250" t="s">
        <v>50</v>
      </c>
      <c r="D25" s="251">
        <v>20</v>
      </c>
      <c r="E25" s="252"/>
      <c r="F25" s="248">
        <f t="shared" si="0"/>
        <v>0</v>
      </c>
    </row>
    <row r="26" spans="1:13" ht="23.5" thickBot="1" x14ac:dyDescent="0.3">
      <c r="A26" s="359"/>
      <c r="B26" s="264" t="s">
        <v>236</v>
      </c>
      <c r="C26" s="250" t="s">
        <v>50</v>
      </c>
      <c r="D26" s="251">
        <v>3500</v>
      </c>
      <c r="E26" s="252"/>
      <c r="F26" s="248">
        <f t="shared" si="0"/>
        <v>0</v>
      </c>
    </row>
    <row r="27" spans="1:13" ht="13" thickBot="1" x14ac:dyDescent="0.3">
      <c r="A27" s="355" t="s">
        <v>53</v>
      </c>
      <c r="B27" s="265" t="s">
        <v>54</v>
      </c>
      <c r="C27" s="240"/>
      <c r="D27" s="266"/>
      <c r="E27" s="267"/>
      <c r="F27" s="243">
        <f>SUM(F28:F32)</f>
        <v>0</v>
      </c>
    </row>
    <row r="28" spans="1:13" ht="12.75" customHeight="1" x14ac:dyDescent="0.25">
      <c r="A28" s="356"/>
      <c r="B28" s="244" t="s">
        <v>237</v>
      </c>
      <c r="C28" s="245" t="s">
        <v>50</v>
      </c>
      <c r="D28" s="246">
        <v>7500</v>
      </c>
      <c r="E28" s="247"/>
      <c r="F28" s="248">
        <f t="shared" ref="F28:F32" si="1">ROUND(E28,2)*D28</f>
        <v>0</v>
      </c>
    </row>
    <row r="29" spans="1:13" ht="12.75" customHeight="1" x14ac:dyDescent="0.25">
      <c r="A29" s="356"/>
      <c r="B29" s="268" t="s">
        <v>238</v>
      </c>
      <c r="C29" s="250" t="s">
        <v>50</v>
      </c>
      <c r="D29" s="269">
        <v>1</v>
      </c>
      <c r="E29" s="252"/>
      <c r="F29" s="248">
        <f t="shared" si="1"/>
        <v>0</v>
      </c>
    </row>
    <row r="30" spans="1:13" ht="12.75" customHeight="1" x14ac:dyDescent="0.25">
      <c r="A30" s="356"/>
      <c r="B30" s="249" t="s">
        <v>55</v>
      </c>
      <c r="C30" s="250" t="s">
        <v>50</v>
      </c>
      <c r="D30" s="269">
        <v>300</v>
      </c>
      <c r="E30" s="252"/>
      <c r="F30" s="248">
        <f t="shared" si="1"/>
        <v>0</v>
      </c>
      <c r="J30" s="320"/>
    </row>
    <row r="31" spans="1:13" ht="12.75" customHeight="1" x14ac:dyDescent="0.25">
      <c r="A31" s="356"/>
      <c r="B31" s="249" t="s">
        <v>239</v>
      </c>
      <c r="C31" s="250" t="s">
        <v>50</v>
      </c>
      <c r="D31" s="251">
        <v>300</v>
      </c>
      <c r="E31" s="252"/>
      <c r="F31" s="248">
        <f t="shared" si="1"/>
        <v>0</v>
      </c>
    </row>
    <row r="32" spans="1:13" ht="13.5" customHeight="1" thickBot="1" x14ac:dyDescent="0.3">
      <c r="A32" s="360"/>
      <c r="B32" s="249" t="s">
        <v>56</v>
      </c>
      <c r="C32" s="256" t="s">
        <v>50</v>
      </c>
      <c r="D32" s="251">
        <v>140</v>
      </c>
      <c r="E32" s="252"/>
      <c r="F32" s="248">
        <f t="shared" si="1"/>
        <v>0</v>
      </c>
    </row>
    <row r="33" spans="1:6" ht="13" thickBot="1" x14ac:dyDescent="0.3">
      <c r="A33" s="355" t="s">
        <v>57</v>
      </c>
      <c r="B33" s="265" t="s">
        <v>58</v>
      </c>
      <c r="C33" s="240"/>
      <c r="D33" s="266"/>
      <c r="E33" s="267"/>
      <c r="F33" s="243">
        <f>SUM(F34:F56)</f>
        <v>0</v>
      </c>
    </row>
    <row r="34" spans="1:6" x14ac:dyDescent="0.25">
      <c r="A34" s="356"/>
      <c r="B34" s="270" t="s">
        <v>59</v>
      </c>
      <c r="C34" s="245" t="s">
        <v>51</v>
      </c>
      <c r="D34" s="246">
        <v>435</v>
      </c>
      <c r="E34" s="247"/>
      <c r="F34" s="248">
        <f t="shared" ref="F34:F56" si="2">ROUND(E34,2)*D34</f>
        <v>0</v>
      </c>
    </row>
    <row r="35" spans="1:6" ht="23" x14ac:dyDescent="0.25">
      <c r="A35" s="356"/>
      <c r="B35" s="270" t="s">
        <v>60</v>
      </c>
      <c r="C35" s="245" t="s">
        <v>51</v>
      </c>
      <c r="D35" s="246">
        <f>D39+D40+D41+D43+D44+D45+D46+D47+D48</f>
        <v>165</v>
      </c>
      <c r="E35" s="252"/>
      <c r="F35" s="248">
        <f t="shared" si="2"/>
        <v>0</v>
      </c>
    </row>
    <row r="36" spans="1:6" x14ac:dyDescent="0.25">
      <c r="A36" s="356"/>
      <c r="B36" s="249" t="s">
        <v>61</v>
      </c>
      <c r="C36" s="250" t="s">
        <v>51</v>
      </c>
      <c r="D36" s="251">
        <f>D49+D50+D51</f>
        <v>15</v>
      </c>
      <c r="E36" s="252"/>
      <c r="F36" s="248">
        <f t="shared" si="2"/>
        <v>0</v>
      </c>
    </row>
    <row r="37" spans="1:6" ht="12.75" customHeight="1" x14ac:dyDescent="0.25">
      <c r="A37" s="356"/>
      <c r="B37" s="255" t="s">
        <v>62</v>
      </c>
      <c r="C37" s="250" t="s">
        <v>51</v>
      </c>
      <c r="D37" s="251">
        <v>5</v>
      </c>
      <c r="E37" s="252"/>
      <c r="F37" s="248">
        <f t="shared" si="2"/>
        <v>0</v>
      </c>
    </row>
    <row r="38" spans="1:6" x14ac:dyDescent="0.25">
      <c r="A38" s="356"/>
      <c r="B38" s="255" t="s">
        <v>63</v>
      </c>
      <c r="C38" s="250" t="s">
        <v>51</v>
      </c>
      <c r="D38" s="251">
        <v>5</v>
      </c>
      <c r="E38" s="252"/>
      <c r="F38" s="248">
        <f t="shared" si="2"/>
        <v>0</v>
      </c>
    </row>
    <row r="39" spans="1:6" ht="12.75" customHeight="1" x14ac:dyDescent="0.25">
      <c r="A39" s="356"/>
      <c r="B39" s="255" t="s">
        <v>263</v>
      </c>
      <c r="C39" s="250" t="s">
        <v>51</v>
      </c>
      <c r="D39" s="251">
        <v>15</v>
      </c>
      <c r="E39" s="252"/>
      <c r="F39" s="248">
        <f t="shared" si="2"/>
        <v>0</v>
      </c>
    </row>
    <row r="40" spans="1:6" x14ac:dyDescent="0.25">
      <c r="A40" s="356"/>
      <c r="B40" s="255" t="s">
        <v>64</v>
      </c>
      <c r="C40" s="250" t="s">
        <v>51</v>
      </c>
      <c r="D40" s="251">
        <v>15</v>
      </c>
      <c r="E40" s="252"/>
      <c r="F40" s="248">
        <f t="shared" si="2"/>
        <v>0</v>
      </c>
    </row>
    <row r="41" spans="1:6" x14ac:dyDescent="0.25">
      <c r="A41" s="356"/>
      <c r="B41" s="255" t="s">
        <v>65</v>
      </c>
      <c r="C41" s="250" t="s">
        <v>51</v>
      </c>
      <c r="D41" s="251">
        <v>10</v>
      </c>
      <c r="E41" s="252"/>
      <c r="F41" s="248">
        <f t="shared" si="2"/>
        <v>0</v>
      </c>
    </row>
    <row r="42" spans="1:6" x14ac:dyDescent="0.25">
      <c r="A42" s="356"/>
      <c r="B42" s="255" t="s">
        <v>66</v>
      </c>
      <c r="C42" s="250" t="s">
        <v>51</v>
      </c>
      <c r="D42" s="251">
        <v>7</v>
      </c>
      <c r="E42" s="252"/>
      <c r="F42" s="248">
        <f t="shared" si="2"/>
        <v>0</v>
      </c>
    </row>
    <row r="43" spans="1:6" x14ac:dyDescent="0.25">
      <c r="A43" s="356"/>
      <c r="B43" s="255" t="s">
        <v>67</v>
      </c>
      <c r="C43" s="250" t="s">
        <v>51</v>
      </c>
      <c r="D43" s="251">
        <v>5</v>
      </c>
      <c r="E43" s="252"/>
      <c r="F43" s="248">
        <f t="shared" si="2"/>
        <v>0</v>
      </c>
    </row>
    <row r="44" spans="1:6" x14ac:dyDescent="0.25">
      <c r="A44" s="356"/>
      <c r="B44" s="255" t="s">
        <v>68</v>
      </c>
      <c r="C44" s="250" t="s">
        <v>51</v>
      </c>
      <c r="D44" s="251">
        <v>30</v>
      </c>
      <c r="E44" s="252"/>
      <c r="F44" s="248">
        <f t="shared" si="2"/>
        <v>0</v>
      </c>
    </row>
    <row r="45" spans="1:6" ht="12.75" customHeight="1" x14ac:dyDescent="0.25">
      <c r="A45" s="356"/>
      <c r="B45" s="255" t="s">
        <v>264</v>
      </c>
      <c r="C45" s="250" t="s">
        <v>51</v>
      </c>
      <c r="D45" s="251">
        <v>15</v>
      </c>
      <c r="E45" s="252"/>
      <c r="F45" s="248">
        <f t="shared" si="2"/>
        <v>0</v>
      </c>
    </row>
    <row r="46" spans="1:6" ht="12.75" customHeight="1" x14ac:dyDescent="0.25">
      <c r="A46" s="356"/>
      <c r="B46" s="255" t="s">
        <v>265</v>
      </c>
      <c r="C46" s="250" t="s">
        <v>51</v>
      </c>
      <c r="D46" s="251">
        <v>30</v>
      </c>
      <c r="E46" s="252"/>
      <c r="F46" s="248">
        <f t="shared" si="2"/>
        <v>0</v>
      </c>
    </row>
    <row r="47" spans="1:6" ht="12.75" customHeight="1" x14ac:dyDescent="0.25">
      <c r="A47" s="356"/>
      <c r="B47" s="255" t="s">
        <v>69</v>
      </c>
      <c r="C47" s="250" t="s">
        <v>51</v>
      </c>
      <c r="D47" s="251">
        <v>25</v>
      </c>
      <c r="E47" s="252"/>
      <c r="F47" s="248">
        <f t="shared" si="2"/>
        <v>0</v>
      </c>
    </row>
    <row r="48" spans="1:6" ht="12.75" customHeight="1" x14ac:dyDescent="0.25">
      <c r="A48" s="356"/>
      <c r="B48" s="255" t="s">
        <v>70</v>
      </c>
      <c r="C48" s="250" t="s">
        <v>51</v>
      </c>
      <c r="D48" s="251">
        <v>20</v>
      </c>
      <c r="E48" s="252"/>
      <c r="F48" s="248">
        <f t="shared" si="2"/>
        <v>0</v>
      </c>
    </row>
    <row r="49" spans="1:6" x14ac:dyDescent="0.25">
      <c r="A49" s="356"/>
      <c r="B49" s="255" t="s">
        <v>266</v>
      </c>
      <c r="C49" s="250" t="s">
        <v>51</v>
      </c>
      <c r="D49" s="251">
        <v>5</v>
      </c>
      <c r="E49" s="252"/>
      <c r="F49" s="248">
        <f t="shared" si="2"/>
        <v>0</v>
      </c>
    </row>
    <row r="50" spans="1:6" x14ac:dyDescent="0.25">
      <c r="A50" s="356"/>
      <c r="B50" s="255" t="s">
        <v>267</v>
      </c>
      <c r="C50" s="250" t="s">
        <v>51</v>
      </c>
      <c r="D50" s="251">
        <v>5</v>
      </c>
      <c r="E50" s="252"/>
      <c r="F50" s="248">
        <f t="shared" si="2"/>
        <v>0</v>
      </c>
    </row>
    <row r="51" spans="1:6" x14ac:dyDescent="0.25">
      <c r="A51" s="356"/>
      <c r="B51" s="249" t="s">
        <v>71</v>
      </c>
      <c r="C51" s="256" t="s">
        <v>51</v>
      </c>
      <c r="D51" s="251">
        <v>5</v>
      </c>
      <c r="E51" s="271"/>
      <c r="F51" s="248">
        <f t="shared" si="2"/>
        <v>0</v>
      </c>
    </row>
    <row r="52" spans="1:6" ht="12.75" customHeight="1" x14ac:dyDescent="0.25">
      <c r="A52" s="356"/>
      <c r="B52" s="255" t="s">
        <v>268</v>
      </c>
      <c r="C52" s="250" t="s">
        <v>51</v>
      </c>
      <c r="D52" s="251">
        <f>SUM(D53:D56)</f>
        <v>110</v>
      </c>
      <c r="E52" s="252"/>
      <c r="F52" s="248">
        <f t="shared" si="2"/>
        <v>0</v>
      </c>
    </row>
    <row r="53" spans="1:6" x14ac:dyDescent="0.25">
      <c r="A53" s="356"/>
      <c r="B53" s="255" t="s">
        <v>72</v>
      </c>
      <c r="C53" s="250" t="s">
        <v>51</v>
      </c>
      <c r="D53" s="251">
        <v>10</v>
      </c>
      <c r="E53" s="271"/>
      <c r="F53" s="248">
        <f t="shared" si="2"/>
        <v>0</v>
      </c>
    </row>
    <row r="54" spans="1:6" x14ac:dyDescent="0.25">
      <c r="A54" s="356"/>
      <c r="B54" s="255" t="s">
        <v>269</v>
      </c>
      <c r="C54" s="250" t="s">
        <v>51</v>
      </c>
      <c r="D54" s="251">
        <v>35</v>
      </c>
      <c r="E54" s="252"/>
      <c r="F54" s="248">
        <f t="shared" si="2"/>
        <v>0</v>
      </c>
    </row>
    <row r="55" spans="1:6" ht="23" x14ac:dyDescent="0.25">
      <c r="A55" s="356"/>
      <c r="B55" s="249" t="s">
        <v>73</v>
      </c>
      <c r="C55" s="250" t="s">
        <v>51</v>
      </c>
      <c r="D55" s="251">
        <v>25</v>
      </c>
      <c r="E55" s="252"/>
      <c r="F55" s="248">
        <f t="shared" si="2"/>
        <v>0</v>
      </c>
    </row>
    <row r="56" spans="1:6" ht="13" thickBot="1" x14ac:dyDescent="0.3">
      <c r="A56" s="356"/>
      <c r="B56" s="272" t="s">
        <v>74</v>
      </c>
      <c r="C56" s="250" t="s">
        <v>51</v>
      </c>
      <c r="D56" s="251">
        <v>40</v>
      </c>
      <c r="E56" s="252"/>
      <c r="F56" s="248">
        <f t="shared" si="2"/>
        <v>0</v>
      </c>
    </row>
    <row r="57" spans="1:6" ht="13" thickBot="1" x14ac:dyDescent="0.3">
      <c r="A57" s="355" t="s">
        <v>75</v>
      </c>
      <c r="B57" s="265" t="s">
        <v>76</v>
      </c>
      <c r="C57" s="273"/>
      <c r="D57" s="266"/>
      <c r="E57" s="267"/>
      <c r="F57" s="243">
        <f>SUM(F58:F62)</f>
        <v>0</v>
      </c>
    </row>
    <row r="58" spans="1:6" ht="12.65" customHeight="1" x14ac:dyDescent="0.25">
      <c r="A58" s="356"/>
      <c r="B58" s="268" t="s">
        <v>77</v>
      </c>
      <c r="C58" s="245" t="s">
        <v>51</v>
      </c>
      <c r="D58" s="246">
        <v>25</v>
      </c>
      <c r="E58" s="247"/>
      <c r="F58" s="248">
        <f t="shared" ref="F58:F62" si="3">ROUND(E58,2)*D58</f>
        <v>0</v>
      </c>
    </row>
    <row r="59" spans="1:6" ht="12.75" customHeight="1" x14ac:dyDescent="0.25">
      <c r="A59" s="356"/>
      <c r="B59" s="255" t="s">
        <v>240</v>
      </c>
      <c r="C59" s="245" t="s">
        <v>51</v>
      </c>
      <c r="D59" s="246">
        <v>12</v>
      </c>
      <c r="E59" s="247"/>
      <c r="F59" s="248">
        <f t="shared" si="3"/>
        <v>0</v>
      </c>
    </row>
    <row r="60" spans="1:6" ht="12.75" customHeight="1" x14ac:dyDescent="0.25">
      <c r="A60" s="356"/>
      <c r="B60" s="255" t="s">
        <v>270</v>
      </c>
      <c r="C60" s="245" t="s">
        <v>51</v>
      </c>
      <c r="D60" s="246">
        <v>20</v>
      </c>
      <c r="E60" s="247"/>
      <c r="F60" s="248">
        <f t="shared" si="3"/>
        <v>0</v>
      </c>
    </row>
    <row r="61" spans="1:6" ht="12.75" customHeight="1" x14ac:dyDescent="0.25">
      <c r="A61" s="356"/>
      <c r="B61" s="255" t="s">
        <v>271</v>
      </c>
      <c r="C61" s="245" t="s">
        <v>51</v>
      </c>
      <c r="D61" s="246">
        <v>10</v>
      </c>
      <c r="E61" s="247"/>
      <c r="F61" s="248">
        <f t="shared" si="3"/>
        <v>0</v>
      </c>
    </row>
    <row r="62" spans="1:6" ht="13.5" customHeight="1" thickBot="1" x14ac:dyDescent="0.3">
      <c r="A62" s="360"/>
      <c r="B62" s="268" t="s">
        <v>78</v>
      </c>
      <c r="C62" s="250" t="s">
        <v>51</v>
      </c>
      <c r="D62" s="251">
        <v>10</v>
      </c>
      <c r="E62" s="252"/>
      <c r="F62" s="248">
        <f t="shared" si="3"/>
        <v>0</v>
      </c>
    </row>
    <row r="63" spans="1:6" ht="13" thickBot="1" x14ac:dyDescent="0.3">
      <c r="A63" s="355" t="s">
        <v>9</v>
      </c>
      <c r="B63" s="265" t="s">
        <v>79</v>
      </c>
      <c r="C63" s="240"/>
      <c r="D63" s="266"/>
      <c r="E63" s="267"/>
      <c r="F63" s="243">
        <f>SUM(F64:F66)</f>
        <v>0</v>
      </c>
    </row>
    <row r="64" spans="1:6" ht="12.75" customHeight="1" x14ac:dyDescent="0.25">
      <c r="A64" s="356"/>
      <c r="B64" s="268" t="s">
        <v>80</v>
      </c>
      <c r="C64" s="245" t="s">
        <v>51</v>
      </c>
      <c r="D64" s="246">
        <v>320</v>
      </c>
      <c r="E64" s="247"/>
      <c r="F64" s="248">
        <f>ROUND(E64,2)*D64</f>
        <v>0</v>
      </c>
    </row>
    <row r="65" spans="1:6" ht="23" x14ac:dyDescent="0.25">
      <c r="A65" s="356"/>
      <c r="B65" s="255" t="s">
        <v>81</v>
      </c>
      <c r="C65" s="250" t="s">
        <v>51</v>
      </c>
      <c r="D65" s="251">
        <v>270</v>
      </c>
      <c r="E65" s="252"/>
      <c r="F65" s="248">
        <f>ROUND(E65,2)*D65</f>
        <v>0</v>
      </c>
    </row>
    <row r="66" spans="1:6" ht="13.5" customHeight="1" thickBot="1" x14ac:dyDescent="0.3">
      <c r="A66" s="360"/>
      <c r="B66" s="274" t="s">
        <v>82</v>
      </c>
      <c r="C66" s="275" t="s">
        <v>50</v>
      </c>
      <c r="D66" s="276">
        <v>3500</v>
      </c>
      <c r="E66" s="277"/>
      <c r="F66" s="278">
        <f>ROUND(E66,2)*D66</f>
        <v>0</v>
      </c>
    </row>
    <row r="67" spans="1:6" ht="13" thickBot="1" x14ac:dyDescent="0.3">
      <c r="A67" s="355" t="s">
        <v>11</v>
      </c>
      <c r="B67" s="265" t="s">
        <v>83</v>
      </c>
      <c r="C67" s="240"/>
      <c r="D67" s="266"/>
      <c r="E67" s="267"/>
      <c r="F67" s="243">
        <f>SUM(F68:F79)</f>
        <v>0</v>
      </c>
    </row>
    <row r="68" spans="1:6" ht="12.75" customHeight="1" x14ac:dyDescent="0.25">
      <c r="A68" s="356"/>
      <c r="B68" s="268" t="s">
        <v>84</v>
      </c>
      <c r="C68" s="245" t="s">
        <v>51</v>
      </c>
      <c r="D68" s="246">
        <v>2</v>
      </c>
      <c r="E68" s="279"/>
      <c r="F68" s="248">
        <f t="shared" ref="F68:F79" si="4">ROUND(E68,2)*D68</f>
        <v>0</v>
      </c>
    </row>
    <row r="69" spans="1:6" ht="12.75" customHeight="1" x14ac:dyDescent="0.25">
      <c r="A69" s="356"/>
      <c r="B69" s="255" t="s">
        <v>85</v>
      </c>
      <c r="C69" s="250" t="s">
        <v>51</v>
      </c>
      <c r="D69" s="251">
        <f>D34+D62</f>
        <v>445</v>
      </c>
      <c r="E69" s="252"/>
      <c r="F69" s="248">
        <f t="shared" si="4"/>
        <v>0</v>
      </c>
    </row>
    <row r="70" spans="1:6" ht="12.75" customHeight="1" x14ac:dyDescent="0.25">
      <c r="A70" s="356"/>
      <c r="B70" s="255" t="s">
        <v>86</v>
      </c>
      <c r="C70" s="250" t="s">
        <v>51</v>
      </c>
      <c r="D70" s="251">
        <f>D35</f>
        <v>165</v>
      </c>
      <c r="E70" s="252"/>
      <c r="F70" s="248">
        <f t="shared" si="4"/>
        <v>0</v>
      </c>
    </row>
    <row r="71" spans="1:6" ht="12.75" customHeight="1" x14ac:dyDescent="0.25">
      <c r="A71" s="356"/>
      <c r="B71" s="255" t="s">
        <v>87</v>
      </c>
      <c r="C71" s="250" t="s">
        <v>51</v>
      </c>
      <c r="D71" s="251">
        <f>D36+D52</f>
        <v>125</v>
      </c>
      <c r="E71" s="252"/>
      <c r="F71" s="248">
        <f t="shared" si="4"/>
        <v>0</v>
      </c>
    </row>
    <row r="72" spans="1:6" x14ac:dyDescent="0.25">
      <c r="A72" s="356"/>
      <c r="B72" s="255" t="s">
        <v>88</v>
      </c>
      <c r="C72" s="250" t="s">
        <v>50</v>
      </c>
      <c r="D72" s="251">
        <v>75</v>
      </c>
      <c r="E72" s="258"/>
      <c r="F72" s="248">
        <f t="shared" si="4"/>
        <v>0</v>
      </c>
    </row>
    <row r="73" spans="1:6" ht="23" x14ac:dyDescent="0.25">
      <c r="A73" s="356"/>
      <c r="B73" s="255" t="s">
        <v>272</v>
      </c>
      <c r="C73" s="250" t="s">
        <v>51</v>
      </c>
      <c r="D73" s="251">
        <v>60</v>
      </c>
      <c r="E73" s="258"/>
      <c r="F73" s="248">
        <f t="shared" si="4"/>
        <v>0</v>
      </c>
    </row>
    <row r="74" spans="1:6" x14ac:dyDescent="0.25">
      <c r="A74" s="356"/>
      <c r="B74" s="255" t="s">
        <v>241</v>
      </c>
      <c r="C74" s="250" t="s">
        <v>51</v>
      </c>
      <c r="D74" s="251">
        <v>78</v>
      </c>
      <c r="E74" s="258"/>
      <c r="F74" s="248">
        <f t="shared" si="4"/>
        <v>0</v>
      </c>
    </row>
    <row r="75" spans="1:6" x14ac:dyDescent="0.25">
      <c r="A75" s="356"/>
      <c r="B75" s="255" t="s">
        <v>242</v>
      </c>
      <c r="C75" s="250" t="s">
        <v>51</v>
      </c>
      <c r="D75" s="251">
        <v>52</v>
      </c>
      <c r="E75" s="258"/>
      <c r="F75" s="248">
        <f t="shared" si="4"/>
        <v>0</v>
      </c>
    </row>
    <row r="76" spans="1:6" x14ac:dyDescent="0.25">
      <c r="A76" s="356"/>
      <c r="B76" s="255" t="s">
        <v>243</v>
      </c>
      <c r="C76" s="250" t="s">
        <v>244</v>
      </c>
      <c r="D76" s="251">
        <v>1</v>
      </c>
      <c r="E76" s="258"/>
      <c r="F76" s="248">
        <f t="shared" si="4"/>
        <v>0</v>
      </c>
    </row>
    <row r="77" spans="1:6" x14ac:dyDescent="0.25">
      <c r="A77" s="356"/>
      <c r="B77" s="255" t="s">
        <v>245</v>
      </c>
      <c r="C77" s="250" t="s">
        <v>244</v>
      </c>
      <c r="D77" s="251">
        <v>1</v>
      </c>
      <c r="E77" s="258"/>
      <c r="F77" s="248">
        <f t="shared" si="4"/>
        <v>0</v>
      </c>
    </row>
    <row r="78" spans="1:6" ht="23" x14ac:dyDescent="0.25">
      <c r="A78" s="356"/>
      <c r="B78" s="254" t="s">
        <v>273</v>
      </c>
      <c r="C78" s="250" t="s">
        <v>51</v>
      </c>
      <c r="D78" s="251">
        <v>1</v>
      </c>
      <c r="E78" s="280"/>
      <c r="F78" s="281">
        <f t="shared" si="4"/>
        <v>0</v>
      </c>
    </row>
    <row r="79" spans="1:6" ht="161.5" thickBot="1" x14ac:dyDescent="0.3">
      <c r="A79" s="356"/>
      <c r="B79" s="306" t="s">
        <v>274</v>
      </c>
      <c r="C79" s="282" t="s">
        <v>89</v>
      </c>
      <c r="D79" s="316"/>
      <c r="E79" s="283"/>
      <c r="F79" s="284">
        <f t="shared" si="4"/>
        <v>0</v>
      </c>
    </row>
    <row r="80" spans="1:6" ht="7.5" customHeight="1" thickBot="1" x14ac:dyDescent="0.3">
      <c r="A80" s="285"/>
      <c r="B80" s="286"/>
      <c r="C80" s="287"/>
      <c r="D80" s="288"/>
      <c r="E80" s="313"/>
      <c r="F80" s="289"/>
    </row>
    <row r="81" spans="1:13" ht="16" thickBot="1" x14ac:dyDescent="0.3">
      <c r="A81" s="290"/>
      <c r="B81" s="291" t="s">
        <v>90</v>
      </c>
      <c r="C81" s="292"/>
      <c r="D81" s="232"/>
      <c r="E81" s="293"/>
      <c r="F81" s="294">
        <f>F67+F63+F57+F33+F27+F6</f>
        <v>0</v>
      </c>
      <c r="G81" s="231"/>
      <c r="H81" s="259"/>
      <c r="I81" s="295"/>
      <c r="J81" s="296"/>
      <c r="K81" s="262"/>
      <c r="L81" s="262"/>
      <c r="M81" s="296"/>
    </row>
    <row r="82" spans="1:13" ht="13" x14ac:dyDescent="0.25">
      <c r="A82" s="298"/>
      <c r="B82" s="299" t="s">
        <v>32</v>
      </c>
      <c r="C82" s="300"/>
      <c r="D82" s="301"/>
      <c r="E82" s="302"/>
      <c r="F82" s="303">
        <f>F81*0.2</f>
        <v>0</v>
      </c>
      <c r="G82" s="231"/>
      <c r="H82" s="259"/>
      <c r="I82" s="295"/>
      <c r="J82" s="296"/>
      <c r="K82" s="262"/>
      <c r="L82" s="262"/>
      <c r="M82" s="296"/>
    </row>
    <row r="83" spans="1:13" ht="13.5" thickBot="1" x14ac:dyDescent="0.3">
      <c r="A83" s="290"/>
      <c r="B83" s="304" t="s">
        <v>91</v>
      </c>
      <c r="C83" s="292"/>
      <c r="D83" s="232"/>
      <c r="E83" s="293"/>
      <c r="F83" s="294">
        <f>F81+F82</f>
        <v>0</v>
      </c>
      <c r="G83" s="231"/>
      <c r="H83" s="259"/>
      <c r="I83" s="295"/>
      <c r="J83" s="296"/>
      <c r="K83" s="262"/>
      <c r="L83" s="262"/>
      <c r="M83" s="296"/>
    </row>
    <row r="84" spans="1:13" x14ac:dyDescent="0.25">
      <c r="A84" s="314"/>
      <c r="B84" s="314"/>
      <c r="C84" s="314"/>
      <c r="D84" s="314"/>
      <c r="E84" s="314"/>
      <c r="F84" s="314"/>
    </row>
    <row r="85" spans="1:13" s="315" customFormat="1" ht="13" x14ac:dyDescent="0.3">
      <c r="A85" s="15" t="s">
        <v>21</v>
      </c>
    </row>
    <row r="86" spans="1:13" s="315" customFormat="1" ht="13" x14ac:dyDescent="0.3">
      <c r="A86" s="220" t="s">
        <v>253</v>
      </c>
      <c r="B86" s="15" t="s">
        <v>275</v>
      </c>
    </row>
    <row r="87" spans="1:13" s="315" customFormat="1" ht="13" x14ac:dyDescent="0.3">
      <c r="A87" s="220" t="s">
        <v>253</v>
      </c>
      <c r="B87" s="15" t="s">
        <v>276</v>
      </c>
    </row>
    <row r="88" spans="1:13" s="315" customFormat="1" ht="13" x14ac:dyDescent="0.3">
      <c r="A88" s="220" t="s">
        <v>253</v>
      </c>
      <c r="B88" s="15" t="s">
        <v>277</v>
      </c>
    </row>
    <row r="89" spans="1:13" s="315" customFormat="1" ht="13" x14ac:dyDescent="0.3">
      <c r="A89" s="220" t="s">
        <v>253</v>
      </c>
      <c r="B89" s="15" t="s">
        <v>254</v>
      </c>
    </row>
    <row r="90" spans="1:13" s="315" customFormat="1" ht="13" x14ac:dyDescent="0.3">
      <c r="A90" s="220" t="s">
        <v>253</v>
      </c>
      <c r="B90" s="15" t="s">
        <v>255</v>
      </c>
    </row>
    <row r="91" spans="1:13" s="315" customFormat="1" ht="13" x14ac:dyDescent="0.3">
      <c r="A91" s="15"/>
      <c r="B91" s="15" t="s">
        <v>256</v>
      </c>
    </row>
    <row r="92" spans="1:13" s="315" customFormat="1" ht="13" x14ac:dyDescent="0.3">
      <c r="A92" s="220" t="s">
        <v>253</v>
      </c>
      <c r="B92" s="15" t="s">
        <v>257</v>
      </c>
    </row>
  </sheetData>
  <sheetProtection algorithmName="SHA-512" hashValue="Df09VotPBqQf+bLVHWLEV697t4mqX+mk27LQ7P9W8cvClOofCe7JD6JOccH0ue82/E4wTnOdG/AVlTBh7m6fJw==" saltValue="fbnbEnwNd8cFmmiTHvdXEw==" spinCount="100000" sheet="1" objects="1" scenarios="1"/>
  <mergeCells count="6">
    <mergeCell ref="A67:A79"/>
    <mergeCell ref="A6:A26"/>
    <mergeCell ref="A27:A32"/>
    <mergeCell ref="A33:A56"/>
    <mergeCell ref="A57:A62"/>
    <mergeCell ref="A63:A66"/>
  </mergeCells>
  <pageMargins left="0.39370078740157483" right="0.39370078740157483" top="0.59055118110236227" bottom="0.59055118110236227" header="0" footer="0"/>
  <pageSetup paperSize="9" scale="75" orientation="portrait" r:id="rId1"/>
  <rowBreaks count="1" manualBreakCount="1">
    <brk id="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H8" sqref="H8"/>
    </sheetView>
  </sheetViews>
  <sheetFormatPr defaultColWidth="9.1796875" defaultRowHeight="10" x14ac:dyDescent="0.2"/>
  <cols>
    <col min="1" max="2" width="4.7265625" style="4" customWidth="1"/>
    <col min="3" max="3" width="47.7265625" style="4" customWidth="1"/>
    <col min="4" max="7" width="13.7265625" style="4" customWidth="1"/>
    <col min="8" max="8" width="19.7265625" style="4" customWidth="1"/>
    <col min="9" max="16384" width="9.1796875" style="4"/>
  </cols>
  <sheetData>
    <row r="1" spans="1:8" ht="13" x14ac:dyDescent="0.3">
      <c r="A1" s="361" t="s">
        <v>0</v>
      </c>
      <c r="B1" s="361"/>
      <c r="C1" s="79" t="s">
        <v>249</v>
      </c>
      <c r="D1" s="131"/>
      <c r="E1" s="317"/>
      <c r="F1" s="317"/>
      <c r="G1" s="317"/>
      <c r="H1" s="81" t="s">
        <v>29</v>
      </c>
    </row>
    <row r="2" spans="1:8" ht="15.5" x14ac:dyDescent="0.35">
      <c r="A2" s="134" t="s">
        <v>164</v>
      </c>
      <c r="B2" s="310"/>
      <c r="C2" s="310"/>
      <c r="D2" s="362" t="s">
        <v>94</v>
      </c>
      <c r="E2" s="363"/>
      <c r="F2" s="363"/>
      <c r="G2" s="363"/>
      <c r="H2" s="310"/>
    </row>
    <row r="3" spans="1:8" ht="13" x14ac:dyDescent="0.3">
      <c r="A3" s="134" t="s">
        <v>165</v>
      </c>
      <c r="B3" s="132"/>
      <c r="C3" s="132"/>
      <c r="D3" s="133"/>
      <c r="E3" s="318"/>
      <c r="F3" s="318"/>
      <c r="G3" s="318"/>
      <c r="H3" s="310"/>
    </row>
    <row r="4" spans="1:8" ht="10.5" thickBot="1" x14ac:dyDescent="0.25">
      <c r="A4" s="334"/>
      <c r="B4" s="335"/>
      <c r="C4" s="335"/>
      <c r="D4" s="309"/>
      <c r="E4" s="310"/>
      <c r="F4" s="310"/>
      <c r="G4" s="310"/>
      <c r="H4" s="310"/>
    </row>
    <row r="5" spans="1:8" ht="15.75" customHeight="1" x14ac:dyDescent="0.2">
      <c r="A5" s="16"/>
      <c r="B5" s="17"/>
      <c r="C5" s="18"/>
      <c r="D5" s="19" t="s">
        <v>3</v>
      </c>
      <c r="E5" s="20" t="s">
        <v>3</v>
      </c>
      <c r="F5" s="20" t="s">
        <v>3</v>
      </c>
      <c r="G5" s="5" t="s">
        <v>3</v>
      </c>
      <c r="H5" s="336" t="s">
        <v>4</v>
      </c>
    </row>
    <row r="6" spans="1:8" ht="15.75" customHeight="1" thickBot="1" x14ac:dyDescent="0.3">
      <c r="A6" s="21"/>
      <c r="B6" s="22"/>
      <c r="C6" s="23" t="s">
        <v>5</v>
      </c>
      <c r="D6" s="24"/>
      <c r="E6" s="25"/>
      <c r="F6" s="25"/>
      <c r="G6" s="26"/>
      <c r="H6" s="337"/>
    </row>
    <row r="7" spans="1:8" ht="15.75" customHeight="1" thickBot="1" x14ac:dyDescent="0.3">
      <c r="A7" s="27"/>
      <c r="B7" s="28"/>
      <c r="C7" s="29"/>
      <c r="D7" s="339" t="s">
        <v>6</v>
      </c>
      <c r="E7" s="340"/>
      <c r="F7" s="340"/>
      <c r="G7" s="341"/>
      <c r="H7" s="338"/>
    </row>
    <row r="8" spans="1:8" ht="15.75" customHeight="1" x14ac:dyDescent="0.2">
      <c r="A8" s="30" t="s">
        <v>104</v>
      </c>
      <c r="B8" s="5"/>
      <c r="C8" s="31" t="s">
        <v>163</v>
      </c>
      <c r="D8" s="32"/>
      <c r="E8" s="33"/>
      <c r="F8" s="33"/>
      <c r="G8" s="34"/>
      <c r="H8" s="142">
        <f>($D$6*D8)+($E$6*E8)+($F$6*F8)+($G$6*G8)</f>
        <v>0</v>
      </c>
    </row>
    <row r="9" spans="1:8" ht="15.75" customHeight="1" x14ac:dyDescent="0.2">
      <c r="A9" s="43" t="s">
        <v>105</v>
      </c>
      <c r="B9" s="83"/>
      <c r="C9" s="37" t="s">
        <v>166</v>
      </c>
      <c r="D9" s="136"/>
      <c r="E9" s="39"/>
      <c r="F9" s="39"/>
      <c r="G9" s="137"/>
      <c r="H9" s="142">
        <f>($D$6*D9)+($E$6*E9)+($F$6*F9)+($G$6*G9)</f>
        <v>0</v>
      </c>
    </row>
    <row r="10" spans="1:8" ht="15.75" customHeight="1" thickBot="1" x14ac:dyDescent="0.25">
      <c r="A10" s="138" t="s">
        <v>108</v>
      </c>
      <c r="B10" s="82"/>
      <c r="C10" s="31" t="s">
        <v>167</v>
      </c>
      <c r="D10" s="135"/>
      <c r="E10" s="139"/>
      <c r="F10" s="139"/>
      <c r="G10" s="135"/>
      <c r="H10" s="142">
        <f>($D$6*D10)+($E$6*E10)+($F$6*F10)+($G$6*G10)</f>
        <v>0</v>
      </c>
    </row>
    <row r="11" spans="1:8" ht="15.75" customHeight="1" x14ac:dyDescent="0.3">
      <c r="A11" s="74"/>
      <c r="B11" s="75"/>
      <c r="C11" s="10" t="s">
        <v>18</v>
      </c>
      <c r="D11" s="17"/>
      <c r="E11" s="17"/>
      <c r="F11" s="17"/>
      <c r="G11" s="17"/>
      <c r="H11" s="11">
        <f>SUM(H8:H10)</f>
        <v>0</v>
      </c>
    </row>
    <row r="12" spans="1:8" ht="15.75" customHeight="1" x14ac:dyDescent="0.3">
      <c r="A12" s="21"/>
      <c r="B12" s="76"/>
      <c r="C12" s="12" t="s">
        <v>19</v>
      </c>
      <c r="D12" s="77"/>
      <c r="E12" s="22"/>
      <c r="F12" s="22"/>
      <c r="G12" s="22"/>
      <c r="H12" s="140">
        <f>H11*0.2</f>
        <v>0</v>
      </c>
    </row>
    <row r="13" spans="1:8" ht="15.75" customHeight="1" thickBot="1" x14ac:dyDescent="0.35">
      <c r="A13" s="27"/>
      <c r="B13" s="78"/>
      <c r="C13" s="13" t="s">
        <v>20</v>
      </c>
      <c r="D13" s="28"/>
      <c r="E13" s="28"/>
      <c r="F13" s="28"/>
      <c r="G13" s="28"/>
      <c r="H13" s="141">
        <f>H11+H12</f>
        <v>0</v>
      </c>
    </row>
    <row r="14" spans="1:8" x14ac:dyDescent="0.2">
      <c r="A14" s="14"/>
      <c r="B14" s="14"/>
      <c r="C14" s="14"/>
      <c r="D14" s="14"/>
      <c r="E14" s="14"/>
      <c r="F14" s="14"/>
      <c r="G14" s="14"/>
      <c r="H14" s="14"/>
    </row>
    <row r="15" spans="1:8" ht="12.5" x14ac:dyDescent="0.2">
      <c r="A15" s="15" t="s">
        <v>21</v>
      </c>
      <c r="B15" s="14"/>
      <c r="C15" s="14"/>
      <c r="D15" s="14"/>
      <c r="E15" s="14"/>
      <c r="F15" s="14"/>
      <c r="G15" s="14"/>
      <c r="H15" s="14"/>
    </row>
    <row r="16" spans="1:8" ht="12.5" x14ac:dyDescent="0.2">
      <c r="A16" s="15" t="s">
        <v>22</v>
      </c>
      <c r="B16" s="14"/>
      <c r="C16" s="14"/>
      <c r="D16" s="14"/>
      <c r="E16" s="14"/>
      <c r="F16" s="14"/>
      <c r="G16" s="14"/>
      <c r="H16" s="14"/>
    </row>
    <row r="17" spans="1:8" ht="12.5" x14ac:dyDescent="0.2">
      <c r="A17" s="15" t="s">
        <v>23</v>
      </c>
      <c r="B17" s="14"/>
      <c r="C17" s="14"/>
      <c r="D17" s="14"/>
      <c r="E17" s="14"/>
      <c r="F17" s="14"/>
      <c r="G17" s="14"/>
      <c r="H17" s="14"/>
    </row>
    <row r="21" spans="1:8" ht="12.5" x14ac:dyDescent="0.2">
      <c r="A21" s="214" t="s">
        <v>212</v>
      </c>
    </row>
    <row r="22" spans="1:8" ht="14.5" x14ac:dyDescent="0.2">
      <c r="G22" s="330" t="s">
        <v>211</v>
      </c>
      <c r="H22" s="329"/>
    </row>
    <row r="23" spans="1:8" ht="14.5" x14ac:dyDescent="0.2">
      <c r="G23" s="328" t="s">
        <v>188</v>
      </c>
      <c r="H23" s="329"/>
    </row>
    <row r="24" spans="1:8" ht="14.5" x14ac:dyDescent="0.2">
      <c r="G24" s="328" t="s">
        <v>189</v>
      </c>
      <c r="H24" s="329"/>
    </row>
  </sheetData>
  <sheetProtection algorithmName="SHA-512" hashValue="Df7q2IY1oaYwJGGZxQain5kiEE/Psy8AiABgJYEoKmlOTMAz/vOPpsKDnTTn7yXBPdIAcrzLoWT/Sm14Lp4CXg==" saltValue="iqoziUTyd36+wjBtN93qTg==" spinCount="100000" sheet="1" objects="1" scenarios="1"/>
  <mergeCells count="8">
    <mergeCell ref="G22:H22"/>
    <mergeCell ref="G23:H23"/>
    <mergeCell ref="G24:H24"/>
    <mergeCell ref="A1:B1"/>
    <mergeCell ref="A4:C4"/>
    <mergeCell ref="H5:H7"/>
    <mergeCell ref="D7:G7"/>
    <mergeCell ref="D2:G2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D37" sqref="D37"/>
    </sheetView>
  </sheetViews>
  <sheetFormatPr defaultColWidth="9.1796875" defaultRowHeight="10" x14ac:dyDescent="0.2"/>
  <cols>
    <col min="1" max="2" width="4.7265625" style="4" customWidth="1"/>
    <col min="3" max="3" width="62.81640625" style="4" bestFit="1" customWidth="1"/>
    <col min="4" max="6" width="20.7265625" style="4" customWidth="1"/>
    <col min="7" max="16384" width="9.1796875" style="4"/>
  </cols>
  <sheetData>
    <row r="1" spans="1:6" ht="13" x14ac:dyDescent="0.3">
      <c r="A1" s="162" t="s">
        <v>0</v>
      </c>
      <c r="C1" s="162" t="s">
        <v>249</v>
      </c>
      <c r="D1" s="367" t="s">
        <v>94</v>
      </c>
      <c r="E1" s="367"/>
      <c r="F1" s="163" t="s">
        <v>30</v>
      </c>
    </row>
    <row r="2" spans="1:6" ht="10.5" thickBot="1" x14ac:dyDescent="0.25">
      <c r="D2" s="368"/>
      <c r="E2" s="368"/>
    </row>
    <row r="3" spans="1:6" ht="15.75" customHeight="1" x14ac:dyDescent="0.2">
      <c r="A3" s="16"/>
      <c r="B3" s="17"/>
      <c r="C3" s="18"/>
      <c r="D3" s="143" t="s">
        <v>31</v>
      </c>
      <c r="E3" s="369" t="s">
        <v>32</v>
      </c>
      <c r="F3" s="144" t="s">
        <v>31</v>
      </c>
    </row>
    <row r="4" spans="1:6" ht="15.75" customHeight="1" thickBot="1" x14ac:dyDescent="0.3">
      <c r="A4" s="27"/>
      <c r="B4" s="28"/>
      <c r="C4" s="145"/>
      <c r="D4" s="146" t="s">
        <v>33</v>
      </c>
      <c r="E4" s="370"/>
      <c r="F4" s="147" t="s">
        <v>34</v>
      </c>
    </row>
    <row r="5" spans="1:6" ht="15.75" customHeight="1" x14ac:dyDescent="0.2">
      <c r="A5" s="148" t="s">
        <v>35</v>
      </c>
      <c r="B5" s="149"/>
      <c r="C5" s="103" t="s">
        <v>2</v>
      </c>
      <c r="D5" s="150">
        <f>'1-DÚR'!I49</f>
        <v>0</v>
      </c>
      <c r="E5" s="151">
        <f>D5*0.2</f>
        <v>0</v>
      </c>
      <c r="F5" s="152">
        <f>D5+E5</f>
        <v>0</v>
      </c>
    </row>
    <row r="6" spans="1:6" ht="15.75" customHeight="1" x14ac:dyDescent="0.2">
      <c r="A6" s="30" t="s">
        <v>36</v>
      </c>
      <c r="B6" s="7"/>
      <c r="C6" s="31" t="s">
        <v>24</v>
      </c>
      <c r="D6" s="153">
        <f>'2-DSZ'!H12</f>
        <v>0</v>
      </c>
      <c r="E6" s="154">
        <f>D6*0.2</f>
        <v>0</v>
      </c>
      <c r="F6" s="155">
        <f>D6+E6</f>
        <v>0</v>
      </c>
    </row>
    <row r="7" spans="1:6" ht="15.75" customHeight="1" x14ac:dyDescent="0.2">
      <c r="A7" s="43" t="s">
        <v>37</v>
      </c>
      <c r="B7" s="6"/>
      <c r="C7" s="44" t="s">
        <v>168</v>
      </c>
      <c r="D7" s="156">
        <f>'5-8a'!H11</f>
        <v>0</v>
      </c>
      <c r="E7" s="157">
        <f>D7*0.2</f>
        <v>0</v>
      </c>
      <c r="F7" s="158">
        <f>D7+E7</f>
        <v>0</v>
      </c>
    </row>
    <row r="8" spans="1:6" ht="15.75" customHeight="1" thickBot="1" x14ac:dyDescent="0.25">
      <c r="A8" s="73"/>
      <c r="B8" s="88"/>
      <c r="C8" s="159" t="s">
        <v>38</v>
      </c>
      <c r="D8" s="164">
        <f>SUM(D5:D7)</f>
        <v>0</v>
      </c>
      <c r="E8" s="160">
        <f>SUM(E5:E7)</f>
        <v>0</v>
      </c>
      <c r="F8" s="161">
        <f>SUM(F5:F7)</f>
        <v>0</v>
      </c>
    </row>
    <row r="9" spans="1:6" ht="15.75" customHeight="1" x14ac:dyDescent="0.2">
      <c r="A9" s="14"/>
      <c r="B9" s="14"/>
      <c r="C9" s="14"/>
      <c r="D9" s="14"/>
      <c r="E9" s="14"/>
      <c r="F9" s="14"/>
    </row>
    <row r="10" spans="1:6" ht="15.75" customHeight="1" x14ac:dyDescent="0.2">
      <c r="A10" s="14"/>
      <c r="B10" s="14"/>
      <c r="C10" s="14"/>
      <c r="D10" s="14"/>
      <c r="E10" s="14"/>
      <c r="F10" s="14"/>
    </row>
    <row r="11" spans="1:6" ht="15.75" customHeight="1" thickBot="1" x14ac:dyDescent="0.25">
      <c r="A11" s="14"/>
      <c r="B11" s="14"/>
      <c r="C11" s="14"/>
      <c r="D11" s="14"/>
      <c r="E11" s="14"/>
      <c r="F11" s="14"/>
    </row>
    <row r="12" spans="1:6" ht="15.75" customHeight="1" thickTop="1" x14ac:dyDescent="0.2">
      <c r="A12" s="371" t="s">
        <v>39</v>
      </c>
      <c r="B12" s="372"/>
      <c r="C12" s="373"/>
      <c r="D12" s="377">
        <f>D5+D6+D7</f>
        <v>0</v>
      </c>
      <c r="E12" s="379">
        <f>D12*0.2</f>
        <v>0</v>
      </c>
      <c r="F12" s="365">
        <f>D12+E12</f>
        <v>0</v>
      </c>
    </row>
    <row r="13" spans="1:6" ht="15.75" customHeight="1" thickBot="1" x14ac:dyDescent="0.25">
      <c r="A13" s="374"/>
      <c r="B13" s="375"/>
      <c r="C13" s="376"/>
      <c r="D13" s="378"/>
      <c r="E13" s="380"/>
      <c r="F13" s="366"/>
    </row>
    <row r="17" spans="1:6" ht="12.5" x14ac:dyDescent="0.2">
      <c r="A17" s="214" t="s">
        <v>212</v>
      </c>
    </row>
    <row r="18" spans="1:6" ht="14.5" x14ac:dyDescent="0.2">
      <c r="E18" s="330" t="s">
        <v>214</v>
      </c>
      <c r="F18" s="364"/>
    </row>
    <row r="19" spans="1:6" ht="14.5" x14ac:dyDescent="0.2">
      <c r="E19" s="328" t="s">
        <v>188</v>
      </c>
      <c r="F19" s="364"/>
    </row>
    <row r="20" spans="1:6" ht="14.5" x14ac:dyDescent="0.2">
      <c r="E20" s="328" t="s">
        <v>189</v>
      </c>
      <c r="F20" s="364"/>
    </row>
  </sheetData>
  <sheetProtection algorithmName="SHA-512" hashValue="6Boo1gdfce/gDrUqEKxRtUPBZ39ntaPLa0rfH+71d4NO1TUFfD0+rFx4E2oPCZ/ZrsJatST6ABVzj0KENr1MIA==" saltValue="sIV2mpUsRReGzm+LXSSTXw==" spinCount="100000" sheet="1" objects="1" scenarios="1"/>
  <mergeCells count="9">
    <mergeCell ref="E20:F20"/>
    <mergeCell ref="F12:F13"/>
    <mergeCell ref="D1:E2"/>
    <mergeCell ref="E3:E4"/>
    <mergeCell ref="A12:C13"/>
    <mergeCell ref="D12:D13"/>
    <mergeCell ref="E12:E13"/>
    <mergeCell ref="E18:F18"/>
    <mergeCell ref="E19:F19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showGridLines="0" workbookViewId="0">
      <selection activeCell="B9" sqref="B9:D13"/>
    </sheetView>
  </sheetViews>
  <sheetFormatPr defaultColWidth="9.1796875" defaultRowHeight="12.5" x14ac:dyDescent="0.25"/>
  <cols>
    <col min="1" max="1" width="16.7265625" style="3" customWidth="1"/>
    <col min="2" max="4" width="25.7265625" style="3" customWidth="1"/>
    <col min="5" max="16384" width="9.1796875" style="3"/>
  </cols>
  <sheetData>
    <row r="2" spans="1:4" ht="18" x14ac:dyDescent="0.25">
      <c r="A2" s="389" t="s">
        <v>278</v>
      </c>
      <c r="B2" s="364"/>
      <c r="C2" s="364"/>
      <c r="D2" s="364"/>
    </row>
    <row r="3" spans="1:4" ht="15.75" customHeight="1" x14ac:dyDescent="0.35">
      <c r="A3" s="387" t="s">
        <v>169</v>
      </c>
      <c r="B3" s="388"/>
      <c r="C3" s="388"/>
      <c r="D3" s="388"/>
    </row>
    <row r="4" spans="1:4" ht="66" customHeight="1" x14ac:dyDescent="0.25">
      <c r="A4" s="390" t="s">
        <v>252</v>
      </c>
      <c r="B4" s="391"/>
      <c r="C4" s="391"/>
      <c r="D4" s="391"/>
    </row>
    <row r="6" spans="1:4" ht="14.5" x14ac:dyDescent="0.35">
      <c r="A6" s="387" t="s">
        <v>177</v>
      </c>
      <c r="B6" s="388"/>
      <c r="C6" s="388"/>
      <c r="D6" s="388"/>
    </row>
    <row r="7" spans="1:4" ht="13" thickBot="1" x14ac:dyDescent="0.3"/>
    <row r="8" spans="1:4" x14ac:dyDescent="0.25">
      <c r="A8" s="165" t="s">
        <v>170</v>
      </c>
      <c r="B8" s="177"/>
      <c r="C8" s="178" t="s">
        <v>176</v>
      </c>
      <c r="D8" s="179"/>
    </row>
    <row r="9" spans="1:4" ht="25" x14ac:dyDescent="0.25">
      <c r="A9" s="167" t="s">
        <v>171</v>
      </c>
      <c r="B9" s="381"/>
      <c r="C9" s="382"/>
      <c r="D9" s="383"/>
    </row>
    <row r="10" spans="1:4" ht="14.5" x14ac:dyDescent="0.25">
      <c r="A10" s="168" t="s">
        <v>172</v>
      </c>
      <c r="B10" s="381"/>
      <c r="C10" s="382"/>
      <c r="D10" s="383"/>
    </row>
    <row r="11" spans="1:4" ht="14.5" x14ac:dyDescent="0.25">
      <c r="A11" s="168" t="s">
        <v>173</v>
      </c>
      <c r="B11" s="381"/>
      <c r="C11" s="382"/>
      <c r="D11" s="383"/>
    </row>
    <row r="12" spans="1:4" ht="14.5" x14ac:dyDescent="0.25">
      <c r="A12" s="168" t="s">
        <v>174</v>
      </c>
      <c r="B12" s="381"/>
      <c r="C12" s="382"/>
      <c r="D12" s="383"/>
    </row>
    <row r="13" spans="1:4" ht="15" thickBot="1" x14ac:dyDescent="0.3">
      <c r="A13" s="166" t="s">
        <v>175</v>
      </c>
      <c r="B13" s="384"/>
      <c r="C13" s="385"/>
      <c r="D13" s="386"/>
    </row>
    <row r="15" spans="1:4" ht="14.5" x14ac:dyDescent="0.35">
      <c r="A15" s="387" t="s">
        <v>178</v>
      </c>
      <c r="B15" s="388"/>
      <c r="C15" s="388"/>
      <c r="D15" s="388"/>
    </row>
    <row r="16" spans="1:4" ht="13" thickBot="1" x14ac:dyDescent="0.3"/>
    <row r="17" spans="1:4" ht="13.5" thickBot="1" x14ac:dyDescent="0.35">
      <c r="A17" s="174" t="s">
        <v>179</v>
      </c>
      <c r="B17" s="175"/>
      <c r="C17" s="175"/>
      <c r="D17" s="176"/>
    </row>
    <row r="18" spans="1:4" ht="29.25" customHeight="1" thickBot="1" x14ac:dyDescent="0.3">
      <c r="A18" s="170"/>
      <c r="B18" s="172" t="s">
        <v>180</v>
      </c>
      <c r="C18" s="173" t="s">
        <v>181</v>
      </c>
      <c r="D18" s="171" t="s">
        <v>182</v>
      </c>
    </row>
    <row r="19" spans="1:4" ht="113" thickBot="1" x14ac:dyDescent="0.3">
      <c r="A19" s="169" t="s">
        <v>183</v>
      </c>
      <c r="B19" s="181">
        <f>'6-SPOLU'!D12</f>
        <v>0</v>
      </c>
      <c r="C19" s="181">
        <f>'6-SPOLU'!E12</f>
        <v>0</v>
      </c>
      <c r="D19" s="181">
        <f>'6-SPOLU'!F12</f>
        <v>0</v>
      </c>
    </row>
    <row r="21" spans="1:4" ht="14.5" x14ac:dyDescent="0.35">
      <c r="A21" s="387" t="s">
        <v>184</v>
      </c>
      <c r="B21" s="388"/>
      <c r="C21" s="388"/>
      <c r="D21" s="388"/>
    </row>
    <row r="23" spans="1:4" ht="14.5" x14ac:dyDescent="0.25">
      <c r="A23" s="3" t="s">
        <v>185</v>
      </c>
    </row>
    <row r="25" spans="1:4" x14ac:dyDescent="0.25">
      <c r="A25" s="3" t="s">
        <v>186</v>
      </c>
    </row>
    <row r="26" spans="1:4" x14ac:dyDescent="0.25">
      <c r="D26" s="307" t="s">
        <v>187</v>
      </c>
    </row>
    <row r="28" spans="1:4" x14ac:dyDescent="0.25">
      <c r="D28" s="180" t="s">
        <v>188</v>
      </c>
    </row>
    <row r="29" spans="1:4" x14ac:dyDescent="0.25">
      <c r="D29" s="180" t="s">
        <v>189</v>
      </c>
    </row>
    <row r="30" spans="1:4" x14ac:dyDescent="0.25">
      <c r="D30" s="180"/>
    </row>
    <row r="31" spans="1:4" ht="15" x14ac:dyDescent="0.3">
      <c r="A31" s="3" t="s">
        <v>190</v>
      </c>
    </row>
  </sheetData>
  <sheetProtection algorithmName="SHA-512" hashValue="rNzl0XAR2Yh9FVAXNUhzntuUS8U49x2X1Nz2oYPxHLTyypy1pZ9t/e2hZ0uSb3ewnnvSpOCtJHA1XVcRGfOz1g==" saltValue="MmkjNeBUv4y0cAIdt8c7vw==" spinCount="100000" sheet="1" objects="1" scenarios="1"/>
  <mergeCells count="11">
    <mergeCell ref="A2:D2"/>
    <mergeCell ref="A3:D3"/>
    <mergeCell ref="A4:D4"/>
    <mergeCell ref="B9:D9"/>
    <mergeCell ref="B10:D10"/>
    <mergeCell ref="B12:D12"/>
    <mergeCell ref="B13:D13"/>
    <mergeCell ref="A6:D6"/>
    <mergeCell ref="A15:D15"/>
    <mergeCell ref="A21:D21"/>
    <mergeCell ref="B11:D11"/>
  </mergeCells>
  <printOptions horizontalCentered="1"/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Titulná strana</vt:lpstr>
      <vt:lpstr>1-DÚR</vt:lpstr>
      <vt:lpstr>2-DSZ</vt:lpstr>
      <vt:lpstr>3-Geo</vt:lpstr>
      <vt:lpstr>4-oIGHP</vt:lpstr>
      <vt:lpstr>5-8a</vt:lpstr>
      <vt:lpstr>6-SPOLU</vt:lpstr>
      <vt:lpstr>Návrh na plnenie kritéria</vt:lpstr>
      <vt:lpstr>'4-oIGHP'!Oblasť_tlače</vt:lpstr>
    </vt:vector>
  </TitlesOfParts>
  <Manager/>
  <Company>NDS, a.s. Bratislava, Investičný odbor Prešov 30801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 št. hr. SR/PR – Hunkovce, km 1,0-KÚ</dc:title>
  <dc:subject>SP na DSZ, DÚR, 8a</dc:subject>
  <dc:creator>peter.vavrek@ndsas.sk</dc:creator>
  <cp:lastModifiedBy>Szabo Juhásová Edina</cp:lastModifiedBy>
  <cp:lastPrinted>2023-05-15T11:12:15Z</cp:lastPrinted>
  <dcterms:created xsi:type="dcterms:W3CDTF">2018-02-05T12:32:45Z</dcterms:created>
  <dcterms:modified xsi:type="dcterms:W3CDTF">2023-07-31T07:35:58Z</dcterms:modified>
</cp:coreProperties>
</file>